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HvA\HBO-ICT SE\Jaar 2\Databases 2\Car_Dealer\data\renerateCarDataCSV\"/>
    </mc:Choice>
  </mc:AlternateContent>
  <xr:revisionPtr revIDLastSave="0" documentId="13_ncr:1_{C3A04CB5-45FC-418A-A7FE-90A4BED961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gendAndTables" sheetId="5" r:id="rId1"/>
    <sheet name="data" sheetId="1" r:id="rId2"/>
    <sheet name="manufacturers" sheetId="3" r:id="rId3"/>
    <sheet name="models" sheetId="2" r:id="rId4"/>
    <sheet name="engines" sheetId="4" r:id="rId5"/>
    <sheet name="options" sheetId="7" r:id="rId6"/>
    <sheet name="csv" sheetId="6" r:id="rId7"/>
  </sheets>
  <definedNames>
    <definedName name="_xlnm._FilterDatabase" localSheetId="0" hidden="1">LegendAndTables!$A$26:$A$26</definedName>
    <definedName name="_xlnm._FilterDatabase" localSheetId="3" hidden="1">models!$B$1:$H$2401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6" l="1" a="1"/>
  <c r="F2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/>
  <c r="F26" i="6" a="1"/>
  <c r="F26" i="6" s="1"/>
  <c r="F27" i="6" a="1"/>
  <c r="F27" i="6" s="1"/>
  <c r="F28" i="6" a="1"/>
  <c r="F28" i="6" s="1"/>
  <c r="F29" i="6" a="1"/>
  <c r="F29" i="6"/>
  <c r="F30" i="6" a="1"/>
  <c r="F30" i="6" s="1"/>
  <c r="F31" i="6" a="1"/>
  <c r="F31" i="6" s="1"/>
  <c r="F32" i="6" a="1"/>
  <c r="F32" i="6" s="1"/>
  <c r="F33" i="6" a="1"/>
  <c r="F33" i="6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/>
  <c r="F58" i="6" a="1"/>
  <c r="F58" i="6" s="1"/>
  <c r="F59" i="6" a="1"/>
  <c r="F59" i="6" s="1"/>
  <c r="F60" i="6" a="1"/>
  <c r="F60" i="6" s="1"/>
  <c r="F61" i="6" a="1"/>
  <c r="F61" i="6"/>
  <c r="F62" i="6" a="1"/>
  <c r="F62" i="6" s="1"/>
  <c r="F63" i="6" a="1"/>
  <c r="F63" i="6" s="1"/>
  <c r="F64" i="6" a="1"/>
  <c r="F64" i="6" s="1"/>
  <c r="F65" i="6" a="1"/>
  <c r="F65" i="6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/>
  <c r="F86" i="6" a="1"/>
  <c r="F86" i="6" s="1"/>
  <c r="F87" i="6" a="1"/>
  <c r="F87" i="6" s="1"/>
  <c r="F88" i="6" a="1"/>
  <c r="F88" i="6" s="1"/>
  <c r="F89" i="6" a="1"/>
  <c r="F89" i="6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/>
  <c r="F122" i="6" a="1"/>
  <c r="F122" i="6" s="1"/>
  <c r="F123" i="6" a="1"/>
  <c r="F123" i="6" s="1"/>
  <c r="F124" i="6" a="1"/>
  <c r="F124" i="6" s="1"/>
  <c r="F125" i="6" a="1"/>
  <c r="F125" i="6"/>
  <c r="F126" i="6" a="1"/>
  <c r="F126" i="6" s="1"/>
  <c r="F127" i="6" a="1"/>
  <c r="F127" i="6" s="1"/>
  <c r="F128" i="6" a="1"/>
  <c r="F128" i="6" s="1"/>
  <c r="F129" i="6" a="1"/>
  <c r="F129" i="6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/>
  <c r="F146" i="6" a="1"/>
  <c r="F146" i="6" s="1"/>
  <c r="F147" i="6" a="1"/>
  <c r="F147" i="6" s="1"/>
  <c r="F148" i="6" a="1"/>
  <c r="F148" i="6" s="1"/>
  <c r="F149" i="6" a="1"/>
  <c r="F149" i="6"/>
  <c r="F150" i="6" a="1"/>
  <c r="F150" i="6" s="1"/>
  <c r="F151" i="6" a="1"/>
  <c r="F151" i="6" s="1"/>
  <c r="F152" i="6" a="1"/>
  <c r="F152" i="6" s="1"/>
  <c r="F153" i="6" a="1"/>
  <c r="F153" i="6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 s="1"/>
  <c r="F169" i="6" a="1"/>
  <c r="F169" i="6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a="1"/>
  <c r="F212" i="6" s="1"/>
  <c r="F213" i="6" a="1"/>
  <c r="F213" i="6"/>
  <c r="F214" i="6" a="1"/>
  <c r="F214" i="6" s="1"/>
  <c r="F215" i="6" a="1"/>
  <c r="F215" i="6" s="1"/>
  <c r="F216" i="6" a="1"/>
  <c r="F216" i="6" s="1"/>
  <c r="F217" i="6" a="1"/>
  <c r="F217" i="6"/>
  <c r="F218" i="6" a="1"/>
  <c r="F218" i="6" s="1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 s="1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/>
  <c r="F250" i="6" a="1"/>
  <c r="F250" i="6" s="1"/>
  <c r="F251" i="6" a="1"/>
  <c r="F251" i="6" s="1"/>
  <c r="F252" i="6" a="1"/>
  <c r="F252" i="6" s="1"/>
  <c r="F253" i="6" a="1"/>
  <c r="F253" i="6"/>
  <c r="F254" i="6" a="1"/>
  <c r="F254" i="6" s="1"/>
  <c r="F255" i="6" a="1"/>
  <c r="F255" i="6" s="1"/>
  <c r="F256" i="6" a="1"/>
  <c r="F256" i="6" s="1"/>
  <c r="F257" i="6" a="1"/>
  <c r="F257" i="6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/>
  <c r="F274" i="6" a="1"/>
  <c r="F274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/>
  <c r="F282" i="6" a="1"/>
  <c r="F282" i="6" s="1"/>
  <c r="F283" i="6" a="1"/>
  <c r="F283" i="6" s="1"/>
  <c r="F284" i="6" a="1"/>
  <c r="F284" i="6" s="1"/>
  <c r="F285" i="6" a="1"/>
  <c r="F285" i="6" s="1"/>
  <c r="F286" i="6" a="1"/>
  <c r="F286" i="6" s="1"/>
  <c r="F287" i="6" a="1"/>
  <c r="F287" i="6" s="1"/>
  <c r="F288" i="6" a="1"/>
  <c r="F288" i="6" s="1"/>
  <c r="F289" i="6" a="1"/>
  <c r="F289" i="6"/>
  <c r="F290" i="6" a="1"/>
  <c r="F290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a="1"/>
  <c r="F304" i="6" s="1"/>
  <c r="F305" i="6" a="1"/>
  <c r="F305" i="6"/>
  <c r="F306" i="6" a="1"/>
  <c r="F306" i="6" s="1"/>
  <c r="F307" i="6" a="1"/>
  <c r="F307" i="6" s="1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/>
  <c r="F314" i="6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2" i="6" a="1"/>
  <c r="F322" i="6" s="1"/>
  <c r="F323" i="6" a="1"/>
  <c r="F323" i="6" s="1"/>
  <c r="F324" i="6" a="1"/>
  <c r="F324" i="6" s="1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a="1"/>
  <c r="F330" i="6" s="1"/>
  <c r="F331" i="6" a="1"/>
  <c r="F331" i="6" s="1"/>
  <c r="F332" i="6" a="1"/>
  <c r="F332" i="6" s="1"/>
  <c r="F333" i="6" a="1"/>
  <c r="F333" i="6"/>
  <c r="F334" i="6" a="1"/>
  <c r="F334" i="6" s="1"/>
  <c r="F335" i="6" a="1"/>
  <c r="F335" i="6" s="1"/>
  <c r="F336" i="6" a="1"/>
  <c r="F336" i="6" s="1"/>
  <c r="F337" i="6" a="1"/>
  <c r="F337" i="6" s="1"/>
  <c r="F338" i="6" a="1"/>
  <c r="F338" i="6" s="1"/>
  <c r="F339" i="6" a="1"/>
  <c r="F339" i="6" s="1"/>
  <c r="F340" i="6" a="1"/>
  <c r="F340" i="6" s="1"/>
  <c r="F341" i="6" a="1"/>
  <c r="F341" i="6"/>
  <c r="F342" i="6" a="1"/>
  <c r="F342" i="6" s="1"/>
  <c r="F343" i="6" a="1"/>
  <c r="F343" i="6" s="1"/>
  <c r="F344" i="6" a="1"/>
  <c r="F344" i="6" s="1"/>
  <c r="F345" i="6" a="1"/>
  <c r="F345" i="6"/>
  <c r="F346" i="6" a="1"/>
  <c r="F346" i="6" s="1"/>
  <c r="F347" i="6" a="1"/>
  <c r="F347" i="6" s="1"/>
  <c r="F348" i="6" a="1"/>
  <c r="F348" i="6"/>
  <c r="F349" i="6" a="1"/>
  <c r="F349" i="6"/>
  <c r="F350" i="6" a="1"/>
  <c r="F350" i="6"/>
  <c r="F351" i="6" a="1"/>
  <c r="F351" i="6" s="1"/>
  <c r="F352" i="6" a="1"/>
  <c r="F352" i="6" s="1"/>
  <c r="F353" i="6" a="1"/>
  <c r="F353" i="6" s="1"/>
  <c r="F354" i="6" a="1"/>
  <c r="F354" i="6"/>
  <c r="F355" i="6" a="1"/>
  <c r="F355" i="6" s="1"/>
  <c r="F356" i="6" a="1"/>
  <c r="F356" i="6" s="1"/>
  <c r="F357" i="6" a="1"/>
  <c r="F357" i="6"/>
  <c r="F358" i="6" a="1"/>
  <c r="F358" i="6"/>
  <c r="F359" i="6" a="1"/>
  <c r="F359" i="6" s="1"/>
  <c r="F360" i="6" a="1"/>
  <c r="F360" i="6" s="1"/>
  <c r="F361" i="6" a="1"/>
  <c r="F361" i="6" s="1"/>
  <c r="F362" i="6" a="1"/>
  <c r="F362" i="6" s="1"/>
  <c r="F363" i="6" a="1"/>
  <c r="F363" i="6" s="1"/>
  <c r="F364" i="6" a="1"/>
  <c r="F364" i="6" s="1"/>
  <c r="F365" i="6" a="1"/>
  <c r="F365" i="6" s="1"/>
  <c r="F366" i="6" a="1"/>
  <c r="F366" i="6"/>
  <c r="F367" i="6" a="1"/>
  <c r="F367" i="6" s="1"/>
  <c r="F368" i="6" a="1"/>
  <c r="F368" i="6"/>
  <c r="F369" i="6" a="1"/>
  <c r="F369" i="6" s="1"/>
  <c r="F370" i="6" a="1"/>
  <c r="F370" i="6" s="1"/>
  <c r="F371" i="6" a="1"/>
  <c r="F371" i="6" s="1"/>
  <c r="F372" i="6" a="1"/>
  <c r="F372" i="6"/>
  <c r="F373" i="6" a="1"/>
  <c r="F373" i="6" s="1"/>
  <c r="F374" i="6" a="1"/>
  <c r="F374" i="6" s="1"/>
  <c r="F375" i="6" a="1"/>
  <c r="F375" i="6" s="1"/>
  <c r="F376" i="6" a="1"/>
  <c r="F376" i="6" s="1"/>
  <c r="F377" i="6" a="1"/>
  <c r="F377" i="6"/>
  <c r="F378" i="6" a="1"/>
  <c r="F378" i="6" s="1"/>
  <c r="F379" i="6" a="1"/>
  <c r="F379" i="6" s="1"/>
  <c r="F380" i="6" a="1"/>
  <c r="F380" i="6"/>
  <c r="F381" i="6" a="1"/>
  <c r="F381" i="6"/>
  <c r="F382" i="6" a="1"/>
  <c r="F382" i="6" s="1"/>
  <c r="F383" i="6" a="1"/>
  <c r="F383" i="6" s="1"/>
  <c r="F384" i="6" a="1"/>
  <c r="F384" i="6" s="1"/>
  <c r="F385" i="6" a="1"/>
  <c r="F385" i="6" s="1"/>
  <c r="F386" i="6" a="1"/>
  <c r="F386" i="6"/>
  <c r="F387" i="6" a="1"/>
  <c r="F387" i="6" s="1"/>
  <c r="F388" i="6" a="1"/>
  <c r="F388" i="6" s="1"/>
  <c r="F389" i="6" a="1"/>
  <c r="F389" i="6"/>
  <c r="F390" i="6" a="1"/>
  <c r="F390" i="6"/>
  <c r="F391" i="6" a="1"/>
  <c r="F391" i="6" s="1"/>
  <c r="F392" i="6" a="1"/>
  <c r="F392" i="6" s="1"/>
  <c r="F393" i="6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/>
  <c r="F399" i="6" a="1"/>
  <c r="F399" i="6" s="1"/>
  <c r="F400" i="6" a="1"/>
  <c r="F400" i="6"/>
  <c r="F401" i="6" a="1"/>
  <c r="F401" i="6" s="1"/>
  <c r="F402" i="6" a="1"/>
  <c r="F402" i="6" s="1"/>
  <c r="F403" i="6" a="1"/>
  <c r="F403" i="6" s="1"/>
  <c r="F404" i="6" a="1"/>
  <c r="F404" i="6"/>
  <c r="F405" i="6" a="1"/>
  <c r="F405" i="6"/>
  <c r="F406" i="6" a="1"/>
  <c r="F406" i="6" s="1"/>
  <c r="F407" i="6" a="1"/>
  <c r="F407" i="6" s="1"/>
  <c r="F408" i="6" a="1"/>
  <c r="F408" i="6" s="1"/>
  <c r="F409" i="6" a="1"/>
  <c r="F409" i="6"/>
  <c r="F410" i="6" a="1"/>
  <c r="F410" i="6" s="1"/>
  <c r="F411" i="6" a="1"/>
  <c r="F411" i="6" s="1"/>
  <c r="F412" i="6" a="1"/>
  <c r="F412" i="6"/>
  <c r="F413" i="6" a="1"/>
  <c r="F413" i="6"/>
  <c r="F414" i="6" a="1"/>
  <c r="F414" i="6"/>
  <c r="F415" i="6" a="1"/>
  <c r="F415" i="6" s="1"/>
  <c r="F416" i="6" a="1"/>
  <c r="F416" i="6" s="1"/>
  <c r="F417" i="6" a="1"/>
  <c r="F417" i="6" s="1"/>
  <c r="F418" i="6" a="1"/>
  <c r="F418" i="6"/>
  <c r="F419" i="6" a="1"/>
  <c r="F419" i="6" s="1"/>
  <c r="F420" i="6" a="1"/>
  <c r="F420" i="6" s="1"/>
  <c r="F421" i="6" a="1"/>
  <c r="F421" i="6"/>
  <c r="F422" i="6" a="1"/>
  <c r="F422" i="6"/>
  <c r="F423" i="6" a="1"/>
  <c r="F423" i="6" s="1"/>
  <c r="F424" i="6" a="1"/>
  <c r="F424" i="6" s="1"/>
  <c r="F425" i="6" a="1"/>
  <c r="F425" i="6" s="1"/>
  <c r="F426" i="6" a="1"/>
  <c r="F426" i="6" s="1"/>
  <c r="F427" i="6" a="1"/>
  <c r="F427" i="6" s="1"/>
  <c r="F428" i="6" a="1"/>
  <c r="F428" i="6" s="1"/>
  <c r="F429" i="6" a="1"/>
  <c r="F429" i="6" s="1"/>
  <c r="F430" i="6" a="1"/>
  <c r="F430" i="6"/>
  <c r="F431" i="6" a="1"/>
  <c r="F431" i="6" s="1"/>
  <c r="F432" i="6" a="1"/>
  <c r="F432" i="6"/>
  <c r="F433" i="6" a="1"/>
  <c r="F433" i="6" s="1"/>
  <c r="F434" i="6" a="1"/>
  <c r="F434" i="6" s="1"/>
  <c r="F435" i="6" a="1"/>
  <c r="F435" i="6" s="1"/>
  <c r="F436" i="6" a="1"/>
  <c r="F436" i="6"/>
  <c r="F437" i="6" a="1"/>
  <c r="F437" i="6" s="1"/>
  <c r="F438" i="6" a="1"/>
  <c r="F438" i="6" s="1"/>
  <c r="F439" i="6" a="1"/>
  <c r="F439" i="6" s="1"/>
  <c r="F440" i="6" a="1"/>
  <c r="F440" i="6" s="1"/>
  <c r="F441" i="6" a="1"/>
  <c r="F441" i="6"/>
  <c r="F442" i="6" a="1"/>
  <c r="F442" i="6" s="1"/>
  <c r="F443" i="6" a="1"/>
  <c r="F443" i="6" s="1"/>
  <c r="F444" i="6" a="1"/>
  <c r="F444" i="6"/>
  <c r="F445" i="6" a="1"/>
  <c r="F445" i="6"/>
  <c r="F446" i="6" a="1"/>
  <c r="F446" i="6" s="1"/>
  <c r="F447" i="6" a="1"/>
  <c r="F447" i="6" s="1"/>
  <c r="F448" i="6" a="1"/>
  <c r="F448" i="6" s="1"/>
  <c r="F449" i="6" a="1"/>
  <c r="F449" i="6" s="1"/>
  <c r="F450" i="6" a="1"/>
  <c r="F450" i="6"/>
  <c r="F451" i="6" a="1"/>
  <c r="F451" i="6" s="1"/>
  <c r="F452" i="6" a="1"/>
  <c r="F452" i="6" s="1"/>
  <c r="F453" i="6" a="1"/>
  <c r="F453" i="6"/>
  <c r="F454" i="6" a="1"/>
  <c r="F454" i="6"/>
  <c r="F455" i="6" a="1"/>
  <c r="F455" i="6" s="1"/>
  <c r="F456" i="6" a="1"/>
  <c r="F456" i="6" s="1"/>
  <c r="F457" i="6" a="1"/>
  <c r="F457" i="6" s="1"/>
  <c r="F458" i="6" a="1"/>
  <c r="F458" i="6" s="1"/>
  <c r="F459" i="6" a="1"/>
  <c r="F459" i="6" s="1"/>
  <c r="F460" i="6" a="1"/>
  <c r="F460" i="6" s="1"/>
  <c r="F461" i="6" a="1"/>
  <c r="F461" i="6" s="1"/>
  <c r="F462" i="6" a="1"/>
  <c r="F462" i="6"/>
  <c r="F463" i="6" a="1"/>
  <c r="F463" i="6" s="1"/>
  <c r="F464" i="6" a="1"/>
  <c r="F464" i="6"/>
  <c r="F465" i="6" a="1"/>
  <c r="F465" i="6" s="1"/>
  <c r="F466" i="6" a="1"/>
  <c r="F466" i="6" s="1"/>
  <c r="F467" i="6" a="1"/>
  <c r="F467" i="6" s="1"/>
  <c r="F468" i="6" a="1"/>
  <c r="F468" i="6"/>
  <c r="F469" i="6" a="1"/>
  <c r="F469" i="6"/>
  <c r="F470" i="6" a="1"/>
  <c r="F470" i="6" s="1"/>
  <c r="F471" i="6" a="1"/>
  <c r="F471" i="6" s="1"/>
  <c r="F472" i="6" a="1"/>
  <c r="F472" i="6" s="1"/>
  <c r="F473" i="6" a="1"/>
  <c r="F473" i="6"/>
  <c r="F474" i="6" a="1"/>
  <c r="F474" i="6" s="1"/>
  <c r="F475" i="6" a="1"/>
  <c r="F475" i="6" s="1"/>
  <c r="F476" i="6" a="1"/>
  <c r="F476" i="6"/>
  <c r="F477" i="6" a="1"/>
  <c r="F477" i="6"/>
  <c r="F478" i="6" a="1"/>
  <c r="F478" i="6"/>
  <c r="F479" i="6" a="1"/>
  <c r="F479" i="6" s="1"/>
  <c r="F480" i="6" a="1"/>
  <c r="F480" i="6" s="1"/>
  <c r="F481" i="6" a="1"/>
  <c r="F481" i="6" s="1"/>
  <c r="F482" i="6" a="1"/>
  <c r="F482" i="6"/>
  <c r="F483" i="6" a="1"/>
  <c r="F483" i="6" s="1"/>
  <c r="F484" i="6" a="1"/>
  <c r="F484" i="6" s="1"/>
  <c r="F485" i="6" a="1"/>
  <c r="F485" i="6"/>
  <c r="F486" i="6" a="1"/>
  <c r="F486" i="6"/>
  <c r="F487" i="6" a="1"/>
  <c r="F487" i="6" s="1"/>
  <c r="F488" i="6" a="1"/>
  <c r="F488" i="6" s="1"/>
  <c r="F489" i="6" a="1"/>
  <c r="F489" i="6" s="1"/>
  <c r="F490" i="6" a="1"/>
  <c r="F490" i="6" s="1"/>
  <c r="F491" i="6" a="1"/>
  <c r="F491" i="6" s="1"/>
  <c r="F492" i="6" a="1"/>
  <c r="F492" i="6" s="1"/>
  <c r="F493" i="6" a="1"/>
  <c r="F493" i="6" s="1"/>
  <c r="F494" i="6" a="1"/>
  <c r="F494" i="6"/>
  <c r="F495" i="6" a="1"/>
  <c r="F495" i="6" s="1"/>
  <c r="F496" i="6" a="1"/>
  <c r="F496" i="6"/>
  <c r="F497" i="6" a="1"/>
  <c r="F497" i="6" s="1"/>
  <c r="F498" i="6" a="1"/>
  <c r="F498" i="6" s="1"/>
  <c r="F499" i="6" a="1"/>
  <c r="F499" i="6" s="1"/>
  <c r="F500" i="6" a="1"/>
  <c r="F500" i="6"/>
  <c r="F501" i="6" a="1"/>
  <c r="F501" i="6" s="1"/>
  <c r="F502" i="6" a="1"/>
  <c r="F502" i="6" s="1"/>
  <c r="F503" i="6" a="1"/>
  <c r="F503" i="6" s="1"/>
  <c r="F504" i="6" a="1"/>
  <c r="F504" i="6" s="1"/>
  <c r="F505" i="6" a="1"/>
  <c r="F505" i="6"/>
  <c r="F506" i="6" a="1"/>
  <c r="F506" i="6" s="1"/>
  <c r="F507" i="6" a="1"/>
  <c r="F507" i="6" s="1"/>
  <c r="F508" i="6" a="1"/>
  <c r="F508" i="6"/>
  <c r="F509" i="6" a="1"/>
  <c r="F509" i="6"/>
  <c r="F510" i="6" a="1"/>
  <c r="F510" i="6" s="1"/>
  <c r="F511" i="6" a="1"/>
  <c r="F511" i="6" s="1"/>
  <c r="F512" i="6" a="1"/>
  <c r="F512" i="6" s="1"/>
  <c r="F513" i="6" a="1"/>
  <c r="F513" i="6" s="1"/>
  <c r="F514" i="6" a="1"/>
  <c r="F514" i="6"/>
  <c r="F515" i="6" a="1"/>
  <c r="F515" i="6" s="1"/>
  <c r="F516" i="6" a="1"/>
  <c r="F516" i="6" s="1"/>
  <c r="F517" i="6" a="1"/>
  <c r="F517" i="6"/>
  <c r="F518" i="6" a="1"/>
  <c r="F518" i="6"/>
  <c r="F519" i="6" a="1"/>
  <c r="F519" i="6" s="1"/>
  <c r="F520" i="6" a="1"/>
  <c r="F520" i="6" s="1"/>
  <c r="F521" i="6" a="1"/>
  <c r="F521" i="6" s="1"/>
  <c r="F522" i="6" a="1"/>
  <c r="F522" i="6" s="1"/>
  <c r="F523" i="6" a="1"/>
  <c r="F523" i="6" s="1"/>
  <c r="F524" i="6" a="1"/>
  <c r="F524" i="6" s="1"/>
  <c r="F525" i="6" a="1"/>
  <c r="F525" i="6" s="1"/>
  <c r="F526" i="6" a="1"/>
  <c r="F526" i="6"/>
  <c r="F527" i="6" a="1"/>
  <c r="F527" i="6" s="1"/>
  <c r="F528" i="6" a="1"/>
  <c r="F528" i="6"/>
  <c r="F529" i="6" a="1"/>
  <c r="F529" i="6" s="1"/>
  <c r="F530" i="6" a="1"/>
  <c r="F530" i="6" s="1"/>
  <c r="F531" i="6" a="1"/>
  <c r="F531" i="6" s="1"/>
  <c r="F532" i="6" a="1"/>
  <c r="F532" i="6"/>
  <c r="F533" i="6" a="1"/>
  <c r="F533" i="6"/>
  <c r="F534" i="6" a="1"/>
  <c r="F534" i="6" s="1"/>
  <c r="F535" i="6" a="1"/>
  <c r="F535" i="6" s="1"/>
  <c r="F536" i="6" a="1"/>
  <c r="F536" i="6" s="1"/>
  <c r="F537" i="6" a="1"/>
  <c r="F537" i="6"/>
  <c r="F538" i="6" a="1"/>
  <c r="F538" i="6" s="1"/>
  <c r="F539" i="6" a="1"/>
  <c r="F539" i="6" s="1"/>
  <c r="F540" i="6" a="1"/>
  <c r="F540" i="6"/>
  <c r="F541" i="6" a="1"/>
  <c r="F541" i="6"/>
  <c r="F542" i="6" a="1"/>
  <c r="F542" i="6"/>
  <c r="F543" i="6" a="1"/>
  <c r="F543" i="6" s="1"/>
  <c r="F544" i="6" a="1"/>
  <c r="F544" i="6" s="1"/>
  <c r="F545" i="6" a="1"/>
  <c r="F545" i="6" s="1"/>
  <c r="F546" i="6" a="1"/>
  <c r="F546" i="6"/>
  <c r="F547" i="6" a="1"/>
  <c r="F547" i="6" s="1"/>
  <c r="F548" i="6" a="1"/>
  <c r="F548" i="6" s="1"/>
  <c r="F549" i="6" a="1"/>
  <c r="F549" i="6"/>
  <c r="F550" i="6" a="1"/>
  <c r="F550" i="6"/>
  <c r="F551" i="6" a="1"/>
  <c r="F551" i="6" s="1"/>
  <c r="F552" i="6" a="1"/>
  <c r="F552" i="6" s="1"/>
  <c r="F553" i="6" a="1"/>
  <c r="F553" i="6" s="1"/>
  <c r="F554" i="6" a="1"/>
  <c r="F554" i="6" s="1"/>
  <c r="F555" i="6" a="1"/>
  <c r="F555" i="6" s="1"/>
  <c r="F556" i="6" a="1"/>
  <c r="F556" i="6" s="1"/>
  <c r="F557" i="6" a="1"/>
  <c r="F557" i="6" s="1"/>
  <c r="F558" i="6" a="1"/>
  <c r="F558" i="6"/>
  <c r="F559" i="6" a="1"/>
  <c r="F559" i="6" s="1"/>
  <c r="F560" i="6" a="1"/>
  <c r="F560" i="6"/>
  <c r="F561" i="6" a="1"/>
  <c r="F561" i="6" s="1"/>
  <c r="F562" i="6" a="1"/>
  <c r="F562" i="6" s="1"/>
  <c r="F563" i="6" a="1"/>
  <c r="F563" i="6" s="1"/>
  <c r="F564" i="6" a="1"/>
  <c r="F564" i="6"/>
  <c r="F565" i="6" a="1"/>
  <c r="F565" i="6" s="1"/>
  <c r="F566" i="6" a="1"/>
  <c r="F566" i="6" s="1"/>
  <c r="F567" i="6" a="1"/>
  <c r="F567" i="6" s="1"/>
  <c r="F568" i="6" a="1"/>
  <c r="F568" i="6" s="1"/>
  <c r="F569" i="6" a="1"/>
  <c r="F569" i="6"/>
  <c r="F570" i="6" a="1"/>
  <c r="F570" i="6" s="1"/>
  <c r="F571" i="6" a="1"/>
  <c r="F571" i="6" s="1"/>
  <c r="F572" i="6" a="1"/>
  <c r="F572" i="6"/>
  <c r="F573" i="6" a="1"/>
  <c r="F573" i="6"/>
  <c r="F574" i="6" a="1"/>
  <c r="F574" i="6" s="1"/>
  <c r="F575" i="6" a="1"/>
  <c r="F575" i="6" s="1"/>
  <c r="F576" i="6" a="1"/>
  <c r="F576" i="6" s="1"/>
  <c r="F577" i="6" a="1"/>
  <c r="F577" i="6" s="1"/>
  <c r="F578" i="6" a="1"/>
  <c r="F578" i="6"/>
  <c r="F579" i="6" a="1"/>
  <c r="F579" i="6" s="1"/>
  <c r="F580" i="6" a="1"/>
  <c r="F580" i="6" s="1"/>
  <c r="F581" i="6" a="1"/>
  <c r="F581" i="6"/>
  <c r="F582" i="6" a="1"/>
  <c r="F582" i="6"/>
  <c r="F583" i="6" a="1"/>
  <c r="F583" i="6" s="1"/>
  <c r="F584" i="6" a="1"/>
  <c r="F584" i="6" s="1"/>
  <c r="F585" i="6" a="1"/>
  <c r="F585" i="6" s="1"/>
  <c r="F586" i="6" a="1"/>
  <c r="F586" i="6" s="1"/>
  <c r="F587" i="6" a="1"/>
  <c r="F587" i="6" s="1"/>
  <c r="F588" i="6" a="1"/>
  <c r="F588" i="6" s="1"/>
  <c r="F589" i="6" a="1"/>
  <c r="F589" i="6" s="1"/>
  <c r="F590" i="6" a="1"/>
  <c r="F590" i="6"/>
  <c r="F591" i="6" a="1"/>
  <c r="F591" i="6" s="1"/>
  <c r="F592" i="6" a="1"/>
  <c r="F592" i="6"/>
  <c r="F593" i="6" a="1"/>
  <c r="F593" i="6" s="1"/>
  <c r="F594" i="6" a="1"/>
  <c r="F594" i="6" s="1"/>
  <c r="F595" i="6" a="1"/>
  <c r="F595" i="6" s="1"/>
  <c r="F596" i="6" a="1"/>
  <c r="F596" i="6"/>
  <c r="F597" i="6" a="1"/>
  <c r="F597" i="6"/>
  <c r="F598" i="6" a="1"/>
  <c r="F598" i="6" s="1"/>
  <c r="F599" i="6" a="1"/>
  <c r="F599" i="6" s="1"/>
  <c r="F600" i="6" a="1"/>
  <c r="F600" i="6" s="1"/>
  <c r="F601" i="6" a="1"/>
  <c r="F601" i="6"/>
  <c r="F602" i="6" a="1"/>
  <c r="F602" i="6" s="1"/>
  <c r="F603" i="6" a="1"/>
  <c r="F603" i="6" s="1"/>
  <c r="F604" i="6" a="1"/>
  <c r="F604" i="6"/>
  <c r="F605" i="6" a="1"/>
  <c r="F605" i="6"/>
  <c r="F606" i="6" a="1"/>
  <c r="F606" i="6"/>
  <c r="F607" i="6" a="1"/>
  <c r="F607" i="6" s="1"/>
  <c r="F608" i="6" a="1"/>
  <c r="F608" i="6" s="1"/>
  <c r="F609" i="6" a="1"/>
  <c r="F609" i="6" s="1"/>
  <c r="F610" i="6" a="1"/>
  <c r="F610" i="6"/>
  <c r="F611" i="6" a="1"/>
  <c r="F611" i="6" s="1"/>
  <c r="F612" i="6" a="1"/>
  <c r="F612" i="6" s="1"/>
  <c r="F613" i="6" a="1"/>
  <c r="F613" i="6"/>
  <c r="F614" i="6" a="1"/>
  <c r="F614" i="6"/>
  <c r="F615" i="6" a="1"/>
  <c r="F615" i="6" s="1"/>
  <c r="F616" i="6" a="1"/>
  <c r="F616" i="6" s="1"/>
  <c r="F617" i="6" a="1"/>
  <c r="F617" i="6" s="1"/>
  <c r="F618" i="6" a="1"/>
  <c r="F618" i="6" s="1"/>
  <c r="F619" i="6" a="1"/>
  <c r="F619" i="6" s="1"/>
  <c r="F620" i="6" a="1"/>
  <c r="F620" i="6" s="1"/>
  <c r="F621" i="6" a="1"/>
  <c r="F621" i="6" s="1"/>
  <c r="F622" i="6" a="1"/>
  <c r="F622" i="6"/>
  <c r="F623" i="6" a="1"/>
  <c r="F623" i="6" s="1"/>
  <c r="F624" i="6" a="1"/>
  <c r="F624" i="6"/>
  <c r="F625" i="6" a="1"/>
  <c r="F625" i="6" s="1"/>
  <c r="F626" i="6" a="1"/>
  <c r="F626" i="6" s="1"/>
  <c r="F627" i="6" a="1"/>
  <c r="F627" i="6" s="1"/>
  <c r="F628" i="6" a="1"/>
  <c r="F628" i="6"/>
  <c r="F629" i="6" a="1"/>
  <c r="F629" i="6"/>
  <c r="F630" i="6" a="1"/>
  <c r="F630" i="6" s="1"/>
  <c r="F631" i="6" a="1"/>
  <c r="F631" i="6" s="1"/>
  <c r="F632" i="6" a="1"/>
  <c r="F632" i="6" s="1"/>
  <c r="F633" i="6" a="1"/>
  <c r="F633" i="6"/>
  <c r="F634" i="6" a="1"/>
  <c r="F634" i="6" s="1"/>
  <c r="F635" i="6" a="1"/>
  <c r="F635" i="6" s="1"/>
  <c r="F636" i="6" a="1"/>
  <c r="F636" i="6"/>
  <c r="F637" i="6" a="1"/>
  <c r="F637" i="6"/>
  <c r="F638" i="6" a="1"/>
  <c r="F638" i="6" s="1"/>
  <c r="F639" i="6" a="1"/>
  <c r="F639" i="6" s="1"/>
  <c r="F640" i="6" a="1"/>
  <c r="F640" i="6"/>
  <c r="F641" i="6" a="1"/>
  <c r="F641" i="6"/>
  <c r="F642" i="6" a="1"/>
  <c r="F642" i="6"/>
  <c r="F643" i="6" a="1"/>
  <c r="F643" i="6" s="1"/>
  <c r="F644" i="6" a="1"/>
  <c r="F644" i="6"/>
  <c r="F645" i="6" a="1"/>
  <c r="F645" i="6"/>
  <c r="F646" i="6" a="1"/>
  <c r="F646" i="6" s="1"/>
  <c r="F647" i="6" a="1"/>
  <c r="F647" i="6" s="1"/>
  <c r="F648" i="6" a="1"/>
  <c r="F648" i="6"/>
  <c r="F649" i="6" a="1"/>
  <c r="F649" i="6"/>
  <c r="F650" i="6" a="1"/>
  <c r="F650" i="6"/>
  <c r="F651" i="6" a="1"/>
  <c r="F651" i="6" s="1"/>
  <c r="F652" i="6" a="1"/>
  <c r="F652" i="6"/>
  <c r="F653" i="6" a="1"/>
  <c r="F653" i="6" s="1"/>
  <c r="F654" i="6" a="1"/>
  <c r="F654" i="6"/>
  <c r="F655" i="6" a="1"/>
  <c r="F655" i="6" s="1"/>
  <c r="F656" i="6" a="1"/>
  <c r="F656" i="6"/>
  <c r="F657" i="6" a="1"/>
  <c r="F657" i="6" s="1"/>
  <c r="F658" i="6" a="1"/>
  <c r="F658" i="6" s="1"/>
  <c r="F659" i="6" a="1"/>
  <c r="F659" i="6" s="1"/>
  <c r="F660" i="6" a="1"/>
  <c r="F660" i="6"/>
  <c r="F661" i="6" a="1"/>
  <c r="F661" i="6" s="1"/>
  <c r="F662" i="6" a="1"/>
  <c r="F662" i="6"/>
  <c r="F663" i="6" a="1"/>
  <c r="F663" i="6" s="1"/>
  <c r="F664" i="6" a="1"/>
  <c r="F664" i="6"/>
  <c r="F665" i="6" a="1"/>
  <c r="F665" i="6" s="1"/>
  <c r="F666" i="6" a="1"/>
  <c r="F666" i="6"/>
  <c r="F667" i="6" a="1"/>
  <c r="F667" i="6" s="1"/>
  <c r="F668" i="6" a="1"/>
  <c r="F668" i="6"/>
  <c r="F669" i="6" a="1"/>
  <c r="F669" i="6" s="1"/>
  <c r="F670" i="6" a="1"/>
  <c r="F670" i="6"/>
  <c r="F671" i="6" a="1"/>
  <c r="F671" i="6" s="1"/>
  <c r="F672" i="6" a="1"/>
  <c r="F672" i="6"/>
  <c r="F673" i="6" a="1"/>
  <c r="F673" i="6" s="1"/>
  <c r="F674" i="6" a="1"/>
  <c r="F674" i="6" s="1"/>
  <c r="F675" i="6" a="1"/>
  <c r="F675" i="6" s="1"/>
  <c r="F676" i="6" a="1"/>
  <c r="F676" i="6" s="1"/>
  <c r="F677" i="6" a="1"/>
  <c r="F677" i="6" s="1"/>
  <c r="F678" i="6" a="1"/>
  <c r="F678" i="6"/>
  <c r="F679" i="6" a="1"/>
  <c r="F679" i="6" s="1"/>
  <c r="F680" i="6" a="1"/>
  <c r="F680" i="6"/>
  <c r="F681" i="6" a="1"/>
  <c r="F681" i="6" s="1"/>
  <c r="F682" i="6" a="1"/>
  <c r="F682" i="6"/>
  <c r="F683" i="6" a="1"/>
  <c r="F683" i="6" s="1"/>
  <c r="F684" i="6" a="1"/>
  <c r="F684" i="6" s="1"/>
  <c r="F685" i="6" a="1"/>
  <c r="F685" i="6" s="1"/>
  <c r="F686" i="6" a="1"/>
  <c r="F686" i="6"/>
  <c r="F687" i="6" a="1"/>
  <c r="F687" i="6" s="1"/>
  <c r="F688" i="6" a="1"/>
  <c r="F688" i="6" s="1"/>
  <c r="F689" i="6" a="1"/>
  <c r="F689" i="6" s="1"/>
  <c r="F690" i="6" a="1"/>
  <c r="F690" i="6" s="1"/>
  <c r="F691" i="6" a="1"/>
  <c r="F691" i="6" s="1"/>
  <c r="F692" i="6" a="1"/>
  <c r="F692" i="6" s="1"/>
  <c r="F693" i="6" a="1"/>
  <c r="F693" i="6" s="1"/>
  <c r="F694" i="6" a="1"/>
  <c r="F694" i="6"/>
  <c r="F695" i="6" a="1"/>
  <c r="F695" i="6" s="1"/>
  <c r="F696" i="6" a="1"/>
  <c r="F696" i="6"/>
  <c r="F697" i="6" a="1"/>
  <c r="F697" i="6" s="1"/>
  <c r="F698" i="6" a="1"/>
  <c r="F698" i="6"/>
  <c r="F699" i="6" a="1"/>
  <c r="F699" i="6" s="1"/>
  <c r="F700" i="6" a="1"/>
  <c r="F700" i="6" s="1"/>
  <c r="F701" i="6" a="1"/>
  <c r="F701" i="6" s="1"/>
  <c r="F702" i="6" a="1"/>
  <c r="F702" i="6"/>
  <c r="F703" i="6" a="1"/>
  <c r="F703" i="6" s="1"/>
  <c r="F704" i="6" a="1"/>
  <c r="F704" i="6" s="1"/>
  <c r="F705" i="6" a="1"/>
  <c r="F705" i="6" s="1"/>
  <c r="F706" i="6" a="1"/>
  <c r="F706" i="6" s="1"/>
  <c r="F707" i="6" a="1"/>
  <c r="F707" i="6" s="1"/>
  <c r="F708" i="6" a="1"/>
  <c r="F708" i="6" s="1"/>
  <c r="F709" i="6" a="1"/>
  <c r="F709" i="6" s="1"/>
  <c r="F710" i="6" a="1"/>
  <c r="F710" i="6"/>
  <c r="F711" i="6" a="1"/>
  <c r="F711" i="6" s="1"/>
  <c r="F712" i="6" a="1"/>
  <c r="F712" i="6"/>
  <c r="F713" i="6" a="1"/>
  <c r="F713" i="6" s="1"/>
  <c r="F714" i="6" a="1"/>
  <c r="F714" i="6"/>
  <c r="F715" i="6" a="1"/>
  <c r="F715" i="6" s="1"/>
  <c r="F716" i="6" a="1"/>
  <c r="F716" i="6" s="1"/>
  <c r="F717" i="6" a="1"/>
  <c r="F717" i="6" s="1"/>
  <c r="F718" i="6" a="1"/>
  <c r="F718" i="6"/>
  <c r="F719" i="6" a="1"/>
  <c r="F719" i="6" s="1"/>
  <c r="F720" i="6" a="1"/>
  <c r="F720" i="6" s="1"/>
  <c r="F721" i="6" a="1"/>
  <c r="F721" i="6" s="1"/>
  <c r="F722" i="6" a="1"/>
  <c r="F722" i="6" s="1"/>
  <c r="F723" i="6" a="1"/>
  <c r="F723" i="6" s="1"/>
  <c r="F724" i="6" a="1"/>
  <c r="F724" i="6" s="1"/>
  <c r="F725" i="6" a="1"/>
  <c r="F725" i="6" s="1"/>
  <c r="F726" i="6" a="1"/>
  <c r="F726" i="6"/>
  <c r="F727" i="6" a="1"/>
  <c r="F727" i="6" s="1"/>
  <c r="F728" i="6" a="1"/>
  <c r="F728" i="6"/>
  <c r="F729" i="6" a="1"/>
  <c r="F729" i="6" s="1"/>
  <c r="F730" i="6" a="1"/>
  <c r="F730" i="6"/>
  <c r="F731" i="6" a="1"/>
  <c r="F731" i="6" s="1"/>
  <c r="F732" i="6" a="1"/>
  <c r="F732" i="6" s="1"/>
  <c r="F733" i="6" a="1"/>
  <c r="F733" i="6" s="1"/>
  <c r="F734" i="6" a="1"/>
  <c r="F734" i="6"/>
  <c r="F735" i="6" a="1"/>
  <c r="F735" i="6" s="1"/>
  <c r="F736" i="6" a="1"/>
  <c r="F736" i="6" s="1"/>
  <c r="F737" i="6" a="1"/>
  <c r="F737" i="6" s="1"/>
  <c r="F738" i="6" a="1"/>
  <c r="F738" i="6" s="1"/>
  <c r="F739" i="6" a="1"/>
  <c r="F739" i="6" s="1"/>
  <c r="F740" i="6" a="1"/>
  <c r="F740" i="6" s="1"/>
  <c r="F741" i="6" a="1"/>
  <c r="F741" i="6" s="1"/>
  <c r="F742" i="6" a="1"/>
  <c r="F742" i="6"/>
  <c r="F743" i="6" a="1"/>
  <c r="F743" i="6" s="1"/>
  <c r="F744" i="6" a="1"/>
  <c r="F744" i="6"/>
  <c r="F745" i="6" a="1"/>
  <c r="F745" i="6" s="1"/>
  <c r="F746" i="6" a="1"/>
  <c r="F746" i="6"/>
  <c r="F747" i="6" a="1"/>
  <c r="F747" i="6" s="1"/>
  <c r="F748" i="6" a="1"/>
  <c r="F748" i="6" s="1"/>
  <c r="F749" i="6" a="1"/>
  <c r="F749" i="6" s="1"/>
  <c r="F750" i="6" a="1"/>
  <c r="F750" i="6"/>
  <c r="F751" i="6" a="1"/>
  <c r="F751" i="6" s="1"/>
  <c r="F752" i="6" a="1"/>
  <c r="F752" i="6" s="1"/>
  <c r="F753" i="6" a="1"/>
  <c r="F753" i="6" s="1"/>
  <c r="F754" i="6" a="1"/>
  <c r="F754" i="6" s="1"/>
  <c r="F755" i="6" a="1"/>
  <c r="F755" i="6" s="1"/>
  <c r="F756" i="6" a="1"/>
  <c r="F756" i="6" s="1"/>
  <c r="F757" i="6" a="1"/>
  <c r="F757" i="6" s="1"/>
  <c r="F758" i="6" a="1"/>
  <c r="F758" i="6"/>
  <c r="F759" i="6" a="1"/>
  <c r="F759" i="6" s="1"/>
  <c r="F760" i="6" a="1"/>
  <c r="F760" i="6"/>
  <c r="F761" i="6" a="1"/>
  <c r="F761" i="6" s="1"/>
  <c r="F762" i="6" a="1"/>
  <c r="F762" i="6"/>
  <c r="F763" i="6" a="1"/>
  <c r="F763" i="6" s="1"/>
  <c r="F764" i="6" a="1"/>
  <c r="F764" i="6" s="1"/>
  <c r="F765" i="6" a="1"/>
  <c r="F765" i="6" s="1"/>
  <c r="F766" i="6" a="1"/>
  <c r="F766" i="6"/>
  <c r="F767" i="6" a="1"/>
  <c r="F767" i="6" s="1"/>
  <c r="F768" i="6" a="1"/>
  <c r="F768" i="6" s="1"/>
  <c r="F769" i="6" a="1"/>
  <c r="F769" i="6" s="1"/>
  <c r="F770" i="6" a="1"/>
  <c r="F770" i="6" s="1"/>
  <c r="F771" i="6" a="1"/>
  <c r="F771" i="6" s="1"/>
  <c r="F772" i="6" a="1"/>
  <c r="F772" i="6" s="1"/>
  <c r="F773" i="6" a="1"/>
  <c r="F773" i="6" s="1"/>
  <c r="F774" i="6" a="1"/>
  <c r="F774" i="6"/>
  <c r="F775" i="6" a="1"/>
  <c r="F775" i="6" s="1"/>
  <c r="F776" i="6" a="1"/>
  <c r="F776" i="6"/>
  <c r="F777" i="6" a="1"/>
  <c r="F777" i="6" s="1"/>
  <c r="F778" i="6" a="1"/>
  <c r="F778" i="6"/>
  <c r="F779" i="6" a="1"/>
  <c r="F779" i="6" s="1"/>
  <c r="F780" i="6" a="1"/>
  <c r="F780" i="6" s="1"/>
  <c r="F781" i="6" a="1"/>
  <c r="F781" i="6" s="1"/>
  <c r="F782" i="6" a="1"/>
  <c r="F782" i="6"/>
  <c r="F783" i="6" a="1"/>
  <c r="F783" i="6" s="1"/>
  <c r="F784" i="6" a="1"/>
  <c r="F784" i="6" s="1"/>
  <c r="F785" i="6" a="1"/>
  <c r="F785" i="6" s="1"/>
  <c r="F786" i="6" a="1"/>
  <c r="F786" i="6" s="1"/>
  <c r="F787" i="6" a="1"/>
  <c r="F787" i="6" s="1"/>
  <c r="F788" i="6" a="1"/>
  <c r="F788" i="6" s="1"/>
  <c r="F789" i="6" a="1"/>
  <c r="F789" i="6" s="1"/>
  <c r="F790" i="6" a="1"/>
  <c r="F790" i="6"/>
  <c r="F791" i="6" a="1"/>
  <c r="F791" i="6" s="1"/>
  <c r="F792" i="6" a="1"/>
  <c r="F792" i="6"/>
  <c r="F793" i="6" a="1"/>
  <c r="F793" i="6" s="1"/>
  <c r="F794" i="6" a="1"/>
  <c r="F794" i="6"/>
  <c r="F795" i="6" a="1"/>
  <c r="F795" i="6" s="1"/>
  <c r="F796" i="6" a="1"/>
  <c r="F796" i="6" s="1"/>
  <c r="F797" i="6" a="1"/>
  <c r="F797" i="6" s="1"/>
  <c r="F798" i="6" a="1"/>
  <c r="F798" i="6"/>
  <c r="F799" i="6" a="1"/>
  <c r="F799" i="6" s="1"/>
  <c r="F800" i="6" a="1"/>
  <c r="F800" i="6" s="1"/>
  <c r="F801" i="6" a="1"/>
  <c r="F801" i="6" s="1"/>
  <c r="F802" i="6" a="1"/>
  <c r="F802" i="6" s="1"/>
  <c r="F803" i="6" a="1"/>
  <c r="F803" i="6" s="1"/>
  <c r="F804" i="6" a="1"/>
  <c r="F804" i="6" s="1"/>
  <c r="F805" i="6" a="1"/>
  <c r="F805" i="6" s="1"/>
  <c r="F806" i="6" a="1"/>
  <c r="F806" i="6"/>
  <c r="F807" i="6" a="1"/>
  <c r="F807" i="6" s="1"/>
  <c r="F808" i="6" a="1"/>
  <c r="F808" i="6"/>
  <c r="F809" i="6" a="1"/>
  <c r="F809" i="6" s="1"/>
  <c r="F810" i="6" a="1"/>
  <c r="F810" i="6"/>
  <c r="F811" i="6" a="1"/>
  <c r="F811" i="6" s="1"/>
  <c r="F812" i="6" a="1"/>
  <c r="F812" i="6" s="1"/>
  <c r="F813" i="6" a="1"/>
  <c r="F813" i="6" s="1"/>
  <c r="F814" i="6" a="1"/>
  <c r="F814" i="6"/>
  <c r="F815" i="6" a="1"/>
  <c r="F815" i="6" s="1"/>
  <c r="F816" i="6" a="1"/>
  <c r="F816" i="6" s="1"/>
  <c r="F817" i="6" a="1"/>
  <c r="F817" i="6" s="1"/>
  <c r="F818" i="6" a="1"/>
  <c r="F818" i="6" s="1"/>
  <c r="F819" i="6" a="1"/>
  <c r="F819" i="6" s="1"/>
  <c r="F820" i="6" a="1"/>
  <c r="F820" i="6" s="1"/>
  <c r="F821" i="6" a="1"/>
  <c r="F821" i="6" s="1"/>
  <c r="F822" i="6" a="1"/>
  <c r="F822" i="6"/>
  <c r="F823" i="6" a="1"/>
  <c r="F823" i="6" s="1"/>
  <c r="F824" i="6" a="1"/>
  <c r="F824" i="6"/>
  <c r="F825" i="6" a="1"/>
  <c r="F825" i="6" s="1"/>
  <c r="F826" i="6" a="1"/>
  <c r="F826" i="6"/>
  <c r="F827" i="6" a="1"/>
  <c r="F827" i="6" s="1"/>
  <c r="F828" i="6" a="1"/>
  <c r="F828" i="6" s="1"/>
  <c r="F829" i="6" a="1"/>
  <c r="F829" i="6" s="1"/>
  <c r="F830" i="6" a="1"/>
  <c r="F830" i="6"/>
  <c r="F831" i="6" a="1"/>
  <c r="F831" i="6" s="1"/>
  <c r="F832" i="6" a="1"/>
  <c r="F832" i="6" s="1"/>
  <c r="F833" i="6" a="1"/>
  <c r="F833" i="6" s="1"/>
  <c r="F834" i="6" a="1"/>
  <c r="F834" i="6" s="1"/>
  <c r="F835" i="6" a="1"/>
  <c r="F835" i="6" s="1"/>
  <c r="F836" i="6" a="1"/>
  <c r="F836" i="6" s="1"/>
  <c r="F837" i="6" a="1"/>
  <c r="F837" i="6" s="1"/>
  <c r="F838" i="6" a="1"/>
  <c r="F838" i="6"/>
  <c r="F839" i="6" a="1"/>
  <c r="F839" i="6" s="1"/>
  <c r="F840" i="6" a="1"/>
  <c r="F840" i="6"/>
  <c r="F841" i="6" a="1"/>
  <c r="F841" i="6" s="1"/>
  <c r="F842" i="6" a="1"/>
  <c r="F842" i="6"/>
  <c r="F843" i="6" a="1"/>
  <c r="F843" i="6" s="1"/>
  <c r="F844" i="6" a="1"/>
  <c r="F844" i="6" s="1"/>
  <c r="F845" i="6" a="1"/>
  <c r="F845" i="6" s="1"/>
  <c r="F846" i="6" a="1"/>
  <c r="F846" i="6"/>
  <c r="F847" i="6" a="1"/>
  <c r="F847" i="6" s="1"/>
  <c r="F848" i="6" a="1"/>
  <c r="F848" i="6" s="1"/>
  <c r="F849" i="6" a="1"/>
  <c r="F849" i="6" s="1"/>
  <c r="F850" i="6" a="1"/>
  <c r="F850" i="6" s="1"/>
  <c r="F851" i="6" a="1"/>
  <c r="F851" i="6" s="1"/>
  <c r="F852" i="6" a="1"/>
  <c r="F852" i="6" s="1"/>
  <c r="F853" i="6" a="1"/>
  <c r="F853" i="6" s="1"/>
  <c r="F854" i="6" a="1"/>
  <c r="F854" i="6"/>
  <c r="F855" i="6" a="1"/>
  <c r="F855" i="6" s="1"/>
  <c r="F856" i="6" a="1"/>
  <c r="F856" i="6"/>
  <c r="F857" i="6" a="1"/>
  <c r="F857" i="6" s="1"/>
  <c r="F858" i="6" a="1"/>
  <c r="F858" i="6"/>
  <c r="F859" i="6" a="1"/>
  <c r="F859" i="6" s="1"/>
  <c r="F860" i="6" a="1"/>
  <c r="F860" i="6" s="1"/>
  <c r="F861" i="6" a="1"/>
  <c r="F861" i="6" s="1"/>
  <c r="F862" i="6" a="1"/>
  <c r="F862" i="6"/>
  <c r="F863" i="6" a="1"/>
  <c r="F863" i="6" s="1"/>
  <c r="F864" i="6" a="1"/>
  <c r="F864" i="6" s="1"/>
  <c r="F865" i="6" a="1"/>
  <c r="F865" i="6" s="1"/>
  <c r="F866" i="6" a="1"/>
  <c r="F866" i="6" s="1"/>
  <c r="F867" i="6" a="1"/>
  <c r="F867" i="6" s="1"/>
  <c r="F868" i="6" a="1"/>
  <c r="F868" i="6" s="1"/>
  <c r="F869" i="6" a="1"/>
  <c r="F869" i="6" s="1"/>
  <c r="F870" i="6" a="1"/>
  <c r="F870" i="6"/>
  <c r="F871" i="6" a="1"/>
  <c r="F871" i="6" s="1"/>
  <c r="F872" i="6" a="1"/>
  <c r="F872" i="6"/>
  <c r="F873" i="6" a="1"/>
  <c r="F873" i="6" s="1"/>
  <c r="F874" i="6" a="1"/>
  <c r="F874" i="6"/>
  <c r="F875" i="6" a="1"/>
  <c r="F875" i="6" s="1"/>
  <c r="F876" i="6" a="1"/>
  <c r="F876" i="6" s="1"/>
  <c r="F877" i="6" a="1"/>
  <c r="F877" i="6" s="1"/>
  <c r="F878" i="6" a="1"/>
  <c r="F878" i="6"/>
  <c r="F879" i="6" a="1"/>
  <c r="F879" i="6" s="1"/>
  <c r="F880" i="6" a="1"/>
  <c r="F880" i="6" s="1"/>
  <c r="F881" i="6" a="1"/>
  <c r="F881" i="6" s="1"/>
  <c r="F882" i="6" a="1"/>
  <c r="F882" i="6" s="1"/>
  <c r="F883" i="6" a="1"/>
  <c r="F883" i="6" s="1"/>
  <c r="F884" i="6" a="1"/>
  <c r="F884" i="6" s="1"/>
  <c r="F885" i="6" a="1"/>
  <c r="F885" i="6" s="1"/>
  <c r="F886" i="6" a="1"/>
  <c r="F886" i="6"/>
  <c r="F887" i="6" a="1"/>
  <c r="F887" i="6" s="1"/>
  <c r="F888" i="6" a="1"/>
  <c r="F888" i="6"/>
  <c r="F889" i="6" a="1"/>
  <c r="F889" i="6" s="1"/>
  <c r="F890" i="6" a="1"/>
  <c r="F890" i="6"/>
  <c r="F891" i="6" a="1"/>
  <c r="F891" i="6" s="1"/>
  <c r="F892" i="6" a="1"/>
  <c r="F892" i="6" s="1"/>
  <c r="F893" i="6" a="1"/>
  <c r="F893" i="6" s="1"/>
  <c r="F894" i="6" a="1"/>
  <c r="F894" i="6"/>
  <c r="F895" i="6" a="1"/>
  <c r="F895" i="6" s="1"/>
  <c r="F896" i="6" a="1"/>
  <c r="F896" i="6" s="1"/>
  <c r="F897" i="6" a="1"/>
  <c r="F897" i="6" s="1"/>
  <c r="F898" i="6" a="1"/>
  <c r="F898" i="6" s="1"/>
  <c r="F899" i="6" a="1"/>
  <c r="F899" i="6" s="1"/>
  <c r="F900" i="6" a="1"/>
  <c r="F900" i="6" s="1"/>
  <c r="F901" i="6" a="1"/>
  <c r="F901" i="6" s="1"/>
  <c r="F902" i="6" a="1"/>
  <c r="F902" i="6"/>
  <c r="F903" i="6" a="1"/>
  <c r="F903" i="6" s="1"/>
  <c r="F904" i="6" a="1"/>
  <c r="F904" i="6"/>
  <c r="F905" i="6" a="1"/>
  <c r="F905" i="6" s="1"/>
  <c r="F906" i="6" a="1"/>
  <c r="F906" i="6"/>
  <c r="F907" i="6" a="1"/>
  <c r="F907" i="6" s="1"/>
  <c r="F908" i="6" a="1"/>
  <c r="F908" i="6" s="1"/>
  <c r="F909" i="6" a="1"/>
  <c r="F909" i="6" s="1"/>
  <c r="F910" i="6" a="1"/>
  <c r="F910" i="6"/>
  <c r="F911" i="6" a="1"/>
  <c r="F911" i="6" s="1"/>
  <c r="F912" i="6" a="1"/>
  <c r="F912" i="6" s="1"/>
  <c r="F913" i="6" a="1"/>
  <c r="F913" i="6" s="1"/>
  <c r="F914" i="6" a="1"/>
  <c r="F914" i="6" s="1"/>
  <c r="F915" i="6" a="1"/>
  <c r="F915" i="6" s="1"/>
  <c r="F916" i="6" a="1"/>
  <c r="F916" i="6" s="1"/>
  <c r="F917" i="6" a="1"/>
  <c r="F917" i="6" s="1"/>
  <c r="F918" i="6" a="1"/>
  <c r="F918" i="6"/>
  <c r="F919" i="6" a="1"/>
  <c r="F919" i="6" s="1"/>
  <c r="F920" i="6" a="1"/>
  <c r="F920" i="6"/>
  <c r="F921" i="6" a="1"/>
  <c r="F921" i="6" s="1"/>
  <c r="F922" i="6" a="1"/>
  <c r="F922" i="6"/>
  <c r="F923" i="6" a="1"/>
  <c r="F923" i="6" s="1"/>
  <c r="F924" i="6" a="1"/>
  <c r="F924" i="6" s="1"/>
  <c r="F925" i="6" a="1"/>
  <c r="F925" i="6" s="1"/>
  <c r="F926" i="6" a="1"/>
  <c r="F926" i="6"/>
  <c r="F927" i="6" a="1"/>
  <c r="F927" i="6" s="1"/>
  <c r="F928" i="6" a="1"/>
  <c r="F928" i="6" s="1"/>
  <c r="F929" i="6" a="1"/>
  <c r="F929" i="6" s="1"/>
  <c r="F930" i="6" a="1"/>
  <c r="F930" i="6"/>
  <c r="F931" i="6" a="1"/>
  <c r="F931" i="6" s="1"/>
  <c r="F932" i="6" a="1"/>
  <c r="F932" i="6" s="1"/>
  <c r="F933" i="6" a="1"/>
  <c r="F933" i="6" s="1"/>
  <c r="F934" i="6" a="1"/>
  <c r="F934" i="6"/>
  <c r="F935" i="6" a="1"/>
  <c r="F935" i="6" s="1"/>
  <c r="F936" i="6" a="1"/>
  <c r="F936" i="6"/>
  <c r="F937" i="6" a="1"/>
  <c r="F937" i="6" s="1"/>
  <c r="F938" i="6" a="1"/>
  <c r="F938" i="6"/>
  <c r="F939" i="6" a="1"/>
  <c r="F939" i="6" s="1"/>
  <c r="F940" i="6" a="1"/>
  <c r="F940" i="6" s="1"/>
  <c r="F941" i="6" a="1"/>
  <c r="F941" i="6" s="1"/>
  <c r="F942" i="6" a="1"/>
  <c r="F942" i="6"/>
  <c r="F943" i="6" a="1"/>
  <c r="F943" i="6" s="1"/>
  <c r="F944" i="6" a="1"/>
  <c r="F944" i="6" s="1"/>
  <c r="F945" i="6" a="1"/>
  <c r="F945" i="6" s="1"/>
  <c r="F946" i="6" a="1"/>
  <c r="F946" i="6"/>
  <c r="F947" i="6" a="1"/>
  <c r="F947" i="6" s="1"/>
  <c r="F948" i="6" a="1"/>
  <c r="F948" i="6" s="1"/>
  <c r="F949" i="6" a="1"/>
  <c r="F949" i="6" s="1"/>
  <c r="F950" i="6" a="1"/>
  <c r="F950" i="6"/>
  <c r="F951" i="6" a="1"/>
  <c r="F951" i="6" s="1"/>
  <c r="F952" i="6" a="1"/>
  <c r="F952" i="6"/>
  <c r="F953" i="6" a="1"/>
  <c r="F953" i="6" s="1"/>
  <c r="F954" i="6" a="1"/>
  <c r="F954" i="6"/>
  <c r="F955" i="6" a="1"/>
  <c r="F955" i="6" s="1"/>
  <c r="F956" i="6" a="1"/>
  <c r="F956" i="6" s="1"/>
  <c r="F957" i="6" a="1"/>
  <c r="F957" i="6" s="1"/>
  <c r="F958" i="6" a="1"/>
  <c r="F958" i="6"/>
  <c r="F959" i="6" a="1"/>
  <c r="F959" i="6" s="1"/>
  <c r="F960" i="6" a="1"/>
  <c r="F960" i="6" s="1"/>
  <c r="F961" i="6" a="1"/>
  <c r="F961" i="6" s="1"/>
  <c r="F962" i="6" a="1"/>
  <c r="F962" i="6"/>
  <c r="F963" i="6" a="1"/>
  <c r="F963" i="6" s="1"/>
  <c r="F964" i="6" a="1"/>
  <c r="F964" i="6" s="1"/>
  <c r="F965" i="6" a="1"/>
  <c r="F965" i="6" s="1"/>
  <c r="F966" i="6" a="1"/>
  <c r="F966" i="6"/>
  <c r="F967" i="6" a="1"/>
  <c r="F967" i="6" s="1"/>
  <c r="F968" i="6" a="1"/>
  <c r="F968" i="6"/>
  <c r="F969" i="6" a="1"/>
  <c r="F969" i="6" s="1"/>
  <c r="F970" i="6" a="1"/>
  <c r="F970" i="6"/>
  <c r="F971" i="6" a="1"/>
  <c r="F971" i="6" s="1"/>
  <c r="F972" i="6" a="1"/>
  <c r="F972" i="6" s="1"/>
  <c r="F973" i="6" a="1"/>
  <c r="F973" i="6" s="1"/>
  <c r="F974" i="6" a="1"/>
  <c r="F974" i="6"/>
  <c r="F975" i="6" a="1"/>
  <c r="F975" i="6" s="1"/>
  <c r="F976" i="6" a="1"/>
  <c r="F976" i="6" s="1"/>
  <c r="F977" i="6" a="1"/>
  <c r="F977" i="6" s="1"/>
  <c r="F978" i="6" a="1"/>
  <c r="F978" i="6"/>
  <c r="F979" i="6" a="1"/>
  <c r="F979" i="6" s="1"/>
  <c r="F980" i="6" a="1"/>
  <c r="F980" i="6" s="1"/>
  <c r="F981" i="6" a="1"/>
  <c r="F981" i="6" s="1"/>
  <c r="F982" i="6" a="1"/>
  <c r="F982" i="6"/>
  <c r="F983" i="6" a="1"/>
  <c r="F983" i="6" s="1"/>
  <c r="F984" i="6" a="1"/>
  <c r="F984" i="6"/>
  <c r="F985" i="6" a="1"/>
  <c r="F985" i="6" s="1"/>
  <c r="F986" i="6" a="1"/>
  <c r="F986" i="6"/>
  <c r="F987" i="6" a="1"/>
  <c r="F987" i="6" s="1"/>
  <c r="F988" i="6" a="1"/>
  <c r="F988" i="6" s="1"/>
  <c r="F989" i="6" a="1"/>
  <c r="F989" i="6" s="1"/>
  <c r="F990" i="6" a="1"/>
  <c r="F990" i="6"/>
  <c r="F991" i="6" a="1"/>
  <c r="F991" i="6" s="1"/>
  <c r="F992" i="6" a="1"/>
  <c r="F992" i="6" s="1"/>
  <c r="F993" i="6" a="1"/>
  <c r="F993" i="6" s="1"/>
  <c r="F994" i="6" a="1"/>
  <c r="F994" i="6" s="1"/>
  <c r="F995" i="6" a="1"/>
  <c r="F995" i="6" s="1"/>
  <c r="F996" i="6" a="1"/>
  <c r="F996" i="6"/>
  <c r="F997" i="6" a="1"/>
  <c r="F997" i="6"/>
  <c r="F998" i="6" a="1"/>
  <c r="F998" i="6"/>
  <c r="F999" i="6" a="1"/>
  <c r="F999" i="6" s="1"/>
  <c r="F1000" i="6" a="1"/>
  <c r="F1000" i="6" s="1"/>
  <c r="F1001" i="6" a="1"/>
  <c r="F1001" i="6" s="1"/>
  <c r="F1002" i="6" a="1"/>
  <c r="F1002" i="6" s="1"/>
  <c r="F1003" i="6" a="1"/>
  <c r="F1003" i="6" s="1"/>
  <c r="F1004" i="6" a="1"/>
  <c r="F1004" i="6"/>
  <c r="F1005" i="6" a="1"/>
  <c r="F1005" i="6"/>
  <c r="F1006" i="6" a="1"/>
  <c r="F1006" i="6"/>
  <c r="F1007" i="6" a="1"/>
  <c r="F1007" i="6" s="1"/>
  <c r="F1008" i="6" a="1"/>
  <c r="F1008" i="6" s="1"/>
  <c r="F1009" i="6" a="1"/>
  <c r="F1009" i="6" s="1"/>
  <c r="F1010" i="6" a="1"/>
  <c r="F1010" i="6" s="1"/>
  <c r="F1011" i="6" a="1"/>
  <c r="F1011" i="6" s="1"/>
  <c r="F1012" i="6" a="1"/>
  <c r="F1012" i="6"/>
  <c r="F1013" i="6" a="1"/>
  <c r="F1013" i="6"/>
  <c r="F1014" i="6" a="1"/>
  <c r="F1014" i="6"/>
  <c r="F1015" i="6" a="1"/>
  <c r="F1015" i="6" s="1"/>
  <c r="F1016" i="6" a="1"/>
  <c r="F1016" i="6" s="1"/>
  <c r="F1017" i="6" a="1"/>
  <c r="F1017" i="6" s="1"/>
  <c r="F1018" i="6" a="1"/>
  <c r="F1018" i="6" s="1"/>
  <c r="F1019" i="6" a="1"/>
  <c r="F1019" i="6" s="1"/>
  <c r="F1020" i="6" a="1"/>
  <c r="F1020" i="6"/>
  <c r="F1021" i="6" a="1"/>
  <c r="F1021" i="6"/>
  <c r="F1022" i="6" a="1"/>
  <c r="F1022" i="6"/>
  <c r="F1023" i="6" a="1"/>
  <c r="F1023" i="6" s="1"/>
  <c r="F1024" i="6" a="1"/>
  <c r="F1024" i="6" s="1"/>
  <c r="F1025" i="6" a="1"/>
  <c r="F1025" i="6" s="1"/>
  <c r="F1026" i="6" a="1"/>
  <c r="F1026" i="6" s="1"/>
  <c r="F1027" i="6" a="1"/>
  <c r="F1027" i="6" s="1"/>
  <c r="F1028" i="6" a="1"/>
  <c r="F1028" i="6"/>
  <c r="F1029" i="6" a="1"/>
  <c r="F1029" i="6"/>
  <c r="F1030" i="6" a="1"/>
  <c r="F1030" i="6"/>
  <c r="F1031" i="6" a="1"/>
  <c r="F1031" i="6" s="1"/>
  <c r="F1032" i="6" a="1"/>
  <c r="F1032" i="6" s="1"/>
  <c r="F1033" i="6" a="1"/>
  <c r="F1033" i="6" s="1"/>
  <c r="F1034" i="6" a="1"/>
  <c r="F1034" i="6" s="1"/>
  <c r="F1035" i="6" a="1"/>
  <c r="F1035" i="6" s="1"/>
  <c r="F1036" i="6" a="1"/>
  <c r="F1036" i="6"/>
  <c r="F1037" i="6" a="1"/>
  <c r="F1037" i="6"/>
  <c r="F1038" i="6" a="1"/>
  <c r="F1038" i="6"/>
  <c r="F1039" i="6" a="1"/>
  <c r="F1039" i="6" s="1"/>
  <c r="F1040" i="6" a="1"/>
  <c r="F1040" i="6" s="1"/>
  <c r="F1041" i="6" a="1"/>
  <c r="F1041" i="6" s="1"/>
  <c r="F1042" i="6" a="1"/>
  <c r="F1042" i="6" s="1"/>
  <c r="F1043" i="6" a="1"/>
  <c r="F1043" i="6" s="1"/>
  <c r="F1044" i="6" a="1"/>
  <c r="F1044" i="6"/>
  <c r="F1045" i="6" a="1"/>
  <c r="F1045" i="6"/>
  <c r="F1046" i="6" a="1"/>
  <c r="F1046" i="6"/>
  <c r="F1047" i="6" a="1"/>
  <c r="F1047" i="6" s="1"/>
  <c r="F1048" i="6" a="1"/>
  <c r="F1048" i="6" s="1"/>
  <c r="F1049" i="6" a="1"/>
  <c r="F1049" i="6" s="1"/>
  <c r="F1050" i="6" a="1"/>
  <c r="F1050" i="6" s="1"/>
  <c r="F1051" i="6" a="1"/>
  <c r="F1051" i="6" s="1"/>
  <c r="F1052" i="6" a="1"/>
  <c r="F1052" i="6"/>
  <c r="F1053" i="6" a="1"/>
  <c r="F1053" i="6"/>
  <c r="F1054" i="6" a="1"/>
  <c r="F1054" i="6"/>
  <c r="F1055" i="6" a="1"/>
  <c r="F1055" i="6" s="1"/>
  <c r="F1056" i="6" a="1"/>
  <c r="F1056" i="6" s="1"/>
  <c r="F1057" i="6" a="1"/>
  <c r="F1057" i="6" s="1"/>
  <c r="F1058" i="6" a="1"/>
  <c r="F1058" i="6" s="1"/>
  <c r="F1059" i="6" a="1"/>
  <c r="F1059" i="6" s="1"/>
  <c r="F1060" i="6" a="1"/>
  <c r="F1060" i="6"/>
  <c r="F1061" i="6" a="1"/>
  <c r="F1061" i="6"/>
  <c r="F1062" i="6" a="1"/>
  <c r="F1062" i="6"/>
  <c r="F1063" i="6" a="1"/>
  <c r="F1063" i="6" s="1"/>
  <c r="F1064" i="6" a="1"/>
  <c r="F1064" i="6" s="1"/>
  <c r="F1065" i="6" a="1"/>
  <c r="F1065" i="6" s="1"/>
  <c r="F1066" i="6" a="1"/>
  <c r="F1066" i="6" s="1"/>
  <c r="F1067" i="6" a="1"/>
  <c r="F1067" i="6" s="1"/>
  <c r="F1068" i="6" a="1"/>
  <c r="F1068" i="6"/>
  <c r="F1069" i="6" a="1"/>
  <c r="F1069" i="6"/>
  <c r="F1070" i="6" a="1"/>
  <c r="F1070" i="6"/>
  <c r="F1071" i="6" a="1"/>
  <c r="F1071" i="6"/>
  <c r="F1072" i="6" a="1"/>
  <c r="F1072" i="6"/>
  <c r="F1073" i="6" a="1"/>
  <c r="F1073" i="6"/>
  <c r="F1074" i="6" a="1"/>
  <c r="F1074" i="6"/>
  <c r="F1075" i="6" a="1"/>
  <c r="F1075" i="6"/>
  <c r="F1076" i="6" a="1"/>
  <c r="F1076" i="6"/>
  <c r="F1077" i="6" a="1"/>
  <c r="F1077" i="6"/>
  <c r="F1078" i="6" a="1"/>
  <c r="F1078" i="6"/>
  <c r="F1079" i="6" a="1"/>
  <c r="F1079" i="6"/>
  <c r="F1080" i="6" a="1"/>
  <c r="F1080" i="6"/>
  <c r="F1081" i="6" a="1"/>
  <c r="F1081" i="6"/>
  <c r="F1082" i="6" a="1"/>
  <c r="F1082" i="6"/>
  <c r="F1083" i="6" a="1"/>
  <c r="F1083" i="6"/>
  <c r="F1084" i="6" a="1"/>
  <c r="F1084" i="6"/>
  <c r="F1085" i="6" a="1"/>
  <c r="F1085" i="6"/>
  <c r="F1086" i="6" a="1"/>
  <c r="F1086" i="6"/>
  <c r="F1087" i="6" a="1"/>
  <c r="F1087" i="6" s="1"/>
  <c r="F1088" i="6" a="1"/>
  <c r="F1088" i="6"/>
  <c r="F1089" i="6" a="1"/>
  <c r="F1089" i="6"/>
  <c r="F1090" i="6" a="1"/>
  <c r="F1090" i="6"/>
  <c r="F1091" i="6" a="1"/>
  <c r="F1091" i="6" s="1"/>
  <c r="F1092" i="6" a="1"/>
  <c r="F1092" i="6" s="1"/>
  <c r="F1093" i="6" a="1"/>
  <c r="F1093" i="6"/>
  <c r="F1094" i="6" a="1"/>
  <c r="F1094" i="6" s="1"/>
  <c r="F1095" i="6" a="1"/>
  <c r="F1095" i="6" s="1"/>
  <c r="F1096" i="6" a="1"/>
  <c r="F1096" i="6" s="1"/>
  <c r="F1097" i="6" a="1"/>
  <c r="F1097" i="6"/>
  <c r="F1098" i="6" a="1"/>
  <c r="F1098" i="6"/>
  <c r="F1099" i="6" a="1"/>
  <c r="F1099" i="6" s="1"/>
  <c r="F1100" i="6" a="1"/>
  <c r="F1100" i="6"/>
  <c r="F1101" i="6" a="1"/>
  <c r="F1101" i="6"/>
  <c r="F1102" i="6" a="1"/>
  <c r="F1102" i="6"/>
  <c r="F1103" i="6" a="1"/>
  <c r="F1103" i="6" s="1"/>
  <c r="F1104" i="6" a="1"/>
  <c r="F1104" i="6"/>
  <c r="F1105" i="6" a="1"/>
  <c r="F1105" i="6"/>
  <c r="F1106" i="6" a="1"/>
  <c r="F1106" i="6"/>
  <c r="F1107" i="6" a="1"/>
  <c r="F1107" i="6" s="1"/>
  <c r="F1108" i="6" a="1"/>
  <c r="F1108" i="6" s="1"/>
  <c r="F1109" i="6" a="1"/>
  <c r="F1109" i="6"/>
  <c r="F1110" i="6" a="1"/>
  <c r="F1110" i="6" s="1"/>
  <c r="F1111" i="6" a="1"/>
  <c r="F1111" i="6" s="1"/>
  <c r="F1112" i="6" a="1"/>
  <c r="F1112" i="6"/>
  <c r="F1113" i="6" a="1"/>
  <c r="F1113" i="6"/>
  <c r="F1114" i="6" a="1"/>
  <c r="F1114" i="6" s="1"/>
  <c r="F1115" i="6" a="1"/>
  <c r="F1115" i="6" s="1"/>
  <c r="F1116" i="6" a="1"/>
  <c r="F1116" i="6"/>
  <c r="F1117" i="6" a="1"/>
  <c r="F1117" i="6" s="1"/>
  <c r="F1118" i="6" a="1"/>
  <c r="F1118" i="6"/>
  <c r="F1119" i="6" a="1"/>
  <c r="F1119" i="6" s="1"/>
  <c r="F1120" i="6" a="1"/>
  <c r="F1120" i="6"/>
  <c r="F1121" i="6" a="1"/>
  <c r="F1121" i="6"/>
  <c r="F1122" i="6" a="1"/>
  <c r="F1122" i="6"/>
  <c r="F1123" i="6" a="1"/>
  <c r="F1123" i="6" s="1"/>
  <c r="F1124" i="6" a="1"/>
  <c r="F1124" i="6" s="1"/>
  <c r="F1125" i="6" a="1"/>
  <c r="F1125" i="6"/>
  <c r="F1126" i="6" a="1"/>
  <c r="F1126" i="6" s="1"/>
  <c r="F1127" i="6" a="1"/>
  <c r="F1127" i="6" s="1"/>
  <c r="F1128" i="6" a="1"/>
  <c r="F1128" i="6" s="1"/>
  <c r="F1129" i="6" a="1"/>
  <c r="F1129" i="6"/>
  <c r="F1130" i="6" a="1"/>
  <c r="F1130" i="6"/>
  <c r="F1131" i="6" a="1"/>
  <c r="F1131" i="6" s="1"/>
  <c r="F1132" i="6" a="1"/>
  <c r="F1132" i="6"/>
  <c r="F1133" i="6" a="1"/>
  <c r="F1133" i="6" s="1"/>
  <c r="F1134" i="6" a="1"/>
  <c r="F1134" i="6"/>
  <c r="F1135" i="6" a="1"/>
  <c r="F1135" i="6" s="1"/>
  <c r="F1136" i="6" a="1"/>
  <c r="F1136" i="6"/>
  <c r="F1137" i="6" a="1"/>
  <c r="F1137" i="6" s="1"/>
  <c r="F1138" i="6" a="1"/>
  <c r="F1138" i="6"/>
  <c r="F1139" i="6" a="1"/>
  <c r="F1139" i="6" s="1"/>
  <c r="F1140" i="6" a="1"/>
  <c r="F1140" i="6" s="1"/>
  <c r="F1141" i="6" a="1"/>
  <c r="F1141" i="6"/>
  <c r="F1142" i="6" a="1"/>
  <c r="F1142" i="6" s="1"/>
  <c r="F1143" i="6" a="1"/>
  <c r="F1143" i="6" s="1"/>
  <c r="F1144" i="6" a="1"/>
  <c r="F1144" i="6"/>
  <c r="F1145" i="6" a="1"/>
  <c r="F1145" i="6"/>
  <c r="F1146" i="6" a="1"/>
  <c r="F1146" i="6" s="1"/>
  <c r="F1147" i="6" a="1"/>
  <c r="F1147" i="6" s="1"/>
  <c r="F1148" i="6" a="1"/>
  <c r="F1148" i="6"/>
  <c r="F1149" i="6" a="1"/>
  <c r="F1149" i="6" s="1"/>
  <c r="F1150" i="6" a="1"/>
  <c r="F1150" i="6"/>
  <c r="F1151" i="6" a="1"/>
  <c r="F1151" i="6" s="1"/>
  <c r="F1152" i="6" a="1"/>
  <c r="F1152" i="6"/>
  <c r="F1153" i="6" a="1"/>
  <c r="F1153" i="6"/>
  <c r="F1154" i="6" a="1"/>
  <c r="F1154" i="6"/>
  <c r="F1155" i="6" a="1"/>
  <c r="F1155" i="6" s="1"/>
  <c r="F1156" i="6" a="1"/>
  <c r="F1156" i="6" s="1"/>
  <c r="F1157" i="6" a="1"/>
  <c r="F1157" i="6"/>
  <c r="F1158" i="6" a="1"/>
  <c r="F1158" i="6" s="1"/>
  <c r="F1159" i="6" a="1"/>
  <c r="F1159" i="6" s="1"/>
  <c r="F1160" i="6" a="1"/>
  <c r="F1160" i="6" s="1"/>
  <c r="F1161" i="6" a="1"/>
  <c r="F1161" i="6"/>
  <c r="F1162" i="6" a="1"/>
  <c r="F1162" i="6"/>
  <c r="F1163" i="6" a="1"/>
  <c r="F1163" i="6" s="1"/>
  <c r="F1164" i="6" a="1"/>
  <c r="F1164" i="6"/>
  <c r="F1165" i="6" a="1"/>
  <c r="F1165" i="6" s="1"/>
  <c r="F1166" i="6" a="1"/>
  <c r="F1166" i="6"/>
  <c r="F1167" i="6" a="1"/>
  <c r="F1167" i="6" s="1"/>
  <c r="F1168" i="6" a="1"/>
  <c r="F1168" i="6"/>
  <c r="F1169" i="6" a="1"/>
  <c r="F1169" i="6" s="1"/>
  <c r="F1170" i="6" a="1"/>
  <c r="F1170" i="6"/>
  <c r="F1171" i="6" a="1"/>
  <c r="F1171" i="6" s="1"/>
  <c r="F1172" i="6" a="1"/>
  <c r="F1172" i="6" s="1"/>
  <c r="F1173" i="6" a="1"/>
  <c r="F1173" i="6"/>
  <c r="F1174" i="6" a="1"/>
  <c r="F1174" i="6" s="1"/>
  <c r="F1175" i="6" a="1"/>
  <c r="F1175" i="6" s="1"/>
  <c r="F1176" i="6" a="1"/>
  <c r="F1176" i="6"/>
  <c r="F1177" i="6" a="1"/>
  <c r="F1177" i="6"/>
  <c r="F1178" i="6" a="1"/>
  <c r="F1178" i="6" s="1"/>
  <c r="F1179" i="6" a="1"/>
  <c r="F1179" i="6" s="1"/>
  <c r="F1180" i="6" a="1"/>
  <c r="F1180" i="6"/>
  <c r="F1181" i="6" a="1"/>
  <c r="F1181" i="6" s="1"/>
  <c r="F1182" i="6" a="1"/>
  <c r="F1182" i="6"/>
  <c r="F1183" i="6" a="1"/>
  <c r="F1183" i="6" s="1"/>
  <c r="F1184" i="6" a="1"/>
  <c r="F1184" i="6"/>
  <c r="F1185" i="6" a="1"/>
  <c r="F1185" i="6"/>
  <c r="F1186" i="6" a="1"/>
  <c r="F1186" i="6"/>
  <c r="F1187" i="6" a="1"/>
  <c r="F1187" i="6" s="1"/>
  <c r="F1188" i="6" a="1"/>
  <c r="F1188" i="6" s="1"/>
  <c r="F1189" i="6" a="1"/>
  <c r="F1189" i="6"/>
  <c r="F1190" i="6" a="1"/>
  <c r="F1190" i="6" s="1"/>
  <c r="F1191" i="6" a="1"/>
  <c r="F1191" i="6" s="1"/>
  <c r="F1192" i="6" a="1"/>
  <c r="F1192" i="6" s="1"/>
  <c r="F1193" i="6" a="1"/>
  <c r="F1193" i="6"/>
  <c r="F1194" i="6" a="1"/>
  <c r="F1194" i="6"/>
  <c r="F1195" i="6" a="1"/>
  <c r="F1195" i="6" s="1"/>
  <c r="F1196" i="6" a="1"/>
  <c r="F1196" i="6"/>
  <c r="F1197" i="6" a="1"/>
  <c r="F1197" i="6" s="1"/>
  <c r="F1198" i="6" a="1"/>
  <c r="F1198" i="6"/>
  <c r="F1199" i="6" a="1"/>
  <c r="F1199" i="6" s="1"/>
  <c r="F1200" i="6" a="1"/>
  <c r="F1200" i="6"/>
  <c r="F1201" i="6" a="1"/>
  <c r="F1201" i="6" s="1"/>
  <c r="F1202" i="6" a="1"/>
  <c r="F1202" i="6"/>
  <c r="F1203" i="6" a="1"/>
  <c r="F1203" i="6" s="1"/>
  <c r="F1204" i="6" a="1"/>
  <c r="F1204" i="6" s="1"/>
  <c r="F1205" i="6" a="1"/>
  <c r="F1205" i="6"/>
  <c r="F1206" i="6" a="1"/>
  <c r="F1206" i="6" s="1"/>
  <c r="F1207" i="6" a="1"/>
  <c r="F1207" i="6" s="1"/>
  <c r="F1208" i="6" a="1"/>
  <c r="F1208" i="6"/>
  <c r="F1209" i="6" a="1"/>
  <c r="F1209" i="6"/>
  <c r="F1210" i="6" a="1"/>
  <c r="F1210" i="6" s="1"/>
  <c r="F1211" i="6" a="1"/>
  <c r="F1211" i="6" s="1"/>
  <c r="F1212" i="6" a="1"/>
  <c r="F1212" i="6"/>
  <c r="F1213" i="6" a="1"/>
  <c r="F1213" i="6" s="1"/>
  <c r="F1214" i="6" a="1"/>
  <c r="F1214" i="6"/>
  <c r="F1215" i="6" a="1"/>
  <c r="F1215" i="6" s="1"/>
  <c r="F1216" i="6" a="1"/>
  <c r="F1216" i="6"/>
  <c r="F1217" i="6" a="1"/>
  <c r="F1217" i="6"/>
  <c r="F1218" i="6" a="1"/>
  <c r="F1218" i="6"/>
  <c r="F1219" i="6" a="1"/>
  <c r="F1219" i="6" s="1"/>
  <c r="F1220" i="6" a="1"/>
  <c r="F1220" i="6" s="1"/>
  <c r="F1221" i="6" a="1"/>
  <c r="F1221" i="6"/>
  <c r="F1222" i="6" a="1"/>
  <c r="F1222" i="6" s="1"/>
  <c r="F1223" i="6" a="1"/>
  <c r="F1223" i="6" s="1"/>
  <c r="F1224" i="6" a="1"/>
  <c r="F1224" i="6" s="1"/>
  <c r="F1225" i="6" a="1"/>
  <c r="F1225" i="6"/>
  <c r="F1226" i="6" a="1"/>
  <c r="F1226" i="6"/>
  <c r="F1227" i="6" a="1"/>
  <c r="F1227" i="6" s="1"/>
  <c r="F1228" i="6" a="1"/>
  <c r="F1228" i="6"/>
  <c r="F1229" i="6" a="1"/>
  <c r="F1229" i="6" s="1"/>
  <c r="F1230" i="6" a="1"/>
  <c r="F1230" i="6"/>
  <c r="F1231" i="6" a="1"/>
  <c r="F1231" i="6" s="1"/>
  <c r="F1232" i="6" a="1"/>
  <c r="F1232" i="6"/>
  <c r="F1233" i="6" a="1"/>
  <c r="F1233" i="6" s="1"/>
  <c r="F1234" i="6" a="1"/>
  <c r="F1234" i="6"/>
  <c r="F1235" i="6" a="1"/>
  <c r="F1235" i="6" s="1"/>
  <c r="F1236" i="6" a="1"/>
  <c r="F1236" i="6" s="1"/>
  <c r="F1237" i="6" a="1"/>
  <c r="F1237" i="6"/>
  <c r="F1238" i="6" a="1"/>
  <c r="F1238" i="6" s="1"/>
  <c r="F1239" i="6" a="1"/>
  <c r="F1239" i="6" s="1"/>
  <c r="F1240" i="6" a="1"/>
  <c r="F1240" i="6"/>
  <c r="F1241" i="6" a="1"/>
  <c r="F1241" i="6"/>
  <c r="F1242" i="6" a="1"/>
  <c r="F1242" i="6" s="1"/>
  <c r="F1243" i="6" a="1"/>
  <c r="F1243" i="6" s="1"/>
  <c r="F1244" i="6" a="1"/>
  <c r="F1244" i="6"/>
  <c r="F1245" i="6" a="1"/>
  <c r="F1245" i="6" s="1"/>
  <c r="F1246" i="6" a="1"/>
  <c r="F1246" i="6"/>
  <c r="F1247" i="6" a="1"/>
  <c r="F1247" i="6" s="1"/>
  <c r="F1248" i="6" a="1"/>
  <c r="F1248" i="6"/>
  <c r="F1249" i="6" a="1"/>
  <c r="F1249" i="6"/>
  <c r="F1250" i="6" a="1"/>
  <c r="F1250" i="6"/>
  <c r="F1251" i="6" a="1"/>
  <c r="F1251" i="6" s="1"/>
  <c r="F1252" i="6" a="1"/>
  <c r="F1252" i="6" s="1"/>
  <c r="F1253" i="6" a="1"/>
  <c r="F1253" i="6"/>
  <c r="F1254" i="6" a="1"/>
  <c r="F1254" i="6" s="1"/>
  <c r="F1255" i="6" a="1"/>
  <c r="F1255" i="6" s="1"/>
  <c r="F1256" i="6" a="1"/>
  <c r="F1256" i="6" s="1"/>
  <c r="F1257" i="6" a="1"/>
  <c r="F1257" i="6"/>
  <c r="F1258" i="6" a="1"/>
  <c r="F1258" i="6"/>
  <c r="F1259" i="6" a="1"/>
  <c r="F1259" i="6" s="1"/>
  <c r="F1260" i="6" a="1"/>
  <c r="F1260" i="6"/>
  <c r="F1261" i="6" a="1"/>
  <c r="F1261" i="6" s="1"/>
  <c r="F1262" i="6" a="1"/>
  <c r="F1262" i="6"/>
  <c r="F1263" i="6" a="1"/>
  <c r="F1263" i="6" s="1"/>
  <c r="F1264" i="6" a="1"/>
  <c r="F1264" i="6"/>
  <c r="F1265" i="6" a="1"/>
  <c r="F1265" i="6" s="1"/>
  <c r="F1266" i="6" a="1"/>
  <c r="F1266" i="6"/>
  <c r="F1267" i="6" a="1"/>
  <c r="F1267" i="6" s="1"/>
  <c r="F1268" i="6" a="1"/>
  <c r="F1268" i="6" s="1"/>
  <c r="F1269" i="6" a="1"/>
  <c r="F1269" i="6"/>
  <c r="F1270" i="6" a="1"/>
  <c r="F1270" i="6" s="1"/>
  <c r="F1271" i="6" a="1"/>
  <c r="F1271" i="6" s="1"/>
  <c r="F1272" i="6" a="1"/>
  <c r="F1272" i="6"/>
  <c r="F1273" i="6" a="1"/>
  <c r="F1273" i="6"/>
  <c r="F1274" i="6" a="1"/>
  <c r="F1274" i="6" s="1"/>
  <c r="F1275" i="6" a="1"/>
  <c r="F1275" i="6" s="1"/>
  <c r="F1276" i="6" a="1"/>
  <c r="F1276" i="6"/>
  <c r="F1277" i="6" a="1"/>
  <c r="F1277" i="6" s="1"/>
  <c r="F1278" i="6" a="1"/>
  <c r="F1278" i="6"/>
  <c r="F1279" i="6" a="1"/>
  <c r="F1279" i="6" s="1"/>
  <c r="F1280" i="6" a="1"/>
  <c r="F1280" i="6"/>
  <c r="F1281" i="6" a="1"/>
  <c r="F1281" i="6"/>
  <c r="F1282" i="6" a="1"/>
  <c r="F1282" i="6"/>
  <c r="F1283" i="6" a="1"/>
  <c r="F1283" i="6" s="1"/>
  <c r="F1284" i="6" a="1"/>
  <c r="F1284" i="6" s="1"/>
  <c r="F1285" i="6" a="1"/>
  <c r="F1285" i="6"/>
  <c r="F1286" i="6" a="1"/>
  <c r="F1286" i="6" s="1"/>
  <c r="F1287" i="6" a="1"/>
  <c r="F1287" i="6" s="1"/>
  <c r="F1288" i="6" a="1"/>
  <c r="F1288" i="6" s="1"/>
  <c r="F1289" i="6" a="1"/>
  <c r="F1289" i="6"/>
  <c r="F1290" i="6" a="1"/>
  <c r="F1290" i="6"/>
  <c r="F1291" i="6" a="1"/>
  <c r="F1291" i="6" s="1"/>
  <c r="F1292" i="6" a="1"/>
  <c r="F1292" i="6"/>
  <c r="F1293" i="6" a="1"/>
  <c r="F1293" i="6" s="1"/>
  <c r="F1294" i="6" a="1"/>
  <c r="F1294" i="6"/>
  <c r="F1295" i="6" a="1"/>
  <c r="F1295" i="6" s="1"/>
  <c r="F1296" i="6" a="1"/>
  <c r="F1296" i="6"/>
  <c r="F1297" i="6" a="1"/>
  <c r="F1297" i="6"/>
  <c r="F1298" i="6" a="1"/>
  <c r="F1298" i="6"/>
  <c r="F1299" i="6" a="1"/>
  <c r="F1299" i="6" s="1"/>
  <c r="F1300" i="6" a="1"/>
  <c r="F1300" i="6" s="1"/>
  <c r="F1301" i="6" a="1"/>
  <c r="F1301" i="6"/>
  <c r="F1302" i="6" a="1"/>
  <c r="F1302" i="6" s="1"/>
  <c r="F1303" i="6" a="1"/>
  <c r="F1303" i="6" s="1"/>
  <c r="F1304" i="6" a="1"/>
  <c r="F1304" i="6"/>
  <c r="F1305" i="6" a="1"/>
  <c r="F1305" i="6"/>
  <c r="F1306" i="6" a="1"/>
  <c r="F1306" i="6" s="1"/>
  <c r="F1307" i="6" a="1"/>
  <c r="F1307" i="6" s="1"/>
  <c r="F1308" i="6" a="1"/>
  <c r="F1308" i="6"/>
  <c r="F1309" i="6" a="1"/>
  <c r="F1309" i="6" s="1"/>
  <c r="F1310" i="6" a="1"/>
  <c r="F1310" i="6"/>
  <c r="F1311" i="6" a="1"/>
  <c r="F1311" i="6" s="1"/>
  <c r="F1312" i="6" a="1"/>
  <c r="F1312" i="6"/>
  <c r="F1313" i="6" a="1"/>
  <c r="F1313" i="6"/>
  <c r="F1314" i="6" a="1"/>
  <c r="F1314" i="6"/>
  <c r="F1315" i="6" a="1"/>
  <c r="F1315" i="6" s="1"/>
  <c r="F1316" i="6" a="1"/>
  <c r="F1316" i="6" s="1"/>
  <c r="F1317" i="6" a="1"/>
  <c r="F1317" i="6"/>
  <c r="F1318" i="6" a="1"/>
  <c r="F1318" i="6" s="1"/>
  <c r="F1319" i="6" a="1"/>
  <c r="F1319" i="6" s="1"/>
  <c r="F1320" i="6" a="1"/>
  <c r="F1320" i="6" s="1"/>
  <c r="F1321" i="6" a="1"/>
  <c r="F1321" i="6"/>
  <c r="F1322" i="6" a="1"/>
  <c r="F1322" i="6"/>
  <c r="F1323" i="6" a="1"/>
  <c r="F1323" i="6" s="1"/>
  <c r="F1324" i="6" a="1"/>
  <c r="F1324" i="6"/>
  <c r="F1325" i="6" a="1"/>
  <c r="F1325" i="6" s="1"/>
  <c r="F1326" i="6" a="1"/>
  <c r="F1326" i="6"/>
  <c r="F1327" i="6" a="1"/>
  <c r="F1327" i="6" s="1"/>
  <c r="F1328" i="6" a="1"/>
  <c r="F1328" i="6"/>
  <c r="F1329" i="6" a="1"/>
  <c r="F1329" i="6"/>
  <c r="F1330" i="6" a="1"/>
  <c r="F1330" i="6"/>
  <c r="F1331" i="6" a="1"/>
  <c r="F1331" i="6" s="1"/>
  <c r="F1332" i="6" a="1"/>
  <c r="F1332" i="6" s="1"/>
  <c r="F1333" i="6" a="1"/>
  <c r="F1333" i="6"/>
  <c r="F1334" i="6" a="1"/>
  <c r="F1334" i="6" s="1"/>
  <c r="F1335" i="6" a="1"/>
  <c r="F1335" i="6" s="1"/>
  <c r="F1336" i="6" a="1"/>
  <c r="F1336" i="6" s="1"/>
  <c r="F1337" i="6" a="1"/>
  <c r="F1337" i="6"/>
  <c r="F1338" i="6" a="1"/>
  <c r="F1338" i="6"/>
  <c r="F1339" i="6" a="1"/>
  <c r="F1339" i="6"/>
  <c r="F1340" i="6" a="1"/>
  <c r="F1340" i="6" s="1"/>
  <c r="F1341" i="6" a="1"/>
  <c r="F1341" i="6"/>
  <c r="F1342" i="6" a="1"/>
  <c r="F1342" i="6"/>
  <c r="F1343" i="6" a="1"/>
  <c r="F1343" i="6"/>
  <c r="F1344" i="6" a="1"/>
  <c r="F1344" i="6" s="1"/>
  <c r="F1345" i="6" a="1"/>
  <c r="F1345" i="6"/>
  <c r="F1346" i="6" a="1"/>
  <c r="F1346" i="6"/>
  <c r="F1347" i="6" a="1"/>
  <c r="F1347" i="6"/>
  <c r="F1348" i="6" a="1"/>
  <c r="F1348" i="6" s="1"/>
  <c r="F1349" i="6" a="1"/>
  <c r="F1349" i="6"/>
  <c r="F1350" i="6" a="1"/>
  <c r="F1350" i="6"/>
  <c r="F1351" i="6" a="1"/>
  <c r="F1351" i="6" s="1"/>
  <c r="F1352" i="6" a="1"/>
  <c r="F1352" i="6"/>
  <c r="F1353" i="6" a="1"/>
  <c r="F1353" i="6"/>
  <c r="F1354" i="6" a="1"/>
  <c r="F1354" i="6"/>
  <c r="F1355" i="6" a="1"/>
  <c r="F1355" i="6" s="1"/>
  <c r="F1356" i="6" a="1"/>
  <c r="F1356" i="6"/>
  <c r="F1357" i="6" a="1"/>
  <c r="F1357" i="6" s="1"/>
  <c r="F1358" i="6" a="1"/>
  <c r="F1358" i="6"/>
  <c r="F1359" i="6" a="1"/>
  <c r="F1359" i="6" s="1"/>
  <c r="F1360" i="6" a="1"/>
  <c r="F1360" i="6"/>
  <c r="F1361" i="6" a="1"/>
  <c r="F1361" i="6" s="1"/>
  <c r="F1362" i="6" a="1"/>
  <c r="F1362" i="6"/>
  <c r="F1363" i="6" a="1"/>
  <c r="F1363" i="6" s="1"/>
  <c r="F1364" i="6" a="1"/>
  <c r="F1364" i="6" s="1"/>
  <c r="F1365" i="6" a="1"/>
  <c r="F1365" i="6" s="1"/>
  <c r="F1366" i="6" a="1"/>
  <c r="F1366" i="6" s="1"/>
  <c r="F1367" i="6" a="1"/>
  <c r="F1367" i="6" s="1"/>
  <c r="F1368" i="6" a="1"/>
  <c r="F1368" i="6" s="1"/>
  <c r="F1369" i="6" a="1"/>
  <c r="F1369" i="6" s="1"/>
  <c r="F1370" i="6" a="1"/>
  <c r="F1370" i="6"/>
  <c r="F1371" i="6" a="1"/>
  <c r="F1371" i="6" s="1"/>
  <c r="F1372" i="6" a="1"/>
  <c r="F1372" i="6"/>
  <c r="F1373" i="6" a="1"/>
  <c r="F1373" i="6" s="1"/>
  <c r="F1374" i="6" a="1"/>
  <c r="F1374" i="6"/>
  <c r="F1375" i="6" a="1"/>
  <c r="F1375" i="6" s="1"/>
  <c r="F1376" i="6" a="1"/>
  <c r="F1376" i="6"/>
  <c r="F1377" i="6" a="1"/>
  <c r="F1377" i="6" s="1"/>
  <c r="F1378" i="6" a="1"/>
  <c r="F1378" i="6"/>
  <c r="F1379" i="6" a="1"/>
  <c r="F1379" i="6" s="1"/>
  <c r="F1380" i="6" a="1"/>
  <c r="F1380" i="6" s="1"/>
  <c r="F1381" i="6" a="1"/>
  <c r="F1381" i="6" s="1"/>
  <c r="F1382" i="6" a="1"/>
  <c r="F1382" i="6" s="1"/>
  <c r="F1383" i="6" a="1"/>
  <c r="F1383" i="6" s="1"/>
  <c r="F1384" i="6" a="1"/>
  <c r="F1384" i="6" s="1"/>
  <c r="F1385" i="6" a="1"/>
  <c r="F1385" i="6" s="1"/>
  <c r="F1386" i="6" a="1"/>
  <c r="F1386" i="6"/>
  <c r="F1387" i="6" a="1"/>
  <c r="F1387" i="6" s="1"/>
  <c r="F1388" i="6" a="1"/>
  <c r="F1388" i="6"/>
  <c r="F1389" i="6" a="1"/>
  <c r="F1389" i="6" s="1"/>
  <c r="F1390" i="6" a="1"/>
  <c r="F1390" i="6"/>
  <c r="F1391" i="6" a="1"/>
  <c r="F1391" i="6" s="1"/>
  <c r="F1392" i="6" a="1"/>
  <c r="F1392" i="6"/>
  <c r="F1393" i="6" a="1"/>
  <c r="F1393" i="6" s="1"/>
  <c r="F1394" i="6" a="1"/>
  <c r="F1394" i="6"/>
  <c r="F1395" i="6" a="1"/>
  <c r="F1395" i="6" s="1"/>
  <c r="F1396" i="6" a="1"/>
  <c r="F1396" i="6" s="1"/>
  <c r="F1397" i="6" a="1"/>
  <c r="F1397" i="6" s="1"/>
  <c r="F1398" i="6" a="1"/>
  <c r="F1398" i="6" s="1"/>
  <c r="F1399" i="6" a="1"/>
  <c r="F1399" i="6" s="1"/>
  <c r="F1400" i="6" a="1"/>
  <c r="F1400" i="6" s="1"/>
  <c r="F1401" i="6" a="1"/>
  <c r="F1401" i="6" s="1"/>
  <c r="F1402" i="6" a="1"/>
  <c r="F1402" i="6"/>
  <c r="F1403" i="6" a="1"/>
  <c r="F1403" i="6" s="1"/>
  <c r="F1404" i="6" a="1"/>
  <c r="F1404" i="6"/>
  <c r="F1405" i="6" a="1"/>
  <c r="F1405" i="6" s="1"/>
  <c r="F1406" i="6" a="1"/>
  <c r="F1406" i="6"/>
  <c r="F1407" i="6" a="1"/>
  <c r="F1407" i="6" s="1"/>
  <c r="F1408" i="6" a="1"/>
  <c r="F1408" i="6"/>
  <c r="F1409" i="6" a="1"/>
  <c r="F1409" i="6" s="1"/>
  <c r="F1410" i="6" a="1"/>
  <c r="F1410" i="6"/>
  <c r="F1411" i="6" a="1"/>
  <c r="F1411" i="6" s="1"/>
  <c r="F1412" i="6" a="1"/>
  <c r="F1412" i="6" s="1"/>
  <c r="F1413" i="6" a="1"/>
  <c r="F1413" i="6" s="1"/>
  <c r="F1414" i="6" a="1"/>
  <c r="F1414" i="6" s="1"/>
  <c r="F1415" i="6" a="1"/>
  <c r="F1415" i="6" s="1"/>
  <c r="F1416" i="6" a="1"/>
  <c r="F1416" i="6" s="1"/>
  <c r="F1417" i="6" a="1"/>
  <c r="F1417" i="6" s="1"/>
  <c r="F1418" i="6" a="1"/>
  <c r="F1418" i="6"/>
  <c r="F1419" i="6" a="1"/>
  <c r="F1419" i="6" s="1"/>
  <c r="F1420" i="6" a="1"/>
  <c r="F1420" i="6"/>
  <c r="F1421" i="6" a="1"/>
  <c r="F1421" i="6" s="1"/>
  <c r="F1422" i="6" a="1"/>
  <c r="F1422" i="6"/>
  <c r="F1423" i="6" a="1"/>
  <c r="F1423" i="6" s="1"/>
  <c r="F1424" i="6" a="1"/>
  <c r="F1424" i="6"/>
  <c r="F1425" i="6" a="1"/>
  <c r="F1425" i="6" s="1"/>
  <c r="F1426" i="6" a="1"/>
  <c r="F1426" i="6"/>
  <c r="F1427" i="6" a="1"/>
  <c r="F1427" i="6" s="1"/>
  <c r="F1428" i="6" a="1"/>
  <c r="F1428" i="6" s="1"/>
  <c r="F1429" i="6" a="1"/>
  <c r="F1429" i="6" s="1"/>
  <c r="F1430" i="6" a="1"/>
  <c r="F1430" i="6" s="1"/>
  <c r="F1431" i="6" a="1"/>
  <c r="F1431" i="6" s="1"/>
  <c r="F1432" i="6" a="1"/>
  <c r="F1432" i="6" s="1"/>
  <c r="F1433" i="6" a="1"/>
  <c r="F1433" i="6" s="1"/>
  <c r="F1434" i="6" a="1"/>
  <c r="F1434" i="6"/>
  <c r="F1435" i="6" a="1"/>
  <c r="F1435" i="6" s="1"/>
  <c r="F1436" i="6" a="1"/>
  <c r="F1436" i="6"/>
  <c r="F1437" i="6" a="1"/>
  <c r="F1437" i="6" s="1"/>
  <c r="F1438" i="6" a="1"/>
  <c r="F1438" i="6"/>
  <c r="F1439" i="6" a="1"/>
  <c r="F1439" i="6" s="1"/>
  <c r="F1440" i="6" a="1"/>
  <c r="F1440" i="6"/>
  <c r="F1441" i="6" a="1"/>
  <c r="F1441" i="6" s="1"/>
  <c r="F1442" i="6" a="1"/>
  <c r="F1442" i="6"/>
  <c r="F1443" i="6" a="1"/>
  <c r="F1443" i="6" s="1"/>
  <c r="F1444" i="6" a="1"/>
  <c r="F1444" i="6" s="1"/>
  <c r="F1445" i="6" a="1"/>
  <c r="F1445" i="6" s="1"/>
  <c r="F1446" i="6" a="1"/>
  <c r="F1446" i="6" s="1"/>
  <c r="F1447" i="6" a="1"/>
  <c r="F1447" i="6" s="1"/>
  <c r="F1448" i="6" a="1"/>
  <c r="F1448" i="6" s="1"/>
  <c r="F1449" i="6" a="1"/>
  <c r="F1449" i="6" s="1"/>
  <c r="F1450" i="6" a="1"/>
  <c r="F1450" i="6"/>
  <c r="F1451" i="6" a="1"/>
  <c r="F1451" i="6" s="1"/>
  <c r="F1452" i="6" a="1"/>
  <c r="F1452" i="6"/>
  <c r="F1453" i="6" a="1"/>
  <c r="F1453" i="6" s="1"/>
  <c r="F1454" i="6" a="1"/>
  <c r="F1454" i="6"/>
  <c r="F1455" i="6" a="1"/>
  <c r="F1455" i="6" s="1"/>
  <c r="F1456" i="6" a="1"/>
  <c r="F1456" i="6"/>
  <c r="F1457" i="6" a="1"/>
  <c r="F1457" i="6" s="1"/>
  <c r="F1458" i="6" a="1"/>
  <c r="F1458" i="6"/>
  <c r="F1459" i="6" a="1"/>
  <c r="F1459" i="6" s="1"/>
  <c r="F1460" i="6" a="1"/>
  <c r="F1460" i="6" s="1"/>
  <c r="F1461" i="6" a="1"/>
  <c r="F1461" i="6" s="1"/>
  <c r="F1462" i="6" a="1"/>
  <c r="F1462" i="6" s="1"/>
  <c r="F1463" i="6" a="1"/>
  <c r="F1463" i="6" s="1"/>
  <c r="F1464" i="6" a="1"/>
  <c r="F1464" i="6" s="1"/>
  <c r="F1465" i="6" a="1"/>
  <c r="F1465" i="6" s="1"/>
  <c r="F1466" i="6" a="1"/>
  <c r="F1466" i="6"/>
  <c r="F1467" i="6" a="1"/>
  <c r="F1467" i="6" s="1"/>
  <c r="F1468" i="6" a="1"/>
  <c r="F1468" i="6" s="1"/>
  <c r="F1469" i="6" a="1"/>
  <c r="F1469" i="6"/>
  <c r="F1470" i="6" a="1"/>
  <c r="F1470" i="6"/>
  <c r="F1471" i="6" a="1"/>
  <c r="F1471" i="6" s="1"/>
  <c r="F1472" i="6" a="1"/>
  <c r="F1472" i="6"/>
  <c r="F1473" i="6" a="1"/>
  <c r="F1473" i="6" s="1"/>
  <c r="F1474" i="6" a="1"/>
  <c r="F1474" i="6" s="1"/>
  <c r="F1475" i="6" a="1"/>
  <c r="F1475" i="6" s="1"/>
  <c r="F1476" i="6" a="1"/>
  <c r="F1476" i="6" s="1"/>
  <c r="F1477" i="6" a="1"/>
  <c r="F1477" i="6" s="1"/>
  <c r="F1478" i="6" a="1"/>
  <c r="F1478" i="6"/>
  <c r="F1479" i="6" a="1"/>
  <c r="F1479" i="6" s="1"/>
  <c r="F1480" i="6" a="1"/>
  <c r="F1480" i="6"/>
  <c r="F1481" i="6" a="1"/>
  <c r="F1481" i="6"/>
  <c r="F1482" i="6" a="1"/>
  <c r="F1482" i="6" s="1"/>
  <c r="F1483" i="6" a="1"/>
  <c r="F1483" i="6" s="1"/>
  <c r="F1484" i="6" a="1"/>
  <c r="F1484" i="6"/>
  <c r="F1485" i="6" a="1"/>
  <c r="F1485" i="6" s="1"/>
  <c r="F1486" i="6" a="1"/>
  <c r="F1486" i="6" s="1"/>
  <c r="F1487" i="6" a="1"/>
  <c r="F1487" i="6" s="1"/>
  <c r="F1488" i="6" a="1"/>
  <c r="F1488" i="6" s="1"/>
  <c r="F1489" i="6" a="1"/>
  <c r="F1489" i="6"/>
  <c r="F1490" i="6" a="1"/>
  <c r="F1490" i="6"/>
  <c r="F1491" i="6" a="1"/>
  <c r="F1491" i="6" s="1"/>
  <c r="F1492" i="6" a="1"/>
  <c r="F1492" i="6"/>
  <c r="F1493" i="6" a="1"/>
  <c r="F1493" i="6"/>
  <c r="F1494" i="6" a="1"/>
  <c r="F1494" i="6" s="1"/>
  <c r="F1495" i="6" a="1"/>
  <c r="F1495" i="6" s="1"/>
  <c r="F1496" i="6" a="1"/>
  <c r="F1496" i="6" s="1"/>
  <c r="F1497" i="6" a="1"/>
  <c r="F1497" i="6" s="1"/>
  <c r="F1498" i="6" a="1"/>
  <c r="F1498" i="6"/>
  <c r="F1499" i="6" a="1"/>
  <c r="F1499" i="6" s="1"/>
  <c r="F1500" i="6" a="1"/>
  <c r="F1500" i="6" s="1"/>
  <c r="F1501" i="6" a="1"/>
  <c r="F1501" i="6"/>
  <c r="F1502" i="6" a="1"/>
  <c r="F1502" i="6"/>
  <c r="F1503" i="6" a="1"/>
  <c r="F1503" i="6" s="1"/>
  <c r="F1504" i="6" a="1"/>
  <c r="F1504" i="6"/>
  <c r="F1505" i="6" a="1"/>
  <c r="F1505" i="6" s="1"/>
  <c r="F1506" i="6" a="1"/>
  <c r="F1506" i="6" s="1"/>
  <c r="F1507" i="6" a="1"/>
  <c r="F1507" i="6" s="1"/>
  <c r="F1508" i="6" a="1"/>
  <c r="F1508" i="6" s="1"/>
  <c r="F1509" i="6" a="1"/>
  <c r="F1509" i="6" s="1"/>
  <c r="F1510" i="6" a="1"/>
  <c r="F1510" i="6"/>
  <c r="F1511" i="6" a="1"/>
  <c r="F1511" i="6" s="1"/>
  <c r="F1512" i="6" a="1"/>
  <c r="F1512" i="6"/>
  <c r="F1513" i="6" a="1"/>
  <c r="F1513" i="6"/>
  <c r="F1514" i="6" a="1"/>
  <c r="F1514" i="6" s="1"/>
  <c r="F1515" i="6" a="1"/>
  <c r="F1515" i="6" s="1"/>
  <c r="F1516" i="6" a="1"/>
  <c r="F1516" i="6"/>
  <c r="F1517" i="6" a="1"/>
  <c r="F1517" i="6" s="1"/>
  <c r="F1518" i="6" a="1"/>
  <c r="F1518" i="6" s="1"/>
  <c r="F1519" i="6" a="1"/>
  <c r="F1519" i="6" s="1"/>
  <c r="F1520" i="6" a="1"/>
  <c r="F1520" i="6" s="1"/>
  <c r="F1521" i="6" a="1"/>
  <c r="F1521" i="6"/>
  <c r="F1522" i="6" a="1"/>
  <c r="F1522" i="6"/>
  <c r="F1523" i="6" a="1"/>
  <c r="F1523" i="6" s="1"/>
  <c r="F1524" i="6" a="1"/>
  <c r="F1524" i="6"/>
  <c r="F1525" i="6" a="1"/>
  <c r="F1525" i="6"/>
  <c r="F1526" i="6" a="1"/>
  <c r="F1526" i="6" s="1"/>
  <c r="F1527" i="6" a="1"/>
  <c r="F1527" i="6" s="1"/>
  <c r="F1528" i="6" a="1"/>
  <c r="F1528" i="6" s="1"/>
  <c r="F1529" i="6" a="1"/>
  <c r="F1529" i="6" s="1"/>
  <c r="F1530" i="6" a="1"/>
  <c r="F1530" i="6"/>
  <c r="F1531" i="6" a="1"/>
  <c r="F1531" i="6" s="1"/>
  <c r="F1532" i="6" a="1"/>
  <c r="F1532" i="6" s="1"/>
  <c r="F1533" i="6" a="1"/>
  <c r="F1533" i="6"/>
  <c r="F1534" i="6" a="1"/>
  <c r="F1534" i="6"/>
  <c r="F1535" i="6" a="1"/>
  <c r="F1535" i="6" s="1"/>
  <c r="F1536" i="6" a="1"/>
  <c r="F1536" i="6"/>
  <c r="F1537" i="6" a="1"/>
  <c r="F1537" i="6" s="1"/>
  <c r="F1538" i="6" a="1"/>
  <c r="F1538" i="6" s="1"/>
  <c r="F1539" i="6" a="1"/>
  <c r="F1539" i="6" s="1"/>
  <c r="F1540" i="6" a="1"/>
  <c r="F1540" i="6" s="1"/>
  <c r="F1541" i="6" a="1"/>
  <c r="F1541" i="6" s="1"/>
  <c r="F1542" i="6" a="1"/>
  <c r="F1542" i="6"/>
  <c r="F1543" i="6" a="1"/>
  <c r="F1543" i="6" s="1"/>
  <c r="F1544" i="6" a="1"/>
  <c r="F1544" i="6"/>
  <c r="F1545" i="6" a="1"/>
  <c r="F1545" i="6"/>
  <c r="F1546" i="6" a="1"/>
  <c r="F1546" i="6" s="1"/>
  <c r="F1547" i="6" a="1"/>
  <c r="F1547" i="6" s="1"/>
  <c r="F1548" i="6" a="1"/>
  <c r="F1548" i="6"/>
  <c r="F1549" i="6" a="1"/>
  <c r="F1549" i="6" s="1"/>
  <c r="F1550" i="6" a="1"/>
  <c r="F1550" i="6"/>
  <c r="F1551" i="6" a="1"/>
  <c r="F1551" i="6" s="1"/>
  <c r="F1552" i="6" a="1"/>
  <c r="F1552" i="6" s="1"/>
  <c r="F1553" i="6" a="1"/>
  <c r="F1553" i="6"/>
  <c r="F1554" i="6" a="1"/>
  <c r="F1554" i="6"/>
  <c r="F1555" i="6" a="1"/>
  <c r="F1555" i="6" s="1"/>
  <c r="F1556" i="6" a="1"/>
  <c r="F1556" i="6"/>
  <c r="F1557" i="6" a="1"/>
  <c r="F1557" i="6"/>
  <c r="F1558" i="6" a="1"/>
  <c r="F1558" i="6" s="1"/>
  <c r="F1559" i="6" a="1"/>
  <c r="F1559" i="6" s="1"/>
  <c r="F1560" i="6" a="1"/>
  <c r="F1560" i="6" s="1"/>
  <c r="F1561" i="6" a="1"/>
  <c r="F1561" i="6" s="1"/>
  <c r="F1562" i="6" a="1"/>
  <c r="F1562" i="6"/>
  <c r="F1563" i="6" a="1"/>
  <c r="F1563" i="6" s="1"/>
  <c r="F1564" i="6" a="1"/>
  <c r="F1564" i="6"/>
  <c r="F1565" i="6" a="1"/>
  <c r="F1565" i="6"/>
  <c r="F1566" i="6" a="1"/>
  <c r="F1566" i="6"/>
  <c r="F1567" i="6" a="1"/>
  <c r="F1567" i="6" s="1"/>
  <c r="F1568" i="6" a="1"/>
  <c r="F1568" i="6"/>
  <c r="F1569" i="6" a="1"/>
  <c r="F1569" i="6" s="1"/>
  <c r="F1570" i="6" a="1"/>
  <c r="F1570" i="6" s="1"/>
  <c r="F1571" i="6" a="1"/>
  <c r="F1571" i="6" s="1"/>
  <c r="F1572" i="6" a="1"/>
  <c r="F1572" i="6" s="1"/>
  <c r="F1573" i="6" a="1"/>
  <c r="F1573" i="6"/>
  <c r="F1574" i="6" a="1"/>
  <c r="F1574" i="6"/>
  <c r="F1575" i="6" a="1"/>
  <c r="F1575" i="6" s="1"/>
  <c r="F1576" i="6" a="1"/>
  <c r="F1576" i="6"/>
  <c r="F1577" i="6" a="1"/>
  <c r="F1577" i="6"/>
  <c r="F1578" i="6" a="1"/>
  <c r="F1578" i="6" s="1"/>
  <c r="F1579" i="6" a="1"/>
  <c r="F1579" i="6" s="1"/>
  <c r="F1580" i="6" a="1"/>
  <c r="F1580" i="6"/>
  <c r="F1581" i="6" a="1"/>
  <c r="F1581" i="6" s="1"/>
  <c r="F1582" i="6" a="1"/>
  <c r="F1582" i="6"/>
  <c r="F1583" i="6" a="1"/>
  <c r="F1583" i="6" s="1"/>
  <c r="F1584" i="6" a="1"/>
  <c r="F1584" i="6" s="1"/>
  <c r="F1585" i="6" a="1"/>
  <c r="F1585" i="6"/>
  <c r="F1586" i="6" a="1"/>
  <c r="F1586" i="6"/>
  <c r="F1587" i="6" a="1"/>
  <c r="F1587" i="6" s="1"/>
  <c r="F1588" i="6" a="1"/>
  <c r="F1588" i="6"/>
  <c r="F1589" i="6" a="1"/>
  <c r="F1589" i="6"/>
  <c r="F1590" i="6" a="1"/>
  <c r="F1590" i="6" s="1"/>
  <c r="F1591" i="6" a="1"/>
  <c r="F1591" i="6" s="1"/>
  <c r="F1592" i="6" a="1"/>
  <c r="F1592" i="6" s="1"/>
  <c r="F1593" i="6" a="1"/>
  <c r="F1593" i="6" s="1"/>
  <c r="F1594" i="6" a="1"/>
  <c r="F1594" i="6"/>
  <c r="F1595" i="6" a="1"/>
  <c r="F1595" i="6" s="1"/>
  <c r="F1596" i="6" a="1"/>
  <c r="F1596" i="6"/>
  <c r="F1597" i="6" a="1"/>
  <c r="F1597" i="6"/>
  <c r="F1598" i="6" a="1"/>
  <c r="F1598" i="6"/>
  <c r="F1599" i="6" a="1"/>
  <c r="F1599" i="6" s="1"/>
  <c r="F1600" i="6" a="1"/>
  <c r="F1600" i="6"/>
  <c r="F1601" i="6" a="1"/>
  <c r="F1601" i="6" s="1"/>
  <c r="F1602" i="6" a="1"/>
  <c r="F1602" i="6" s="1"/>
  <c r="F1603" i="6" a="1"/>
  <c r="F1603" i="6" s="1"/>
  <c r="F1604" i="6" a="1"/>
  <c r="F1604" i="6" s="1"/>
  <c r="F1605" i="6" a="1"/>
  <c r="F1605" i="6"/>
  <c r="F1606" i="6" a="1"/>
  <c r="F1606" i="6"/>
  <c r="F1607" i="6" a="1"/>
  <c r="F1607" i="6" s="1"/>
  <c r="F1608" i="6" a="1"/>
  <c r="F1608" i="6"/>
  <c r="F1609" i="6" a="1"/>
  <c r="F1609" i="6"/>
  <c r="F1610" i="6" a="1"/>
  <c r="F1610" i="6" s="1"/>
  <c r="F1611" i="6" a="1"/>
  <c r="F1611" i="6" s="1"/>
  <c r="F1612" i="6" a="1"/>
  <c r="F1612" i="6" s="1"/>
  <c r="F1613" i="6" a="1"/>
  <c r="F1613" i="6" s="1"/>
  <c r="F1614" i="6" a="1"/>
  <c r="F1614" i="6"/>
  <c r="F1615" i="6" a="1"/>
  <c r="F1615" i="6" s="1"/>
  <c r="F1616" i="6" a="1"/>
  <c r="F1616" i="6" s="1"/>
  <c r="F1617" i="6" a="1"/>
  <c r="F1617" i="6"/>
  <c r="F1618" i="6" a="1"/>
  <c r="F1618" i="6"/>
  <c r="F1619" i="6" a="1"/>
  <c r="F1619" i="6" s="1"/>
  <c r="F1620" i="6" a="1"/>
  <c r="F1620" i="6"/>
  <c r="F1621" i="6" a="1"/>
  <c r="F1621" i="6"/>
  <c r="F1622" i="6" a="1"/>
  <c r="F1622" i="6" s="1"/>
  <c r="F1623" i="6" a="1"/>
  <c r="F1623" i="6" s="1"/>
  <c r="F1624" i="6" a="1"/>
  <c r="F1624" i="6" s="1"/>
  <c r="F1625" i="6" a="1"/>
  <c r="F1625" i="6" s="1"/>
  <c r="F1626" i="6" a="1"/>
  <c r="F1626" i="6"/>
  <c r="F1627" i="6" a="1"/>
  <c r="F1627" i="6" s="1"/>
  <c r="F1628" i="6" a="1"/>
  <c r="F1628" i="6"/>
  <c r="F1629" i="6" a="1"/>
  <c r="F1629" i="6"/>
  <c r="F1630" i="6" a="1"/>
  <c r="F1630" i="6"/>
  <c r="F1631" i="6" a="1"/>
  <c r="F1631" i="6" s="1"/>
  <c r="F1632" i="6" a="1"/>
  <c r="F1632" i="6"/>
  <c r="F1633" i="6" a="1"/>
  <c r="F1633" i="6" s="1"/>
  <c r="F1634" i="6" a="1"/>
  <c r="F1634" i="6" s="1"/>
  <c r="F1635" i="6" a="1"/>
  <c r="F1635" i="6" s="1"/>
  <c r="F1636" i="6" a="1"/>
  <c r="F1636" i="6" s="1"/>
  <c r="F1637" i="6" a="1"/>
  <c r="F1637" i="6" s="1"/>
  <c r="F1638" i="6" a="1"/>
  <c r="F1638" i="6"/>
  <c r="F1639" i="6" a="1"/>
  <c r="F1639" i="6" s="1"/>
  <c r="F1640" i="6" a="1"/>
  <c r="F1640" i="6"/>
  <c r="F1641" i="6" a="1"/>
  <c r="F1641" i="6"/>
  <c r="F1642" i="6" a="1"/>
  <c r="F1642" i="6" s="1"/>
  <c r="F1643" i="6" a="1"/>
  <c r="F1643" i="6" s="1"/>
  <c r="F1644" i="6" a="1"/>
  <c r="F1644" i="6"/>
  <c r="F1645" i="6" a="1"/>
  <c r="F1645" i="6" s="1"/>
  <c r="F1646" i="6" a="1"/>
  <c r="F1646" i="6" s="1"/>
  <c r="F1647" i="6" a="1"/>
  <c r="F1647" i="6" s="1"/>
  <c r="F1648" i="6" a="1"/>
  <c r="F1648" i="6" s="1"/>
  <c r="F1649" i="6" a="1"/>
  <c r="F1649" i="6"/>
  <c r="F1650" i="6" a="1"/>
  <c r="F1650" i="6"/>
  <c r="F1651" i="6" a="1"/>
  <c r="F1651" i="6" s="1"/>
  <c r="F1652" i="6" a="1"/>
  <c r="F1652" i="6"/>
  <c r="F1653" i="6" a="1"/>
  <c r="F1653" i="6"/>
  <c r="F1654" i="6" a="1"/>
  <c r="F1654" i="6" s="1"/>
  <c r="F1655" i="6" a="1"/>
  <c r="F1655" i="6" s="1"/>
  <c r="F1656" i="6" a="1"/>
  <c r="F1656" i="6" s="1"/>
  <c r="F1657" i="6" a="1"/>
  <c r="F1657" i="6" s="1"/>
  <c r="F1658" i="6" a="1"/>
  <c r="F1658" i="6"/>
  <c r="F1659" i="6" a="1"/>
  <c r="F1659" i="6" s="1"/>
  <c r="F1660" i="6" a="1"/>
  <c r="F1660" i="6" s="1"/>
  <c r="F1661" i="6" a="1"/>
  <c r="F1661" i="6"/>
  <c r="F1662" i="6" a="1"/>
  <c r="F1662" i="6"/>
  <c r="F1663" i="6" a="1"/>
  <c r="F1663" i="6" s="1"/>
  <c r="F1664" i="6" a="1"/>
  <c r="F1664" i="6"/>
  <c r="F1665" i="6" a="1"/>
  <c r="F1665" i="6" s="1"/>
  <c r="F1666" i="6" a="1"/>
  <c r="F1666" i="6" s="1"/>
  <c r="F1667" i="6" a="1"/>
  <c r="F1667" i="6" s="1"/>
  <c r="F1668" i="6" a="1"/>
  <c r="F1668" i="6" s="1"/>
  <c r="F1669" i="6" a="1"/>
  <c r="F1669" i="6" s="1"/>
  <c r="F1670" i="6" a="1"/>
  <c r="F1670" i="6"/>
  <c r="F1671" i="6" a="1"/>
  <c r="F1671" i="6" s="1"/>
  <c r="F1672" i="6" a="1"/>
  <c r="F1672" i="6"/>
  <c r="F1673" i="6" a="1"/>
  <c r="F1673" i="6"/>
  <c r="F1674" i="6" a="1"/>
  <c r="F1674" i="6" s="1"/>
  <c r="F1675" i="6" a="1"/>
  <c r="F1675" i="6" s="1"/>
  <c r="F1676" i="6" a="1"/>
  <c r="F1676" i="6"/>
  <c r="F1677" i="6" a="1"/>
  <c r="F1677" i="6" s="1"/>
  <c r="F1678" i="6" a="1"/>
  <c r="F1678" i="6" s="1"/>
  <c r="F1679" i="6" a="1"/>
  <c r="F1679" i="6" s="1"/>
  <c r="F1680" i="6" a="1"/>
  <c r="F1680" i="6" s="1"/>
  <c r="F1681" i="6" a="1"/>
  <c r="F1681" i="6"/>
  <c r="F1682" i="6" a="1"/>
  <c r="F1682" i="6"/>
  <c r="F1683" i="6" a="1"/>
  <c r="F1683" i="6" s="1"/>
  <c r="F1684" i="6" a="1"/>
  <c r="F1684" i="6"/>
  <c r="F1685" i="6" a="1"/>
  <c r="F1685" i="6"/>
  <c r="F1686" i="6" a="1"/>
  <c r="F1686" i="6" s="1"/>
  <c r="F1687" i="6" a="1"/>
  <c r="F1687" i="6" s="1"/>
  <c r="F1688" i="6" a="1"/>
  <c r="F1688" i="6" s="1"/>
  <c r="F1689" i="6" a="1"/>
  <c r="F1689" i="6" s="1"/>
  <c r="F1690" i="6" a="1"/>
  <c r="F1690" i="6"/>
  <c r="F1691" i="6" a="1"/>
  <c r="F1691" i="6" s="1"/>
  <c r="F1692" i="6" a="1"/>
  <c r="F1692" i="6" s="1"/>
  <c r="F1693" i="6" a="1"/>
  <c r="F1693" i="6"/>
  <c r="F1694" i="6" a="1"/>
  <c r="F1694" i="6"/>
  <c r="F1695" i="6" a="1"/>
  <c r="F1695" i="6" s="1"/>
  <c r="F1696" i="6" a="1"/>
  <c r="F1696" i="6"/>
  <c r="F1697" i="6" a="1"/>
  <c r="F1697" i="6" s="1"/>
  <c r="F1698" i="6" a="1"/>
  <c r="F1698" i="6" s="1"/>
  <c r="F1699" i="6" a="1"/>
  <c r="F1699" i="6" s="1"/>
  <c r="F1700" i="6" a="1"/>
  <c r="F1700" i="6" s="1"/>
  <c r="F1701" i="6" a="1"/>
  <c r="F1701" i="6" s="1"/>
  <c r="F1702" i="6" a="1"/>
  <c r="F1702" i="6"/>
  <c r="F1703" i="6" a="1"/>
  <c r="F1703" i="6" s="1"/>
  <c r="F1704" i="6" a="1"/>
  <c r="F1704" i="6"/>
  <c r="F1705" i="6" a="1"/>
  <c r="F1705" i="6"/>
  <c r="F1706" i="6" a="1"/>
  <c r="F1706" i="6" s="1"/>
  <c r="F1707" i="6" a="1"/>
  <c r="F1707" i="6" s="1"/>
  <c r="F1708" i="6" a="1"/>
  <c r="F1708" i="6"/>
  <c r="F1709" i="6" a="1"/>
  <c r="F1709" i="6" s="1"/>
  <c r="F1710" i="6" a="1"/>
  <c r="F1710" i="6" s="1"/>
  <c r="F1711" i="6" a="1"/>
  <c r="F1711" i="6" s="1"/>
  <c r="F1712" i="6" a="1"/>
  <c r="F1712" i="6" s="1"/>
  <c r="F1713" i="6" a="1"/>
  <c r="F1713" i="6"/>
  <c r="F1714" i="6" a="1"/>
  <c r="F1714" i="6"/>
  <c r="F1715" i="6" a="1"/>
  <c r="F1715" i="6" s="1"/>
  <c r="F1716" i="6" a="1"/>
  <c r="F1716" i="6"/>
  <c r="F1717" i="6" a="1"/>
  <c r="F1717" i="6"/>
  <c r="F1718" i="6" a="1"/>
  <c r="F1718" i="6" s="1"/>
  <c r="F1719" i="6" a="1"/>
  <c r="F1719" i="6" s="1"/>
  <c r="F1720" i="6" a="1"/>
  <c r="F1720" i="6" s="1"/>
  <c r="F1721" i="6" a="1"/>
  <c r="F1721" i="6" s="1"/>
  <c r="F1722" i="6" a="1"/>
  <c r="F1722" i="6"/>
  <c r="F1723" i="6" a="1"/>
  <c r="F1723" i="6" s="1"/>
  <c r="F1724" i="6" a="1"/>
  <c r="F1724" i="6" s="1"/>
  <c r="F1725" i="6" a="1"/>
  <c r="F1725" i="6"/>
  <c r="F1726" i="6" a="1"/>
  <c r="F1726" i="6"/>
  <c r="F1727" i="6" a="1"/>
  <c r="F1727" i="6" s="1"/>
  <c r="F1728" i="6" a="1"/>
  <c r="F1728" i="6"/>
  <c r="F1729" i="6" a="1"/>
  <c r="F1729" i="6" s="1"/>
  <c r="F1730" i="6" a="1"/>
  <c r="F1730" i="6" s="1"/>
  <c r="F1731" i="6" a="1"/>
  <c r="F1731" i="6" s="1"/>
  <c r="F1732" i="6" a="1"/>
  <c r="F1732" i="6" s="1"/>
  <c r="F1733" i="6" a="1"/>
  <c r="F1733" i="6" s="1"/>
  <c r="F1734" i="6" a="1"/>
  <c r="F1734" i="6"/>
  <c r="F1735" i="6" a="1"/>
  <c r="F1735" i="6" s="1"/>
  <c r="F1736" i="6" a="1"/>
  <c r="F1736" i="6"/>
  <c r="F1737" i="6" a="1"/>
  <c r="F1737" i="6"/>
  <c r="F1738" i="6" a="1"/>
  <c r="F1738" i="6" s="1"/>
  <c r="F1739" i="6" a="1"/>
  <c r="F1739" i="6" s="1"/>
  <c r="F1740" i="6" a="1"/>
  <c r="F1740" i="6"/>
  <c r="F1741" i="6" a="1"/>
  <c r="F1741" i="6" s="1"/>
  <c r="F1742" i="6" a="1"/>
  <c r="F1742" i="6" s="1"/>
  <c r="F1743" i="6" a="1"/>
  <c r="F1743" i="6" s="1"/>
  <c r="F1744" i="6" a="1"/>
  <c r="F1744" i="6" s="1"/>
  <c r="F1745" i="6" a="1"/>
  <c r="F1745" i="6"/>
  <c r="F1746" i="6" a="1"/>
  <c r="F1746" i="6"/>
  <c r="F1747" i="6" a="1"/>
  <c r="F1747" i="6" s="1"/>
  <c r="F1748" i="6" a="1"/>
  <c r="F1748" i="6"/>
  <c r="F1749" i="6" a="1"/>
  <c r="F1749" i="6"/>
  <c r="F1750" i="6" a="1"/>
  <c r="F1750" i="6" s="1"/>
  <c r="F1751" i="6" a="1"/>
  <c r="F1751" i="6" s="1"/>
  <c r="F1752" i="6" a="1"/>
  <c r="F1752" i="6" s="1"/>
  <c r="F1753" i="6" a="1"/>
  <c r="F1753" i="6" s="1"/>
  <c r="F1754" i="6" a="1"/>
  <c r="F1754" i="6"/>
  <c r="F1755" i="6" a="1"/>
  <c r="F1755" i="6" s="1"/>
  <c r="F1756" i="6" a="1"/>
  <c r="F1756" i="6" s="1"/>
  <c r="F1757" i="6" a="1"/>
  <c r="F1757" i="6"/>
  <c r="F1758" i="6" a="1"/>
  <c r="F1758" i="6"/>
  <c r="F1759" i="6" a="1"/>
  <c r="F1759" i="6" s="1"/>
  <c r="F1760" i="6" a="1"/>
  <c r="F1760" i="6"/>
  <c r="F1761" i="6" a="1"/>
  <c r="F1761" i="6" s="1"/>
  <c r="F1762" i="6" a="1"/>
  <c r="F1762" i="6" s="1"/>
  <c r="F1763" i="6" a="1"/>
  <c r="F1763" i="6" s="1"/>
  <c r="F1764" i="6" a="1"/>
  <c r="F1764" i="6" s="1"/>
  <c r="F1765" i="6" a="1"/>
  <c r="F1765" i="6" s="1"/>
  <c r="F1766" i="6" a="1"/>
  <c r="F1766" i="6"/>
  <c r="F1767" i="6" a="1"/>
  <c r="F1767" i="6" s="1"/>
  <c r="F1768" i="6" a="1"/>
  <c r="F1768" i="6"/>
  <c r="F1769" i="6" a="1"/>
  <c r="F1769" i="6"/>
  <c r="F1770" i="6" a="1"/>
  <c r="F1770" i="6" s="1"/>
  <c r="F1771" i="6" a="1"/>
  <c r="F1771" i="6" s="1"/>
  <c r="F1772" i="6" a="1"/>
  <c r="F1772" i="6"/>
  <c r="F1773" i="6" a="1"/>
  <c r="F1773" i="6" s="1"/>
  <c r="F1774" i="6" a="1"/>
  <c r="F1774" i="6" s="1"/>
  <c r="F1775" i="6" a="1"/>
  <c r="F1775" i="6" s="1"/>
  <c r="F1776" i="6" a="1"/>
  <c r="F1776" i="6" s="1"/>
  <c r="F1777" i="6" a="1"/>
  <c r="F1777" i="6"/>
  <c r="F1778" i="6" a="1"/>
  <c r="F1778" i="6"/>
  <c r="F1779" i="6" a="1"/>
  <c r="F1779" i="6" s="1"/>
  <c r="F1780" i="6" a="1"/>
  <c r="F1780" i="6"/>
  <c r="F1781" i="6" a="1"/>
  <c r="F1781" i="6"/>
  <c r="F1782" i="6" a="1"/>
  <c r="F1782" i="6" s="1"/>
  <c r="F1783" i="6" a="1"/>
  <c r="F1783" i="6" s="1"/>
  <c r="F1784" i="6" a="1"/>
  <c r="F1784" i="6" s="1"/>
  <c r="F1785" i="6" a="1"/>
  <c r="F1785" i="6" s="1"/>
  <c r="F1786" i="6" a="1"/>
  <c r="F1786" i="6"/>
  <c r="F1787" i="6" a="1"/>
  <c r="F1787" i="6" s="1"/>
  <c r="F1788" i="6" a="1"/>
  <c r="F1788" i="6" s="1"/>
  <c r="F1789" i="6" a="1"/>
  <c r="F1789" i="6"/>
  <c r="F1790" i="6" a="1"/>
  <c r="F1790" i="6"/>
  <c r="F1791" i="6" a="1"/>
  <c r="F1791" i="6" s="1"/>
  <c r="F1792" i="6" a="1"/>
  <c r="F1792" i="6"/>
  <c r="F1793" i="6" a="1"/>
  <c r="F1793" i="6" s="1"/>
  <c r="F1794" i="6" a="1"/>
  <c r="F1794" i="6" s="1"/>
  <c r="F1795" i="6" a="1"/>
  <c r="F1795" i="6" s="1"/>
  <c r="F1796" i="6" a="1"/>
  <c r="F1796" i="6" s="1"/>
  <c r="F1797" i="6" a="1"/>
  <c r="F1797" i="6" s="1"/>
  <c r="F1798" i="6" a="1"/>
  <c r="F1798" i="6"/>
  <c r="F1799" i="6" a="1"/>
  <c r="F1799" i="6" s="1"/>
  <c r="F1800" i="6" a="1"/>
  <c r="F1800" i="6"/>
  <c r="F1801" i="6" a="1"/>
  <c r="F1801" i="6"/>
  <c r="F1802" i="6" a="1"/>
  <c r="F1802" i="6" s="1"/>
  <c r="F1803" i="6" a="1"/>
  <c r="F1803" i="6" s="1"/>
  <c r="F1804" i="6" a="1"/>
  <c r="F1804" i="6"/>
  <c r="F1805" i="6" a="1"/>
  <c r="F1805" i="6" s="1"/>
  <c r="F1806" i="6" a="1"/>
  <c r="F1806" i="6" s="1"/>
  <c r="F1807" i="6" a="1"/>
  <c r="F1807" i="6" s="1"/>
  <c r="F1808" i="6" a="1"/>
  <c r="F1808" i="6" s="1"/>
  <c r="F1809" i="6" a="1"/>
  <c r="F1809" i="6"/>
  <c r="F1810" i="6" a="1"/>
  <c r="F1810" i="6"/>
  <c r="F1811" i="6" a="1"/>
  <c r="F1811" i="6" s="1"/>
  <c r="F1812" i="6" a="1"/>
  <c r="F1812" i="6"/>
  <c r="F1813" i="6" a="1"/>
  <c r="F1813" i="6"/>
  <c r="F1814" i="6" a="1"/>
  <c r="F1814" i="6" s="1"/>
  <c r="F1815" i="6" a="1"/>
  <c r="F1815" i="6" s="1"/>
  <c r="F1816" i="6" a="1"/>
  <c r="F1816" i="6" s="1"/>
  <c r="F1817" i="6" a="1"/>
  <c r="F1817" i="6" s="1"/>
  <c r="F1818" i="6" a="1"/>
  <c r="F1818" i="6"/>
  <c r="F1819" i="6" a="1"/>
  <c r="F1819" i="6" s="1"/>
  <c r="F1820" i="6" a="1"/>
  <c r="F1820" i="6" s="1"/>
  <c r="F1821" i="6" a="1"/>
  <c r="F1821" i="6"/>
  <c r="F1822" i="6" a="1"/>
  <c r="F1822" i="6"/>
  <c r="F1823" i="6" a="1"/>
  <c r="F1823" i="6" s="1"/>
  <c r="F1824" i="6" a="1"/>
  <c r="F1824" i="6"/>
  <c r="F1825" i="6" a="1"/>
  <c r="F1825" i="6" s="1"/>
  <c r="F1826" i="6" a="1"/>
  <c r="F1826" i="6" s="1"/>
  <c r="F1827" i="6" a="1"/>
  <c r="F1827" i="6" s="1"/>
  <c r="F1828" i="6" a="1"/>
  <c r="F1828" i="6" s="1"/>
  <c r="F1829" i="6" a="1"/>
  <c r="F1829" i="6" s="1"/>
  <c r="F1830" i="6" a="1"/>
  <c r="F1830" i="6"/>
  <c r="F1831" i="6" a="1"/>
  <c r="F1831" i="6" s="1"/>
  <c r="F1832" i="6" a="1"/>
  <c r="F1832" i="6"/>
  <c r="F1833" i="6" a="1"/>
  <c r="F1833" i="6"/>
  <c r="F1834" i="6" a="1"/>
  <c r="F1834" i="6" s="1"/>
  <c r="F1835" i="6" a="1"/>
  <c r="F1835" i="6" s="1"/>
  <c r="F1836" i="6" a="1"/>
  <c r="F1836" i="6"/>
  <c r="F1837" i="6" a="1"/>
  <c r="F1837" i="6" s="1"/>
  <c r="F1838" i="6" a="1"/>
  <c r="F1838" i="6" s="1"/>
  <c r="F1839" i="6" a="1"/>
  <c r="F1839" i="6" s="1"/>
  <c r="F1840" i="6" a="1"/>
  <c r="F1840" i="6" s="1"/>
  <c r="F1841" i="6" a="1"/>
  <c r="F1841" i="6"/>
  <c r="F1842" i="6" a="1"/>
  <c r="F1842" i="6"/>
  <c r="F1843" i="6" a="1"/>
  <c r="F1843" i="6" s="1"/>
  <c r="F1844" i="6" a="1"/>
  <c r="F1844" i="6"/>
  <c r="F1845" i="6" a="1"/>
  <c r="F1845" i="6"/>
  <c r="F1846" i="6" a="1"/>
  <c r="F1846" i="6" s="1"/>
  <c r="F1847" i="6" a="1"/>
  <c r="F1847" i="6" s="1"/>
  <c r="F1848" i="6" a="1"/>
  <c r="F1848" i="6" s="1"/>
  <c r="F1849" i="6" a="1"/>
  <c r="F1849" i="6" s="1"/>
  <c r="F1850" i="6" a="1"/>
  <c r="F1850" i="6"/>
  <c r="F1851" i="6" a="1"/>
  <c r="F1851" i="6" s="1"/>
  <c r="F1852" i="6" a="1"/>
  <c r="F1852" i="6" s="1"/>
  <c r="F1853" i="6" a="1"/>
  <c r="F1853" i="6"/>
  <c r="F1854" i="6" a="1"/>
  <c r="F1854" i="6"/>
  <c r="F1855" i="6" a="1"/>
  <c r="F1855" i="6" s="1"/>
  <c r="F1856" i="6" a="1"/>
  <c r="F1856" i="6"/>
  <c r="F1857" i="6" a="1"/>
  <c r="F1857" i="6" s="1"/>
  <c r="F1858" i="6" a="1"/>
  <c r="F1858" i="6" s="1"/>
  <c r="F1859" i="6" a="1"/>
  <c r="F1859" i="6" s="1"/>
  <c r="F1860" i="6" a="1"/>
  <c r="F1860" i="6" s="1"/>
  <c r="F1861" i="6" a="1"/>
  <c r="F1861" i="6" s="1"/>
  <c r="F1862" i="6" a="1"/>
  <c r="F1862" i="6"/>
  <c r="F1863" i="6" a="1"/>
  <c r="F1863" i="6" s="1"/>
  <c r="F1864" i="6" a="1"/>
  <c r="F1864" i="6"/>
  <c r="F1865" i="6" a="1"/>
  <c r="F1865" i="6"/>
  <c r="F1866" i="6" a="1"/>
  <c r="F1866" i="6" s="1"/>
  <c r="F1867" i="6" a="1"/>
  <c r="F1867" i="6" s="1"/>
  <c r="F1868" i="6" a="1"/>
  <c r="F1868" i="6"/>
  <c r="F1869" i="6" a="1"/>
  <c r="F1869" i="6" s="1"/>
  <c r="F1870" i="6" a="1"/>
  <c r="F1870" i="6" s="1"/>
  <c r="F1871" i="6" a="1"/>
  <c r="F1871" i="6" s="1"/>
  <c r="F1872" i="6" a="1"/>
  <c r="F1872" i="6" s="1"/>
  <c r="F1873" i="6" a="1"/>
  <c r="F1873" i="6"/>
  <c r="F1874" i="6" a="1"/>
  <c r="F1874" i="6"/>
  <c r="F1875" i="6" a="1"/>
  <c r="F1875" i="6" s="1"/>
  <c r="F1876" i="6" a="1"/>
  <c r="F1876" i="6"/>
  <c r="F1877" i="6" a="1"/>
  <c r="F1877" i="6"/>
  <c r="F1878" i="6" a="1"/>
  <c r="F1878" i="6" s="1"/>
  <c r="F1879" i="6" a="1"/>
  <c r="F1879" i="6" s="1"/>
  <c r="F1880" i="6" a="1"/>
  <c r="F1880" i="6" s="1"/>
  <c r="F1881" i="6" a="1"/>
  <c r="F1881" i="6" s="1"/>
  <c r="F1882" i="6" a="1"/>
  <c r="F1882" i="6"/>
  <c r="F1883" i="6" a="1"/>
  <c r="F1883" i="6" s="1"/>
  <c r="F1884" i="6" a="1"/>
  <c r="F1884" i="6" s="1"/>
  <c r="F1885" i="6" a="1"/>
  <c r="F1885" i="6"/>
  <c r="F1886" i="6" a="1"/>
  <c r="F1886" i="6"/>
  <c r="F1887" i="6" a="1"/>
  <c r="F1887" i="6" s="1"/>
  <c r="F1888" i="6" a="1"/>
  <c r="F1888" i="6"/>
  <c r="F1889" i="6" a="1"/>
  <c r="F1889" i="6" s="1"/>
  <c r="F1890" i="6" a="1"/>
  <c r="F1890" i="6" s="1"/>
  <c r="F1891" i="6" a="1"/>
  <c r="F1891" i="6" s="1"/>
  <c r="F1892" i="6" a="1"/>
  <c r="F1892" i="6" s="1"/>
  <c r="F1893" i="6" a="1"/>
  <c r="F1893" i="6" s="1"/>
  <c r="F1894" i="6" a="1"/>
  <c r="F1894" i="6"/>
  <c r="F1895" i="6" a="1"/>
  <c r="F1895" i="6" s="1"/>
  <c r="F1896" i="6" a="1"/>
  <c r="F1896" i="6"/>
  <c r="F1897" i="6" a="1"/>
  <c r="F1897" i="6"/>
  <c r="F1898" i="6" a="1"/>
  <c r="F1898" i="6" s="1"/>
  <c r="F1899" i="6" a="1"/>
  <c r="F1899" i="6" s="1"/>
  <c r="F1900" i="6" a="1"/>
  <c r="F1900" i="6"/>
  <c r="F1901" i="6" a="1"/>
  <c r="F1901" i="6" s="1"/>
  <c r="F1902" i="6" a="1"/>
  <c r="F1902" i="6" s="1"/>
  <c r="F1903" i="6" a="1"/>
  <c r="F1903" i="6" s="1"/>
  <c r="F1904" i="6" a="1"/>
  <c r="F1904" i="6" s="1"/>
  <c r="F1905" i="6" a="1"/>
  <c r="F1905" i="6"/>
  <c r="F1906" i="6" a="1"/>
  <c r="F1906" i="6"/>
  <c r="F1907" i="6" a="1"/>
  <c r="F1907" i="6" s="1"/>
  <c r="F1908" i="6" a="1"/>
  <c r="F1908" i="6"/>
  <c r="F1909" i="6" a="1"/>
  <c r="F1909" i="6"/>
  <c r="F1910" i="6" a="1"/>
  <c r="F1910" i="6" s="1"/>
  <c r="F1911" i="6" a="1"/>
  <c r="F1911" i="6" s="1"/>
  <c r="F1912" i="6" a="1"/>
  <c r="F1912" i="6" s="1"/>
  <c r="F1913" i="6" a="1"/>
  <c r="F1913" i="6" s="1"/>
  <c r="F1914" i="6" a="1"/>
  <c r="F1914" i="6"/>
  <c r="F1915" i="6" a="1"/>
  <c r="F1915" i="6" s="1"/>
  <c r="F1916" i="6" a="1"/>
  <c r="F1916" i="6" s="1"/>
  <c r="F1917" i="6" a="1"/>
  <c r="F1917" i="6"/>
  <c r="F1918" i="6" a="1"/>
  <c r="F1918" i="6"/>
  <c r="F1919" i="6" a="1"/>
  <c r="F1919" i="6" s="1"/>
  <c r="F1920" i="6" a="1"/>
  <c r="F1920" i="6"/>
  <c r="F1921" i="6" a="1"/>
  <c r="F1921" i="6" s="1"/>
  <c r="F1922" i="6" a="1"/>
  <c r="F1922" i="6" s="1"/>
  <c r="F1923" i="6" a="1"/>
  <c r="F1923" i="6" s="1"/>
  <c r="F1924" i="6" a="1"/>
  <c r="F1924" i="6" s="1"/>
  <c r="F1925" i="6" a="1"/>
  <c r="F1925" i="6" s="1"/>
  <c r="F1926" i="6" a="1"/>
  <c r="F1926" i="6"/>
  <c r="F1927" i="6" a="1"/>
  <c r="F1927" i="6" s="1"/>
  <c r="F1928" i="6" a="1"/>
  <c r="F1928" i="6"/>
  <c r="F1929" i="6" a="1"/>
  <c r="F1929" i="6"/>
  <c r="F1930" i="6" a="1"/>
  <c r="F1930" i="6" s="1"/>
  <c r="F1931" i="6" a="1"/>
  <c r="F1931" i="6" s="1"/>
  <c r="F1932" i="6" a="1"/>
  <c r="F1932" i="6"/>
  <c r="F1933" i="6" a="1"/>
  <c r="F1933" i="6" s="1"/>
  <c r="F1934" i="6" a="1"/>
  <c r="F1934" i="6" s="1"/>
  <c r="F1935" i="6" a="1"/>
  <c r="F1935" i="6" s="1"/>
  <c r="F1936" i="6" a="1"/>
  <c r="F1936" i="6" s="1"/>
  <c r="F1937" i="6" a="1"/>
  <c r="F1937" i="6"/>
  <c r="F1938" i="6" a="1"/>
  <c r="F1938" i="6"/>
  <c r="F1939" i="6" a="1"/>
  <c r="F1939" i="6" s="1"/>
  <c r="F1940" i="6" a="1"/>
  <c r="F1940" i="6"/>
  <c r="F1941" i="6" a="1"/>
  <c r="F1941" i="6"/>
  <c r="F1942" i="6" a="1"/>
  <c r="F1942" i="6" s="1"/>
  <c r="F1943" i="6" a="1"/>
  <c r="F1943" i="6" s="1"/>
  <c r="F1944" i="6" a="1"/>
  <c r="F1944" i="6" s="1"/>
  <c r="F1945" i="6" a="1"/>
  <c r="F1945" i="6" s="1"/>
  <c r="F1946" i="6" a="1"/>
  <c r="F1946" i="6"/>
  <c r="F1947" i="6" a="1"/>
  <c r="F1947" i="6" s="1"/>
  <c r="F1948" i="6" a="1"/>
  <c r="F1948" i="6" s="1"/>
  <c r="F1949" i="6" a="1"/>
  <c r="F1949" i="6"/>
  <c r="F1950" i="6" a="1"/>
  <c r="F1950" i="6"/>
  <c r="F1951" i="6" a="1"/>
  <c r="F1951" i="6" s="1"/>
  <c r="F1952" i="6" a="1"/>
  <c r="F1952" i="6"/>
  <c r="F1953" i="6" a="1"/>
  <c r="F1953" i="6" s="1"/>
  <c r="F1954" i="6" a="1"/>
  <c r="F1954" i="6" s="1"/>
  <c r="F1955" i="6" a="1"/>
  <c r="F1955" i="6" s="1"/>
  <c r="F1956" i="6" a="1"/>
  <c r="F1956" i="6" s="1"/>
  <c r="F1957" i="6" a="1"/>
  <c r="F1957" i="6" s="1"/>
  <c r="F1958" i="6" a="1"/>
  <c r="F1958" i="6"/>
  <c r="F1959" i="6" a="1"/>
  <c r="F1959" i="6" s="1"/>
  <c r="F1960" i="6" a="1"/>
  <c r="F1960" i="6"/>
  <c r="F1961" i="6" a="1"/>
  <c r="F1961" i="6"/>
  <c r="F1962" i="6" a="1"/>
  <c r="F1962" i="6" s="1"/>
  <c r="F1963" i="6" a="1"/>
  <c r="F1963" i="6" s="1"/>
  <c r="F1964" i="6" a="1"/>
  <c r="F1964" i="6" s="1"/>
  <c r="F1965" i="6" a="1"/>
  <c r="F1965" i="6" s="1"/>
  <c r="F1966" i="6" a="1"/>
  <c r="F1966" i="6" s="1"/>
  <c r="F1967" i="6" a="1"/>
  <c r="F1967" i="6" s="1"/>
  <c r="F1968" i="6" a="1"/>
  <c r="F1968" i="6" s="1"/>
  <c r="F1969" i="6" a="1"/>
  <c r="F1969" i="6"/>
  <c r="F1970" i="6" a="1"/>
  <c r="F1970" i="6"/>
  <c r="F1971" i="6" a="1"/>
  <c r="F1971" i="6" s="1"/>
  <c r="F1972" i="6" a="1"/>
  <c r="F1972" i="6"/>
  <c r="F1973" i="6" a="1"/>
  <c r="F1973" i="6"/>
  <c r="F1974" i="6" a="1"/>
  <c r="F1974" i="6" s="1"/>
  <c r="F1975" i="6" a="1"/>
  <c r="F1975" i="6" s="1"/>
  <c r="F1976" i="6" a="1"/>
  <c r="F1976" i="6" s="1"/>
  <c r="F1977" i="6" a="1"/>
  <c r="F1977" i="6" s="1"/>
  <c r="F1978" i="6" a="1"/>
  <c r="F1978" i="6" s="1"/>
  <c r="F1979" i="6" a="1"/>
  <c r="F1979" i="6" s="1"/>
  <c r="F1980" i="6" a="1"/>
  <c r="F1980" i="6" s="1"/>
  <c r="F1981" i="6" a="1"/>
  <c r="F1981" i="6"/>
  <c r="F1982" i="6" a="1"/>
  <c r="F1982" i="6" s="1"/>
  <c r="F1983" i="6" a="1"/>
  <c r="F1983" i="6" s="1"/>
  <c r="F1984" i="6" a="1"/>
  <c r="F1984" i="6"/>
  <c r="F1985" i="6" a="1"/>
  <c r="F1985" i="6" s="1"/>
  <c r="F1986" i="6" a="1"/>
  <c r="F1986" i="6"/>
  <c r="F1987" i="6" a="1"/>
  <c r="F1987" i="6" s="1"/>
  <c r="F1988" i="6" a="1"/>
  <c r="F1988" i="6" s="1"/>
  <c r="F1989" i="6" a="1"/>
  <c r="F1989" i="6" s="1"/>
  <c r="F1990" i="6" a="1"/>
  <c r="F1990" i="6"/>
  <c r="F1991" i="6" a="1"/>
  <c r="F1991" i="6" s="1"/>
  <c r="F1992" i="6" a="1"/>
  <c r="F1992" i="6" s="1"/>
  <c r="F1993" i="6" a="1"/>
  <c r="F1993" i="6"/>
  <c r="F1994" i="6" a="1"/>
  <c r="F1994" i="6" s="1"/>
  <c r="F1995" i="6" a="1"/>
  <c r="F1995" i="6" s="1"/>
  <c r="F1996" i="6" a="1"/>
  <c r="F1996" i="6" s="1"/>
  <c r="F1997" i="6" a="1"/>
  <c r="F1997" i="6" s="1"/>
  <c r="F1998" i="6" a="1"/>
  <c r="F1998" i="6" s="1"/>
  <c r="F1999" i="6" a="1"/>
  <c r="F1999" i="6" s="1"/>
  <c r="F2000" i="6" a="1"/>
  <c r="F2000" i="6" s="1"/>
  <c r="F2001" i="6" a="1"/>
  <c r="F2001" i="6" s="1"/>
  <c r="F2002" i="6" a="1"/>
  <c r="F2002" i="6"/>
  <c r="F2003" i="6" a="1"/>
  <c r="F2003" i="6" s="1"/>
  <c r="F2004" i="6" a="1"/>
  <c r="F2004" i="6"/>
  <c r="F2005" i="6" a="1"/>
  <c r="F2005" i="6"/>
  <c r="F2006" i="6" a="1"/>
  <c r="F2006" i="6" s="1"/>
  <c r="F2007" i="6" a="1"/>
  <c r="F2007" i="6" s="1"/>
  <c r="F2008" i="6" a="1"/>
  <c r="F2008" i="6" s="1"/>
  <c r="F2009" i="6" a="1"/>
  <c r="F2009" i="6" s="1"/>
  <c r="F2010" i="6" a="1"/>
  <c r="F2010" i="6" s="1"/>
  <c r="F2011" i="6" a="1"/>
  <c r="F2011" i="6" s="1"/>
  <c r="F2012" i="6" a="1"/>
  <c r="F2012" i="6"/>
  <c r="F2013" i="6" a="1"/>
  <c r="F2013" i="6"/>
  <c r="F2014" i="6" a="1"/>
  <c r="F2014" i="6"/>
  <c r="F2015" i="6" a="1"/>
  <c r="F2015" i="6" s="1"/>
  <c r="F2016" i="6" a="1"/>
  <c r="F2016" i="6"/>
  <c r="F2017" i="6" a="1"/>
  <c r="F2017" i="6" s="1"/>
  <c r="F2018" i="6" a="1"/>
  <c r="F2018" i="6" s="1"/>
  <c r="F2019" i="6" a="1"/>
  <c r="F2019" i="6" s="1"/>
  <c r="F2020" i="6" a="1"/>
  <c r="F2020" i="6" s="1"/>
  <c r="F2021" i="6" a="1"/>
  <c r="F2021" i="6"/>
  <c r="F2022" i="6" a="1"/>
  <c r="F2022" i="6"/>
  <c r="F2023" i="6" a="1"/>
  <c r="F2023" i="6" s="1"/>
  <c r="F2024" i="6" a="1"/>
  <c r="F2024" i="6" s="1"/>
  <c r="F2025" i="6" a="1"/>
  <c r="F2025" i="6"/>
  <c r="F2026" i="6" a="1"/>
  <c r="F2026" i="6" s="1"/>
  <c r="F2027" i="6" a="1"/>
  <c r="F2027" i="6" s="1"/>
  <c r="F2028" i="6" a="1"/>
  <c r="F2028" i="6" s="1"/>
  <c r="F2029" i="6" a="1"/>
  <c r="F2029" i="6" s="1"/>
  <c r="F2030" i="6" a="1"/>
  <c r="F2030" i="6" s="1"/>
  <c r="F2031" i="6" a="1"/>
  <c r="F2031" i="6"/>
  <c r="F2032" i="6" a="1"/>
  <c r="F2032" i="6"/>
  <c r="F2033" i="6" a="1"/>
  <c r="F2033" i="6" s="1"/>
  <c r="F2034" i="6" a="1"/>
  <c r="F2034" i="6" s="1"/>
  <c r="F2035" i="6" a="1"/>
  <c r="F2035" i="6" s="1"/>
  <c r="F2036" i="6" a="1"/>
  <c r="F2036" i="6"/>
  <c r="F2037" i="6" a="1"/>
  <c r="F2037" i="6" s="1"/>
  <c r="F2038" i="6" a="1"/>
  <c r="F2038" i="6" s="1"/>
  <c r="F2039" i="6" a="1"/>
  <c r="F2039" i="6" s="1"/>
  <c r="F2040" i="6" a="1"/>
  <c r="F2040" i="6"/>
  <c r="F2041" i="6" a="1"/>
  <c r="F2041" i="6" s="1"/>
  <c r="F2042" i="6" a="1"/>
  <c r="F2042" i="6" s="1"/>
  <c r="F2043" i="6" a="1"/>
  <c r="F2043" i="6" s="1"/>
  <c r="F2044" i="6" a="1"/>
  <c r="F2044" i="6" s="1"/>
  <c r="F2045" i="6" a="1"/>
  <c r="F2045" i="6" s="1"/>
  <c r="F2046" i="6" a="1"/>
  <c r="F2046" i="6"/>
  <c r="F2047" i="6" a="1"/>
  <c r="F2047" i="6" s="1"/>
  <c r="F2048" i="6" a="1"/>
  <c r="F2048" i="6" s="1"/>
  <c r="F2049" i="6" a="1"/>
  <c r="F2049" i="6" s="1"/>
  <c r="F2050" i="6" a="1"/>
  <c r="F2050" i="6"/>
  <c r="F2051" i="6" a="1"/>
  <c r="F2051" i="6" s="1"/>
  <c r="F2052" i="6" a="1"/>
  <c r="F2052" i="6" s="1"/>
  <c r="F2053" i="6" a="1"/>
  <c r="F2053" i="6" s="1"/>
  <c r="F2054" i="6" a="1"/>
  <c r="F2054" i="6"/>
  <c r="F2055" i="6" a="1"/>
  <c r="F2055" i="6"/>
  <c r="F2056" i="6" a="1"/>
  <c r="F2056" i="6" s="1"/>
  <c r="F2057" i="6" a="1"/>
  <c r="F2057" i="6" s="1"/>
  <c r="F2058" i="6" a="1"/>
  <c r="F2058" i="6" s="1"/>
  <c r="F2059" i="6" a="1"/>
  <c r="F2059" i="6" s="1"/>
  <c r="F2060" i="6" a="1"/>
  <c r="F2060" i="6" s="1"/>
  <c r="F2061" i="6" a="1"/>
  <c r="F2061" i="6" s="1"/>
  <c r="F2062" i="6" a="1"/>
  <c r="F2062" i="6" s="1"/>
  <c r="F2063" i="6" a="1"/>
  <c r="F2063" i="6"/>
  <c r="F2064" i="6" a="1"/>
  <c r="F2064" i="6"/>
  <c r="F2065" i="6" a="1"/>
  <c r="F2065" i="6" s="1"/>
  <c r="F2066" i="6" a="1"/>
  <c r="F2066" i="6" s="1"/>
  <c r="F2067" i="6" a="1"/>
  <c r="F2067" i="6" s="1"/>
  <c r="F2068" i="6" a="1"/>
  <c r="F2068" i="6" s="1"/>
  <c r="F2069" i="6" a="1"/>
  <c r="F2069" i="6" s="1"/>
  <c r="F2070" i="6" a="1"/>
  <c r="F2070" i="6" s="1"/>
  <c r="F2071" i="6" a="1"/>
  <c r="F2071" i="6" s="1"/>
  <c r="F2072" i="6" a="1"/>
  <c r="F2072" i="6"/>
  <c r="F2073" i="6" a="1"/>
  <c r="F2073" i="6" s="1"/>
  <c r="F2074" i="6" a="1"/>
  <c r="F2074" i="6" s="1"/>
  <c r="F2075" i="6" a="1"/>
  <c r="F2075" i="6" s="1"/>
  <c r="F2076" i="6" a="1"/>
  <c r="F2076" i="6" s="1"/>
  <c r="F2077" i="6" a="1"/>
  <c r="F2077" i="6" s="1"/>
  <c r="F2078" i="6" a="1"/>
  <c r="F2078" i="6"/>
  <c r="F2079" i="6" a="1"/>
  <c r="F2079" i="6" s="1"/>
  <c r="F2080" i="6" a="1"/>
  <c r="F2080" i="6" s="1"/>
  <c r="F2081" i="6" a="1"/>
  <c r="F2081" i="6" s="1"/>
  <c r="F2082" i="6" a="1"/>
  <c r="F2082" i="6" s="1"/>
  <c r="F2083" i="6" a="1"/>
  <c r="F2083" i="6" s="1"/>
  <c r="F2084" i="6" a="1"/>
  <c r="F2084" i="6" s="1"/>
  <c r="F2085" i="6" a="1"/>
  <c r="F2085" i="6" s="1"/>
  <c r="F2086" i="6" a="1"/>
  <c r="F2086" i="6"/>
  <c r="F2087" i="6" a="1"/>
  <c r="F2087" i="6"/>
  <c r="F2088" i="6" a="1"/>
  <c r="F2088" i="6" s="1"/>
  <c r="F2089" i="6" a="1"/>
  <c r="F2089" i="6" s="1"/>
  <c r="F2090" i="6" a="1"/>
  <c r="F2090" i="6" s="1"/>
  <c r="F2091" i="6" a="1"/>
  <c r="F2091" i="6" s="1"/>
  <c r="F2092" i="6" a="1"/>
  <c r="F2092" i="6" s="1"/>
  <c r="F2093" i="6" a="1"/>
  <c r="F2093" i="6" s="1"/>
  <c r="F2094" i="6" a="1"/>
  <c r="F2094" i="6"/>
  <c r="F2095" i="6" a="1"/>
  <c r="F2095" i="6"/>
  <c r="F2096" i="6" a="1"/>
  <c r="F2096" i="6"/>
  <c r="F2097" i="6" a="1"/>
  <c r="F2097" i="6" s="1"/>
  <c r="F2098" i="6" a="1"/>
  <c r="F2098" i="6" s="1"/>
  <c r="F2099" i="6" a="1"/>
  <c r="F2099" i="6" s="1"/>
  <c r="F2100" i="6" a="1"/>
  <c r="F2100" i="6" s="1"/>
  <c r="F2101" i="6" a="1"/>
  <c r="F2101" i="6" s="1"/>
  <c r="F2102" i="6" a="1"/>
  <c r="F2102" i="6" s="1"/>
  <c r="F2103" i="6" a="1"/>
  <c r="F2103" i="6"/>
  <c r="F2104" i="6" a="1"/>
  <c r="F2104" i="6"/>
  <c r="F2105" i="6" a="1"/>
  <c r="F2105" i="6" s="1"/>
  <c r="F2106" i="6" a="1"/>
  <c r="F2106" i="6" s="1"/>
  <c r="F2107" i="6" a="1"/>
  <c r="F2107" i="6" s="1"/>
  <c r="F2108" i="6" a="1"/>
  <c r="F2108" i="6" s="1"/>
  <c r="F2109" i="6" a="1"/>
  <c r="F2109" i="6" s="1"/>
  <c r="F2110" i="6" a="1"/>
  <c r="F2110" i="6"/>
  <c r="F2111" i="6" a="1"/>
  <c r="F2111" i="6" s="1"/>
  <c r="F2112" i="6" a="1"/>
  <c r="F2112" i="6"/>
  <c r="F2113" i="6" a="1"/>
  <c r="F2113" i="6" s="1"/>
  <c r="F2114" i="6" a="1"/>
  <c r="F2114" i="6" s="1"/>
  <c r="F2115" i="6" a="1"/>
  <c r="F2115" i="6" s="1"/>
  <c r="F2116" i="6" a="1"/>
  <c r="F2116" i="6" s="1"/>
  <c r="F2117" i="6" a="1"/>
  <c r="F2117" i="6" s="1"/>
  <c r="F2118" i="6" a="1"/>
  <c r="F2118" i="6"/>
  <c r="F2119" i="6" a="1"/>
  <c r="F2119" i="6"/>
  <c r="F2120" i="6" a="1"/>
  <c r="F2120" i="6" s="1"/>
  <c r="F2121" i="6" a="1"/>
  <c r="F2121" i="6" s="1"/>
  <c r="F2122" i="6" a="1"/>
  <c r="F2122" i="6" s="1"/>
  <c r="F2123" i="6" a="1"/>
  <c r="F2123" i="6" s="1"/>
  <c r="F2124" i="6" a="1"/>
  <c r="F2124" i="6" s="1"/>
  <c r="F2125" i="6" a="1"/>
  <c r="F2125" i="6" s="1"/>
  <c r="F2126" i="6" a="1"/>
  <c r="F2126" i="6"/>
  <c r="F2127" i="6" a="1"/>
  <c r="F2127" i="6"/>
  <c r="F2128" i="6" a="1"/>
  <c r="F2128" i="6"/>
  <c r="F2129" i="6" a="1"/>
  <c r="F2129" i="6" s="1"/>
  <c r="F2130" i="6" a="1"/>
  <c r="F2130" i="6" s="1"/>
  <c r="F2131" i="6" a="1"/>
  <c r="F2131" i="6"/>
  <c r="F2132" i="6" a="1"/>
  <c r="F2132" i="6"/>
  <c r="F2133" i="6" a="1"/>
  <c r="F2133" i="6" s="1"/>
  <c r="F2134" i="6" a="1"/>
  <c r="F2134" i="6" s="1"/>
  <c r="F2135" i="6" a="1"/>
  <c r="F2135" i="6" s="1"/>
  <c r="F2136" i="6" a="1"/>
  <c r="F2136" i="6"/>
  <c r="F2137" i="6" a="1"/>
  <c r="F2137" i="6" s="1"/>
  <c r="F2138" i="6" a="1"/>
  <c r="F2138" i="6" s="1"/>
  <c r="F2139" i="6" a="1"/>
  <c r="F2139" i="6" s="1"/>
  <c r="F2140" i="6" a="1"/>
  <c r="F2140" i="6"/>
  <c r="F2141" i="6" a="1"/>
  <c r="F2141" i="6" s="1"/>
  <c r="F2142" i="6" a="1"/>
  <c r="F2142" i="6" s="1"/>
  <c r="F2143" i="6" a="1"/>
  <c r="F2143" i="6" s="1"/>
  <c r="F2144" i="6" a="1"/>
  <c r="F2144" i="6"/>
  <c r="F2145" i="6" a="1"/>
  <c r="F2145" i="6" s="1"/>
  <c r="F2146" i="6" a="1"/>
  <c r="F2146" i="6" s="1"/>
  <c r="F2147" i="6" a="1"/>
  <c r="F2147" i="6" s="1"/>
  <c r="F2148" i="6" a="1"/>
  <c r="F2148" i="6"/>
  <c r="F2149" i="6" a="1"/>
  <c r="F2149" i="6" s="1"/>
  <c r="F2150" i="6" a="1"/>
  <c r="F2150" i="6" s="1"/>
  <c r="F2151" i="6" a="1"/>
  <c r="F2151" i="6" s="1"/>
  <c r="F2152" i="6" a="1"/>
  <c r="F2152" i="6"/>
  <c r="F2153" i="6" a="1"/>
  <c r="F2153" i="6" s="1"/>
  <c r="F2154" i="6" a="1"/>
  <c r="F2154" i="6" s="1"/>
  <c r="F2155" i="6" a="1"/>
  <c r="F2155" i="6" s="1"/>
  <c r="F2156" i="6" a="1"/>
  <c r="F2156" i="6"/>
  <c r="F2157" i="6" a="1"/>
  <c r="F2157" i="6" s="1"/>
  <c r="F2158" i="6" a="1"/>
  <c r="F2158" i="6" s="1"/>
  <c r="F2159" i="6" a="1"/>
  <c r="F2159" i="6" s="1"/>
  <c r="F2160" i="6" a="1"/>
  <c r="F2160" i="6"/>
  <c r="F2161" i="6" a="1"/>
  <c r="F2161" i="6" s="1"/>
  <c r="F2162" i="6" a="1"/>
  <c r="F2162" i="6" s="1"/>
  <c r="F2163" i="6" a="1"/>
  <c r="F2163" i="6" s="1"/>
  <c r="F2164" i="6" a="1"/>
  <c r="F2164" i="6"/>
  <c r="F2165" i="6" a="1"/>
  <c r="F2165" i="6" s="1"/>
  <c r="F2166" i="6" a="1"/>
  <c r="F2166" i="6" s="1"/>
  <c r="F2167" i="6" a="1"/>
  <c r="F2167" i="6" s="1"/>
  <c r="F2168" i="6" a="1"/>
  <c r="F2168" i="6"/>
  <c r="F2169" i="6" a="1"/>
  <c r="F2169" i="6" s="1"/>
  <c r="F2170" i="6" a="1"/>
  <c r="F2170" i="6" s="1"/>
  <c r="F2171" i="6" a="1"/>
  <c r="F2171" i="6" s="1"/>
  <c r="F2172" i="6" a="1"/>
  <c r="F2172" i="6"/>
  <c r="F2173" i="6" a="1"/>
  <c r="F2173" i="6" s="1"/>
  <c r="F2174" i="6" a="1"/>
  <c r="F2174" i="6" s="1"/>
  <c r="F2175" i="6" a="1"/>
  <c r="F2175" i="6" s="1"/>
  <c r="F2176" i="6" a="1"/>
  <c r="F2176" i="6"/>
  <c r="F2177" i="6" a="1"/>
  <c r="F2177" i="6" s="1"/>
  <c r="F2178" i="6" a="1"/>
  <c r="F2178" i="6" s="1"/>
  <c r="F2179" i="6" a="1"/>
  <c r="F2179" i="6" s="1"/>
  <c r="F2180" i="6" a="1"/>
  <c r="F2180" i="6"/>
  <c r="F2181" i="6" a="1"/>
  <c r="F2181" i="6" s="1"/>
  <c r="F2182" i="6" a="1"/>
  <c r="F2182" i="6" s="1"/>
  <c r="F2183" i="6" a="1"/>
  <c r="F2183" i="6" s="1"/>
  <c r="F2184" i="6" a="1"/>
  <c r="F2184" i="6"/>
  <c r="F2185" i="6" a="1"/>
  <c r="F2185" i="6" s="1"/>
  <c r="F2186" i="6" a="1"/>
  <c r="F2186" i="6" s="1"/>
  <c r="F2187" i="6" a="1"/>
  <c r="F2187" i="6" s="1"/>
  <c r="F2188" i="6" a="1"/>
  <c r="F2188" i="6"/>
  <c r="F2189" i="6" a="1"/>
  <c r="F2189" i="6" s="1"/>
  <c r="F2190" i="6" a="1"/>
  <c r="F2190" i="6" s="1"/>
  <c r="F2191" i="6" a="1"/>
  <c r="F2191" i="6" s="1"/>
  <c r="F2192" i="6" a="1"/>
  <c r="F2192" i="6"/>
  <c r="F2193" i="6" a="1"/>
  <c r="F2193" i="6" s="1"/>
  <c r="F2194" i="6" a="1"/>
  <c r="F2194" i="6" s="1"/>
  <c r="F2195" i="6" a="1"/>
  <c r="F2195" i="6" s="1"/>
  <c r="F2196" i="6" a="1"/>
  <c r="F2196" i="6"/>
  <c r="F2197" i="6" a="1"/>
  <c r="F2197" i="6" s="1"/>
  <c r="F2198" i="6" a="1"/>
  <c r="F2198" i="6" s="1"/>
  <c r="F2199" i="6" a="1"/>
  <c r="F2199" i="6" s="1"/>
  <c r="F2200" i="6" a="1"/>
  <c r="F2200" i="6"/>
  <c r="F2201" i="6" a="1"/>
  <c r="F2201" i="6" s="1"/>
  <c r="F2202" i="6" a="1"/>
  <c r="F2202" i="6" s="1"/>
  <c r="F2203" i="6" a="1"/>
  <c r="F2203" i="6" s="1"/>
  <c r="F2204" i="6" a="1"/>
  <c r="F2204" i="6"/>
  <c r="F2205" i="6" a="1"/>
  <c r="F2205" i="6" s="1"/>
  <c r="F2206" i="6" a="1"/>
  <c r="F2206" i="6" s="1"/>
  <c r="F2207" i="6" a="1"/>
  <c r="F2207" i="6" s="1"/>
  <c r="F2208" i="6" a="1"/>
  <c r="F2208" i="6"/>
  <c r="F2209" i="6" a="1"/>
  <c r="F2209" i="6" s="1"/>
  <c r="F2210" i="6" a="1"/>
  <c r="F2210" i="6" s="1"/>
  <c r="F2211" i="6" a="1"/>
  <c r="F2211" i="6" s="1"/>
  <c r="F2212" i="6" a="1"/>
  <c r="F2212" i="6"/>
  <c r="F2213" i="6" a="1"/>
  <c r="F2213" i="6" s="1"/>
  <c r="F2214" i="6" a="1"/>
  <c r="F2214" i="6" s="1"/>
  <c r="F2215" i="6" a="1"/>
  <c r="F2215" i="6" s="1"/>
  <c r="F2216" i="6" a="1"/>
  <c r="F2216" i="6"/>
  <c r="F2217" i="6" a="1"/>
  <c r="F2217" i="6" s="1"/>
  <c r="F2218" i="6" a="1"/>
  <c r="F2218" i="6" s="1"/>
  <c r="F2219" i="6" a="1"/>
  <c r="F2219" i="6" s="1"/>
  <c r="F2220" i="6" a="1"/>
  <c r="F2220" i="6"/>
  <c r="F2221" i="6" a="1"/>
  <c r="F2221" i="6" s="1"/>
  <c r="F2222" i="6" a="1"/>
  <c r="F2222" i="6" s="1"/>
  <c r="F2223" i="6" a="1"/>
  <c r="F2223" i="6" s="1"/>
  <c r="F2224" i="6" a="1"/>
  <c r="F2224" i="6"/>
  <c r="F2225" i="6" a="1"/>
  <c r="F2225" i="6" s="1"/>
  <c r="F2226" i="6" a="1"/>
  <c r="F2226" i="6" s="1"/>
  <c r="F2227" i="6" a="1"/>
  <c r="F2227" i="6" s="1"/>
  <c r="F2228" i="6" a="1"/>
  <c r="F2228" i="6"/>
  <c r="F2229" i="6" a="1"/>
  <c r="F2229" i="6" s="1"/>
  <c r="F2230" i="6" a="1"/>
  <c r="F2230" i="6" s="1"/>
  <c r="F2231" i="6" a="1"/>
  <c r="F2231" i="6" s="1"/>
  <c r="F2232" i="6" a="1"/>
  <c r="F2232" i="6"/>
  <c r="F2233" i="6" a="1"/>
  <c r="F2233" i="6" s="1"/>
  <c r="F2234" i="6" a="1"/>
  <c r="F2234" i="6" s="1"/>
  <c r="F2235" i="6" a="1"/>
  <c r="F2235" i="6" s="1"/>
  <c r="F2236" i="6" a="1"/>
  <c r="F2236" i="6"/>
  <c r="F2237" i="6" a="1"/>
  <c r="F2237" i="6" s="1"/>
  <c r="F2238" i="6" a="1"/>
  <c r="F2238" i="6" s="1"/>
  <c r="F2239" i="6" a="1"/>
  <c r="F2239" i="6" s="1"/>
  <c r="F2240" i="6" a="1"/>
  <c r="F2240" i="6"/>
  <c r="F2241" i="6" a="1"/>
  <c r="F2241" i="6" s="1"/>
  <c r="F2242" i="6" a="1"/>
  <c r="F2242" i="6" s="1"/>
  <c r="F2243" i="6" a="1"/>
  <c r="F2243" i="6" s="1"/>
  <c r="F2244" i="6" a="1"/>
  <c r="F2244" i="6"/>
  <c r="F2245" i="6" a="1"/>
  <c r="F2245" i="6" s="1"/>
  <c r="F2246" i="6" a="1"/>
  <c r="F2246" i="6" s="1"/>
  <c r="F2247" i="6" a="1"/>
  <c r="F2247" i="6" s="1"/>
  <c r="F2248" i="6" a="1"/>
  <c r="F2248" i="6"/>
  <c r="F2249" i="6" a="1"/>
  <c r="F2249" i="6" s="1"/>
  <c r="F2250" i="6" a="1"/>
  <c r="F2250" i="6" s="1"/>
  <c r="F2251" i="6" a="1"/>
  <c r="F2251" i="6" s="1"/>
  <c r="F2252" i="6" a="1"/>
  <c r="F2252" i="6"/>
  <c r="F2253" i="6" a="1"/>
  <c r="F2253" i="6" s="1"/>
  <c r="F2254" i="6" a="1"/>
  <c r="F2254" i="6" s="1"/>
  <c r="F2255" i="6" a="1"/>
  <c r="F2255" i="6" s="1"/>
  <c r="F2256" i="6" a="1"/>
  <c r="F2256" i="6"/>
  <c r="F2257" i="6" a="1"/>
  <c r="F2257" i="6" s="1"/>
  <c r="F2258" i="6" a="1"/>
  <c r="F2258" i="6" s="1"/>
  <c r="F2259" i="6" a="1"/>
  <c r="F2259" i="6" s="1"/>
  <c r="F2260" i="6" a="1"/>
  <c r="F2260" i="6"/>
  <c r="F2261" i="6" a="1"/>
  <c r="F2261" i="6" s="1"/>
  <c r="F2262" i="6" a="1"/>
  <c r="F2262" i="6" s="1"/>
  <c r="F2263" i="6" a="1"/>
  <c r="F2263" i="6" s="1"/>
  <c r="F2264" i="6" a="1"/>
  <c r="F2264" i="6"/>
  <c r="F2265" i="6" a="1"/>
  <c r="F2265" i="6" s="1"/>
  <c r="F2266" i="6" a="1"/>
  <c r="F2266" i="6" s="1"/>
  <c r="F2267" i="6" a="1"/>
  <c r="F2267" i="6" s="1"/>
  <c r="F2268" i="6" a="1"/>
  <c r="F2268" i="6"/>
  <c r="F2269" i="6" a="1"/>
  <c r="F2269" i="6" s="1"/>
  <c r="F2270" i="6" a="1"/>
  <c r="F2270" i="6" s="1"/>
  <c r="F2271" i="6" a="1"/>
  <c r="F2271" i="6" s="1"/>
  <c r="F2272" i="6" a="1"/>
  <c r="F2272" i="6"/>
  <c r="F2273" i="6" a="1"/>
  <c r="F2273" i="6" s="1"/>
  <c r="F2274" i="6" a="1"/>
  <c r="F2274" i="6" s="1"/>
  <c r="F2275" i="6" a="1"/>
  <c r="F2275" i="6" s="1"/>
  <c r="F2276" i="6" a="1"/>
  <c r="F2276" i="6"/>
  <c r="F2277" i="6" a="1"/>
  <c r="F2277" i="6" s="1"/>
  <c r="F2278" i="6" a="1"/>
  <c r="F2278" i="6" s="1"/>
  <c r="F2279" i="6" a="1"/>
  <c r="F2279" i="6" s="1"/>
  <c r="F2280" i="6" a="1"/>
  <c r="F2280" i="6"/>
  <c r="F2281" i="6" a="1"/>
  <c r="F2281" i="6" s="1"/>
  <c r="F2282" i="6" a="1"/>
  <c r="F2282" i="6" s="1"/>
  <c r="F2283" i="6" a="1"/>
  <c r="F2283" i="6" s="1"/>
  <c r="F2284" i="6" a="1"/>
  <c r="F2284" i="6"/>
  <c r="F2285" i="6" a="1"/>
  <c r="F2285" i="6" s="1"/>
  <c r="F2286" i="6" a="1"/>
  <c r="F2286" i="6" s="1"/>
  <c r="F2287" i="6" a="1"/>
  <c r="F2287" i="6" s="1"/>
  <c r="F2288" i="6" a="1"/>
  <c r="F2288" i="6"/>
  <c r="F2289" i="6" a="1"/>
  <c r="F2289" i="6" s="1"/>
  <c r="F2290" i="6" a="1"/>
  <c r="F2290" i="6" s="1"/>
  <c r="F2291" i="6" a="1"/>
  <c r="F2291" i="6" s="1"/>
  <c r="F2292" i="6" a="1"/>
  <c r="F2292" i="6"/>
  <c r="F2293" i="6" a="1"/>
  <c r="F2293" i="6" s="1"/>
  <c r="F2294" i="6" a="1"/>
  <c r="F2294" i="6" s="1"/>
  <c r="F2295" i="6" a="1"/>
  <c r="F2295" i="6" s="1"/>
  <c r="F2296" i="6" a="1"/>
  <c r="F2296" i="6"/>
  <c r="F2297" i="6" a="1"/>
  <c r="F2297" i="6" s="1"/>
  <c r="F2298" i="6" a="1"/>
  <c r="F2298" i="6" s="1"/>
  <c r="F2299" i="6" a="1"/>
  <c r="F2299" i="6" s="1"/>
  <c r="F2300" i="6" a="1"/>
  <c r="F2300" i="6"/>
  <c r="F2301" i="6" a="1"/>
  <c r="F2301" i="6" s="1"/>
  <c r="F2302" i="6" a="1"/>
  <c r="F2302" i="6" s="1"/>
  <c r="F2303" i="6" a="1"/>
  <c r="F2303" i="6" s="1"/>
  <c r="F2304" i="6" a="1"/>
  <c r="F2304" i="6"/>
  <c r="F2305" i="6" a="1"/>
  <c r="F2305" i="6" s="1"/>
  <c r="F2306" i="6" a="1"/>
  <c r="F2306" i="6" s="1"/>
  <c r="F2307" i="6" a="1"/>
  <c r="F2307" i="6" s="1"/>
  <c r="F2308" i="6" a="1"/>
  <c r="F2308" i="6"/>
  <c r="F2309" i="6" a="1"/>
  <c r="F2309" i="6" s="1"/>
  <c r="F2310" i="6" a="1"/>
  <c r="F2310" i="6" s="1"/>
  <c r="F2311" i="6" a="1"/>
  <c r="F2311" i="6" s="1"/>
  <c r="F2312" i="6" a="1"/>
  <c r="F2312" i="6"/>
  <c r="F2313" i="6" a="1"/>
  <c r="F2313" i="6" s="1"/>
  <c r="F2314" i="6" a="1"/>
  <c r="F2314" i="6" s="1"/>
  <c r="F2315" i="6" a="1"/>
  <c r="F2315" i="6" s="1"/>
  <c r="F2316" i="6" a="1"/>
  <c r="F2316" i="6"/>
  <c r="F2317" i="6" a="1"/>
  <c r="F2317" i="6" s="1"/>
  <c r="F2318" i="6" a="1"/>
  <c r="F2318" i="6" s="1"/>
  <c r="F2319" i="6" a="1"/>
  <c r="F2319" i="6" s="1"/>
  <c r="F2320" i="6" a="1"/>
  <c r="F2320" i="6"/>
  <c r="F2321" i="6" a="1"/>
  <c r="F2321" i="6" s="1"/>
  <c r="F2322" i="6" a="1"/>
  <c r="F2322" i="6" s="1"/>
  <c r="F2323" i="6" a="1"/>
  <c r="F2323" i="6" s="1"/>
  <c r="F2324" i="6" a="1"/>
  <c r="F2324" i="6"/>
  <c r="F2325" i="6" a="1"/>
  <c r="F2325" i="6" s="1"/>
  <c r="F2326" i="6" a="1"/>
  <c r="F2326" i="6" s="1"/>
  <c r="F2327" i="6" a="1"/>
  <c r="F2327" i="6" s="1"/>
  <c r="F2328" i="6" a="1"/>
  <c r="F2328" i="6"/>
  <c r="F2329" i="6" a="1"/>
  <c r="F2329" i="6" s="1"/>
  <c r="F2330" i="6" a="1"/>
  <c r="F2330" i="6" s="1"/>
  <c r="F2331" i="6" a="1"/>
  <c r="F2331" i="6" s="1"/>
  <c r="F2332" i="6" a="1"/>
  <c r="F2332" i="6"/>
  <c r="F2333" i="6" a="1"/>
  <c r="F2333" i="6" s="1"/>
  <c r="F2334" i="6" a="1"/>
  <c r="F2334" i="6" s="1"/>
  <c r="F2335" i="6" a="1"/>
  <c r="F2335" i="6" s="1"/>
  <c r="F2336" i="6" a="1"/>
  <c r="F2336" i="6"/>
  <c r="F2337" i="6" a="1"/>
  <c r="F2337" i="6" s="1"/>
  <c r="F2338" i="6" a="1"/>
  <c r="F2338" i="6" s="1"/>
  <c r="F2339" i="6" a="1"/>
  <c r="F2339" i="6" s="1"/>
  <c r="F2340" i="6" a="1"/>
  <c r="F2340" i="6"/>
  <c r="F2341" i="6" a="1"/>
  <c r="F2341" i="6" s="1"/>
  <c r="F2342" i="6" a="1"/>
  <c r="F2342" i="6" s="1"/>
  <c r="F2343" i="6" a="1"/>
  <c r="F2343" i="6" s="1"/>
  <c r="F2344" i="6" a="1"/>
  <c r="F2344" i="6"/>
  <c r="F2345" i="6" a="1"/>
  <c r="F2345" i="6" s="1"/>
  <c r="F2346" i="6" a="1"/>
  <c r="F2346" i="6" s="1"/>
  <c r="F2347" i="6" a="1"/>
  <c r="F2347" i="6" s="1"/>
  <c r="F2348" i="6" a="1"/>
  <c r="F2348" i="6"/>
  <c r="F2349" i="6" a="1"/>
  <c r="F2349" i="6" s="1"/>
  <c r="F2350" i="6" a="1"/>
  <c r="F2350" i="6" s="1"/>
  <c r="F2351" i="6" a="1"/>
  <c r="F2351" i="6" s="1"/>
  <c r="F2352" i="6" a="1"/>
  <c r="F2352" i="6"/>
  <c r="F2353" i="6" a="1"/>
  <c r="F2353" i="6" s="1"/>
  <c r="F2354" i="6" a="1"/>
  <c r="F2354" i="6" s="1"/>
  <c r="F2355" i="6" a="1"/>
  <c r="F2355" i="6" s="1"/>
  <c r="F2356" i="6" a="1"/>
  <c r="F2356" i="6"/>
  <c r="F2357" i="6" a="1"/>
  <c r="F2357" i="6" s="1"/>
  <c r="F2358" i="6" a="1"/>
  <c r="F2358" i="6" s="1"/>
  <c r="F2359" i="6" a="1"/>
  <c r="F2359" i="6" s="1"/>
  <c r="F2360" i="6" a="1"/>
  <c r="F2360" i="6"/>
  <c r="F2361" i="6" a="1"/>
  <c r="F2361" i="6" s="1"/>
  <c r="F2362" i="6" a="1"/>
  <c r="F2362" i="6" s="1"/>
  <c r="F2363" i="6" a="1"/>
  <c r="F2363" i="6" s="1"/>
  <c r="F2364" i="6" a="1"/>
  <c r="F2364" i="6"/>
  <c r="F2365" i="6" a="1"/>
  <c r="F2365" i="6" s="1"/>
  <c r="F2366" i="6" a="1"/>
  <c r="F2366" i="6" s="1"/>
  <c r="F2367" i="6" a="1"/>
  <c r="F2367" i="6" s="1"/>
  <c r="F2368" i="6" a="1"/>
  <c r="F2368" i="6"/>
  <c r="F2369" i="6" a="1"/>
  <c r="F2369" i="6" s="1"/>
  <c r="F2370" i="6" a="1"/>
  <c r="F2370" i="6" s="1"/>
  <c r="F2371" i="6" a="1"/>
  <c r="F2371" i="6" s="1"/>
  <c r="F2372" i="6" a="1"/>
  <c r="F2372" i="6"/>
  <c r="F2373" i="6" a="1"/>
  <c r="F2373" i="6" s="1"/>
  <c r="F2374" i="6" a="1"/>
  <c r="F2374" i="6" s="1"/>
  <c r="F2375" i="6" a="1"/>
  <c r="F2375" i="6" s="1"/>
  <c r="F2376" i="6" a="1"/>
  <c r="F2376" i="6"/>
  <c r="F2377" i="6" a="1"/>
  <c r="F2377" i="6" s="1"/>
  <c r="F2378" i="6" a="1"/>
  <c r="F2378" i="6" s="1"/>
  <c r="F2379" i="6" a="1"/>
  <c r="F2379" i="6" s="1"/>
  <c r="F2380" i="6" a="1"/>
  <c r="F2380" i="6"/>
  <c r="F2381" i="6" a="1"/>
  <c r="F2381" i="6" s="1"/>
  <c r="F2382" i="6" a="1"/>
  <c r="F2382" i="6" s="1"/>
  <c r="F2383" i="6" a="1"/>
  <c r="F2383" i="6" s="1"/>
  <c r="F2384" i="6" a="1"/>
  <c r="F2384" i="6"/>
  <c r="F2385" i="6" a="1"/>
  <c r="F2385" i="6" s="1"/>
  <c r="F2386" i="6" a="1"/>
  <c r="F2386" i="6" s="1"/>
  <c r="F2387" i="6" a="1"/>
  <c r="F2387" i="6" s="1"/>
  <c r="F2388" i="6" a="1"/>
  <c r="F2388" i="6"/>
  <c r="F2389" i="6" a="1"/>
  <c r="F2389" i="6" s="1"/>
  <c r="F2390" i="6" a="1"/>
  <c r="F2390" i="6" s="1"/>
  <c r="F2391" i="6" a="1"/>
  <c r="F2391" i="6" s="1"/>
  <c r="F2392" i="6" a="1"/>
  <c r="F2392" i="6"/>
  <c r="F2393" i="6" a="1"/>
  <c r="F2393" i="6" s="1"/>
  <c r="F2394" i="6" a="1"/>
  <c r="F2394" i="6" s="1"/>
  <c r="F2395" i="6" a="1"/>
  <c r="F2395" i="6" s="1"/>
  <c r="F2396" i="6" a="1"/>
  <c r="F2396" i="6"/>
  <c r="F2397" i="6" a="1"/>
  <c r="F2397" i="6" s="1"/>
  <c r="F2398" i="6" a="1"/>
  <c r="F2398" i="6" s="1"/>
  <c r="F2399" i="6" a="1"/>
  <c r="F2399" i="6" s="1"/>
  <c r="F2400" i="6" a="1"/>
  <c r="F2400" i="6"/>
  <c r="F2401" i="6" a="1"/>
  <c r="F2401" i="6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C3" i="7"/>
  <c r="C4" i="7"/>
  <c r="C5" i="7"/>
  <c r="C6" i="7"/>
  <c r="C7" i="7"/>
  <c r="C8" i="7"/>
  <c r="C9" i="7"/>
  <c r="C10" i="7"/>
  <c r="C11" i="7"/>
  <c r="C2" i="7"/>
  <c r="A2" i="6" l="1" a="1"/>
  <c r="A2" i="6" s="1"/>
  <c r="D3" i="4" l="1"/>
  <c r="D4" i="4"/>
  <c r="D5" i="4"/>
  <c r="D6" i="4"/>
  <c r="D7" i="4"/>
  <c r="D8" i="4"/>
  <c r="D9" i="4"/>
  <c r="AB9" i="4" s="1"/>
  <c r="D10" i="4"/>
  <c r="AB10" i="4" s="1"/>
  <c r="D11" i="4"/>
  <c r="D12" i="4"/>
  <c r="D13" i="4"/>
  <c r="D14" i="4"/>
  <c r="D15" i="4"/>
  <c r="D16" i="4"/>
  <c r="D17" i="4"/>
  <c r="AB17" i="4" s="1"/>
  <c r="D18" i="4"/>
  <c r="AB18" i="4" s="1"/>
  <c r="D19" i="4"/>
  <c r="D20" i="4"/>
  <c r="D21" i="4"/>
  <c r="D22" i="4"/>
  <c r="D23" i="4"/>
  <c r="D24" i="4"/>
  <c r="D25" i="4"/>
  <c r="AB25" i="4" s="1"/>
  <c r="D26" i="4"/>
  <c r="AB26" i="4" s="1"/>
  <c r="D27" i="4"/>
  <c r="D28" i="4"/>
  <c r="D29" i="4"/>
  <c r="D30" i="4"/>
  <c r="D31" i="4"/>
  <c r="D32" i="4"/>
  <c r="D33" i="4"/>
  <c r="AB33" i="4" s="1"/>
  <c r="D34" i="4"/>
  <c r="AB34" i="4" s="1"/>
  <c r="D35" i="4"/>
  <c r="D36" i="4"/>
  <c r="D37" i="4"/>
  <c r="D38" i="4"/>
  <c r="D39" i="4"/>
  <c r="D40" i="4"/>
  <c r="D41" i="4"/>
  <c r="AB41" i="4" s="1"/>
  <c r="D42" i="4"/>
  <c r="AB42" i="4" s="1"/>
  <c r="D43" i="4"/>
  <c r="D44" i="4"/>
  <c r="D45" i="4"/>
  <c r="D46" i="4"/>
  <c r="D47" i="4"/>
  <c r="D48" i="4"/>
  <c r="D49" i="4"/>
  <c r="AB49" i="4" s="1"/>
  <c r="D50" i="4"/>
  <c r="AB50" i="4" s="1"/>
  <c r="D51" i="4"/>
  <c r="D52" i="4"/>
  <c r="D53" i="4"/>
  <c r="D54" i="4"/>
  <c r="D55" i="4"/>
  <c r="D56" i="4"/>
  <c r="D57" i="4"/>
  <c r="AB57" i="4" s="1"/>
  <c r="D58" i="4"/>
  <c r="AB58" i="4" s="1"/>
  <c r="D59" i="4"/>
  <c r="D60" i="4"/>
  <c r="D61" i="4"/>
  <c r="D62" i="4"/>
  <c r="D63" i="4"/>
  <c r="D64" i="4"/>
  <c r="D65" i="4"/>
  <c r="AB65" i="4" s="1"/>
  <c r="D66" i="4"/>
  <c r="AB66" i="4" s="1"/>
  <c r="D67" i="4"/>
  <c r="D68" i="4"/>
  <c r="D69" i="4"/>
  <c r="D70" i="4"/>
  <c r="D71" i="4"/>
  <c r="D72" i="4"/>
  <c r="D73" i="4"/>
  <c r="AB73" i="4" s="1"/>
  <c r="D74" i="4"/>
  <c r="AB74" i="4" s="1"/>
  <c r="D75" i="4"/>
  <c r="D76" i="4"/>
  <c r="D77" i="4"/>
  <c r="D78" i="4"/>
  <c r="D79" i="4"/>
  <c r="D80" i="4"/>
  <c r="D81" i="4"/>
  <c r="AB81" i="4" s="1"/>
  <c r="D82" i="4"/>
  <c r="AB82" i="4" s="1"/>
  <c r="D83" i="4"/>
  <c r="D84" i="4"/>
  <c r="D85" i="4"/>
  <c r="D86" i="4"/>
  <c r="D87" i="4"/>
  <c r="D88" i="4"/>
  <c r="D89" i="4"/>
  <c r="AB89" i="4" s="1"/>
  <c r="D90" i="4"/>
  <c r="AB90" i="4" s="1"/>
  <c r="D91" i="4"/>
  <c r="D92" i="4"/>
  <c r="D93" i="4"/>
  <c r="D94" i="4"/>
  <c r="D95" i="4"/>
  <c r="D96" i="4"/>
  <c r="D97" i="4"/>
  <c r="AB97" i="4" s="1"/>
  <c r="D98" i="4"/>
  <c r="AB98" i="4" s="1"/>
  <c r="D99" i="4"/>
  <c r="D100" i="4"/>
  <c r="D101" i="4"/>
  <c r="D102" i="4"/>
  <c r="D103" i="4"/>
  <c r="D104" i="4"/>
  <c r="D105" i="4"/>
  <c r="AB105" i="4" s="1"/>
  <c r="D106" i="4"/>
  <c r="AB106" i="4" s="1"/>
  <c r="D107" i="4"/>
  <c r="D108" i="4"/>
  <c r="D109" i="4"/>
  <c r="D110" i="4"/>
  <c r="D111" i="4"/>
  <c r="D112" i="4"/>
  <c r="D113" i="4"/>
  <c r="AB113" i="4" s="1"/>
  <c r="D114" i="4"/>
  <c r="AB114" i="4" s="1"/>
  <c r="D115" i="4"/>
  <c r="D116" i="4"/>
  <c r="D117" i="4"/>
  <c r="D118" i="4"/>
  <c r="D119" i="4"/>
  <c r="D120" i="4"/>
  <c r="D121" i="4"/>
  <c r="AB121" i="4" s="1"/>
  <c r="D122" i="4"/>
  <c r="AB122" i="4" s="1"/>
  <c r="D123" i="4"/>
  <c r="D124" i="4"/>
  <c r="D125" i="4"/>
  <c r="D126" i="4"/>
  <c r="D127" i="4"/>
  <c r="D128" i="4"/>
  <c r="D129" i="4"/>
  <c r="AB129" i="4" s="1"/>
  <c r="D130" i="4"/>
  <c r="AB130" i="4" s="1"/>
  <c r="D131" i="4"/>
  <c r="D132" i="4"/>
  <c r="D133" i="4"/>
  <c r="D134" i="4"/>
  <c r="D135" i="4"/>
  <c r="D136" i="4"/>
  <c r="D137" i="4"/>
  <c r="AB137" i="4" s="1"/>
  <c r="D138" i="4"/>
  <c r="AB138" i="4" s="1"/>
  <c r="D139" i="4"/>
  <c r="D140" i="4"/>
  <c r="D141" i="4"/>
  <c r="D142" i="4"/>
  <c r="D143" i="4"/>
  <c r="D144" i="4"/>
  <c r="D145" i="4"/>
  <c r="AB145" i="4" s="1"/>
  <c r="D146" i="4"/>
  <c r="AB146" i="4" s="1"/>
  <c r="D147" i="4"/>
  <c r="D148" i="4"/>
  <c r="D149" i="4"/>
  <c r="D150" i="4"/>
  <c r="D151" i="4"/>
  <c r="D152" i="4"/>
  <c r="D153" i="4"/>
  <c r="AB153" i="4" s="1"/>
  <c r="D154" i="4"/>
  <c r="AB154" i="4" s="1"/>
  <c r="D155" i="4"/>
  <c r="D156" i="4"/>
  <c r="D157" i="4"/>
  <c r="D158" i="4"/>
  <c r="D159" i="4"/>
  <c r="D160" i="4"/>
  <c r="D161" i="4"/>
  <c r="AB161" i="4" s="1"/>
  <c r="D162" i="4"/>
  <c r="AB162" i="4" s="1"/>
  <c r="D163" i="4"/>
  <c r="D164" i="4"/>
  <c r="D165" i="4"/>
  <c r="D166" i="4"/>
  <c r="D167" i="4"/>
  <c r="D168" i="4"/>
  <c r="D169" i="4"/>
  <c r="AB169" i="4" s="1"/>
  <c r="D170" i="4"/>
  <c r="AB170" i="4" s="1"/>
  <c r="D171" i="4"/>
  <c r="D172" i="4"/>
  <c r="D173" i="4"/>
  <c r="D174" i="4"/>
  <c r="D175" i="4"/>
  <c r="D176" i="4"/>
  <c r="D177" i="4"/>
  <c r="AB177" i="4" s="1"/>
  <c r="D178" i="4"/>
  <c r="AB178" i="4" s="1"/>
  <c r="D179" i="4"/>
  <c r="D180" i="4"/>
  <c r="D181" i="4"/>
  <c r="D182" i="4"/>
  <c r="D183" i="4"/>
  <c r="D184" i="4"/>
  <c r="D185" i="4"/>
  <c r="AB185" i="4" s="1"/>
  <c r="D186" i="4"/>
  <c r="AB186" i="4" s="1"/>
  <c r="D187" i="4"/>
  <c r="D188" i="4"/>
  <c r="D189" i="4"/>
  <c r="D190" i="4"/>
  <c r="D191" i="4"/>
  <c r="D192" i="4"/>
  <c r="D193" i="4"/>
  <c r="AB193" i="4" s="1"/>
  <c r="D194" i="4"/>
  <c r="AB194" i="4" s="1"/>
  <c r="D195" i="4"/>
  <c r="D196" i="4"/>
  <c r="D197" i="4"/>
  <c r="D198" i="4"/>
  <c r="D199" i="4"/>
  <c r="D200" i="4"/>
  <c r="D201" i="4"/>
  <c r="AB201" i="4" s="1"/>
  <c r="D202" i="4"/>
  <c r="AB202" i="4" s="1"/>
  <c r="D203" i="4"/>
  <c r="D204" i="4"/>
  <c r="D205" i="4"/>
  <c r="D206" i="4"/>
  <c r="D207" i="4"/>
  <c r="D208" i="4"/>
  <c r="D209" i="4"/>
  <c r="AB209" i="4" s="1"/>
  <c r="D210" i="4"/>
  <c r="AB210" i="4" s="1"/>
  <c r="D211" i="4"/>
  <c r="D212" i="4"/>
  <c r="D213" i="4"/>
  <c r="D214" i="4"/>
  <c r="D215" i="4"/>
  <c r="D216" i="4"/>
  <c r="D217" i="4"/>
  <c r="AB217" i="4" s="1"/>
  <c r="D218" i="4"/>
  <c r="AB218" i="4" s="1"/>
  <c r="D219" i="4"/>
  <c r="D220" i="4"/>
  <c r="D221" i="4"/>
  <c r="D222" i="4"/>
  <c r="D223" i="4"/>
  <c r="D224" i="4"/>
  <c r="D225" i="4"/>
  <c r="AB225" i="4" s="1"/>
  <c r="D226" i="4"/>
  <c r="AB226" i="4" s="1"/>
  <c r="D227" i="4"/>
  <c r="D228" i="4"/>
  <c r="D229" i="4"/>
  <c r="D230" i="4"/>
  <c r="D231" i="4"/>
  <c r="D232" i="4"/>
  <c r="D233" i="4"/>
  <c r="AB233" i="4" s="1"/>
  <c r="D234" i="4"/>
  <c r="AB234" i="4" s="1"/>
  <c r="D235" i="4"/>
  <c r="D236" i="4"/>
  <c r="D237" i="4"/>
  <c r="D238" i="4"/>
  <c r="D239" i="4"/>
  <c r="D240" i="4"/>
  <c r="D241" i="4"/>
  <c r="AB241" i="4" s="1"/>
  <c r="D242" i="4"/>
  <c r="AB242" i="4" s="1"/>
  <c r="D243" i="4"/>
  <c r="D244" i="4"/>
  <c r="D245" i="4"/>
  <c r="D246" i="4"/>
  <c r="D247" i="4"/>
  <c r="D248" i="4"/>
  <c r="D249" i="4"/>
  <c r="AB249" i="4" s="1"/>
  <c r="D250" i="4"/>
  <c r="AB250" i="4" s="1"/>
  <c r="D251" i="4"/>
  <c r="D252" i="4"/>
  <c r="D253" i="4"/>
  <c r="D254" i="4"/>
  <c r="D255" i="4"/>
  <c r="D256" i="4"/>
  <c r="D257" i="4"/>
  <c r="AB257" i="4" s="1"/>
  <c r="D258" i="4"/>
  <c r="AB258" i="4" s="1"/>
  <c r="D259" i="4"/>
  <c r="D260" i="4"/>
  <c r="D261" i="4"/>
  <c r="D262" i="4"/>
  <c r="D263" i="4"/>
  <c r="D264" i="4"/>
  <c r="D265" i="4"/>
  <c r="AB265" i="4" s="1"/>
  <c r="D266" i="4"/>
  <c r="AB266" i="4" s="1"/>
  <c r="D267" i="4"/>
  <c r="D268" i="4"/>
  <c r="D269" i="4"/>
  <c r="D270" i="4"/>
  <c r="D271" i="4"/>
  <c r="D272" i="4"/>
  <c r="D273" i="4"/>
  <c r="AB273" i="4" s="1"/>
  <c r="D274" i="4"/>
  <c r="AB274" i="4" s="1"/>
  <c r="D275" i="4"/>
  <c r="D276" i="4"/>
  <c r="D277" i="4"/>
  <c r="D278" i="4"/>
  <c r="D279" i="4"/>
  <c r="D280" i="4"/>
  <c r="D281" i="4"/>
  <c r="AB281" i="4" s="1"/>
  <c r="D282" i="4"/>
  <c r="AB282" i="4" s="1"/>
  <c r="D283" i="4"/>
  <c r="D284" i="4"/>
  <c r="D285" i="4"/>
  <c r="D286" i="4"/>
  <c r="D287" i="4"/>
  <c r="D288" i="4"/>
  <c r="D289" i="4"/>
  <c r="AB289" i="4" s="1"/>
  <c r="D290" i="4"/>
  <c r="AB290" i="4" s="1"/>
  <c r="D291" i="4"/>
  <c r="D292" i="4"/>
  <c r="D293" i="4"/>
  <c r="D294" i="4"/>
  <c r="D295" i="4"/>
  <c r="D296" i="4"/>
  <c r="D297" i="4"/>
  <c r="AB297" i="4" s="1"/>
  <c r="D298" i="4"/>
  <c r="AB298" i="4" s="1"/>
  <c r="D299" i="4"/>
  <c r="D300" i="4"/>
  <c r="D301" i="4"/>
  <c r="D302" i="4"/>
  <c r="D303" i="4"/>
  <c r="D304" i="4"/>
  <c r="D305" i="4"/>
  <c r="AB305" i="4" s="1"/>
  <c r="D306" i="4"/>
  <c r="AB306" i="4" s="1"/>
  <c r="D307" i="4"/>
  <c r="D308" i="4"/>
  <c r="D309" i="4"/>
  <c r="D310" i="4"/>
  <c r="D311" i="4"/>
  <c r="D312" i="4"/>
  <c r="D313" i="4"/>
  <c r="AB313" i="4" s="1"/>
  <c r="D314" i="4"/>
  <c r="AB314" i="4" s="1"/>
  <c r="D315" i="4"/>
  <c r="D316" i="4"/>
  <c r="D317" i="4"/>
  <c r="D318" i="4"/>
  <c r="D319" i="4"/>
  <c r="D320" i="4"/>
  <c r="D321" i="4"/>
  <c r="AB321" i="4" s="1"/>
  <c r="D322" i="4"/>
  <c r="AB322" i="4" s="1"/>
  <c r="D323" i="4"/>
  <c r="D324" i="4"/>
  <c r="D325" i="4"/>
  <c r="D326" i="4"/>
  <c r="D327" i="4"/>
  <c r="D328" i="4"/>
  <c r="D329" i="4"/>
  <c r="AB329" i="4" s="1"/>
  <c r="D330" i="4"/>
  <c r="AB330" i="4" s="1"/>
  <c r="D331" i="4"/>
  <c r="D332" i="4"/>
  <c r="D333" i="4"/>
  <c r="D334" i="4"/>
  <c r="D335" i="4"/>
  <c r="D336" i="4"/>
  <c r="D337" i="4"/>
  <c r="AB337" i="4" s="1"/>
  <c r="D338" i="4"/>
  <c r="AB338" i="4" s="1"/>
  <c r="D339" i="4"/>
  <c r="D340" i="4"/>
  <c r="D341" i="4"/>
  <c r="D342" i="4"/>
  <c r="D343" i="4"/>
  <c r="D344" i="4"/>
  <c r="D345" i="4"/>
  <c r="AB345" i="4" s="1"/>
  <c r="D346" i="4"/>
  <c r="AB346" i="4" s="1"/>
  <c r="D347" i="4"/>
  <c r="D348" i="4"/>
  <c r="D349" i="4"/>
  <c r="D350" i="4"/>
  <c r="D351" i="4"/>
  <c r="D2" i="4"/>
  <c r="B2" i="6" a="1"/>
  <c r="B2" i="6" s="1"/>
  <c r="D2" i="6" a="1"/>
  <c r="D2" i="6" s="1"/>
  <c r="E2" i="6" a="1"/>
  <c r="E2" i="6" s="1"/>
  <c r="AB3" i="4"/>
  <c r="AC3" i="4"/>
  <c r="AD3" i="4"/>
  <c r="AB4" i="4"/>
  <c r="AC4" i="4"/>
  <c r="AD4" i="4"/>
  <c r="AB5" i="4"/>
  <c r="AC5" i="4"/>
  <c r="AD5" i="4"/>
  <c r="AB6" i="4"/>
  <c r="AC6" i="4"/>
  <c r="AD6" i="4"/>
  <c r="AB7" i="4"/>
  <c r="AC7" i="4"/>
  <c r="AD7" i="4"/>
  <c r="AB8" i="4"/>
  <c r="AC8" i="4"/>
  <c r="AD8" i="4"/>
  <c r="AC9" i="4"/>
  <c r="AD9" i="4"/>
  <c r="AC10" i="4"/>
  <c r="AD10" i="4"/>
  <c r="AB11" i="4"/>
  <c r="AC11" i="4"/>
  <c r="AD11" i="4"/>
  <c r="AB12" i="4"/>
  <c r="AC12" i="4"/>
  <c r="AD12" i="4"/>
  <c r="AB13" i="4"/>
  <c r="AC13" i="4"/>
  <c r="AD13" i="4"/>
  <c r="AB14" i="4"/>
  <c r="AC14" i="4"/>
  <c r="AD14" i="4"/>
  <c r="AB15" i="4"/>
  <c r="AC15" i="4"/>
  <c r="AD15" i="4"/>
  <c r="AB16" i="4"/>
  <c r="AC16" i="4"/>
  <c r="AD16" i="4"/>
  <c r="AC17" i="4"/>
  <c r="AD17" i="4"/>
  <c r="AC18" i="4"/>
  <c r="AD18" i="4"/>
  <c r="AB19" i="4"/>
  <c r="AC19" i="4"/>
  <c r="AD19" i="4"/>
  <c r="AB20" i="4"/>
  <c r="AC20" i="4"/>
  <c r="AD20" i="4"/>
  <c r="AB21" i="4"/>
  <c r="AC21" i="4"/>
  <c r="AD21" i="4"/>
  <c r="AB22" i="4"/>
  <c r="AC22" i="4"/>
  <c r="AD22" i="4"/>
  <c r="AB23" i="4"/>
  <c r="AC23" i="4"/>
  <c r="AD23" i="4"/>
  <c r="AB24" i="4"/>
  <c r="AC24" i="4"/>
  <c r="AD24" i="4"/>
  <c r="AC25" i="4"/>
  <c r="AD25" i="4"/>
  <c r="AC26" i="4"/>
  <c r="AD26" i="4"/>
  <c r="AB27" i="4"/>
  <c r="AC27" i="4"/>
  <c r="AD27" i="4"/>
  <c r="AB28" i="4"/>
  <c r="AC28" i="4"/>
  <c r="AD28" i="4"/>
  <c r="AB29" i="4"/>
  <c r="AC29" i="4"/>
  <c r="AD29" i="4"/>
  <c r="AB30" i="4"/>
  <c r="AC30" i="4"/>
  <c r="AD30" i="4"/>
  <c r="AB31" i="4"/>
  <c r="AC31" i="4"/>
  <c r="AD31" i="4"/>
  <c r="AB32" i="4"/>
  <c r="AC32" i="4"/>
  <c r="AD32" i="4"/>
  <c r="AC33" i="4"/>
  <c r="AD33" i="4"/>
  <c r="AC34" i="4"/>
  <c r="AD34" i="4"/>
  <c r="AB35" i="4"/>
  <c r="AC35" i="4"/>
  <c r="AD35" i="4"/>
  <c r="AB36" i="4"/>
  <c r="AC36" i="4"/>
  <c r="AD36" i="4"/>
  <c r="AB37" i="4"/>
  <c r="AC37" i="4"/>
  <c r="AD37" i="4"/>
  <c r="AB38" i="4"/>
  <c r="AC38" i="4"/>
  <c r="AD38" i="4"/>
  <c r="AB39" i="4"/>
  <c r="AC39" i="4"/>
  <c r="AD39" i="4"/>
  <c r="AB40" i="4"/>
  <c r="AC40" i="4"/>
  <c r="AD40" i="4"/>
  <c r="AC41" i="4"/>
  <c r="AD41" i="4"/>
  <c r="AC42" i="4"/>
  <c r="AD42" i="4"/>
  <c r="AB43" i="4"/>
  <c r="AC43" i="4"/>
  <c r="AD43" i="4"/>
  <c r="AB44" i="4"/>
  <c r="AC44" i="4"/>
  <c r="AD44" i="4"/>
  <c r="AB45" i="4"/>
  <c r="AC45" i="4"/>
  <c r="AD45" i="4"/>
  <c r="AB46" i="4"/>
  <c r="AC46" i="4"/>
  <c r="AD46" i="4"/>
  <c r="AB47" i="4"/>
  <c r="AC47" i="4"/>
  <c r="AD47" i="4"/>
  <c r="AB48" i="4"/>
  <c r="AC48" i="4"/>
  <c r="AD48" i="4"/>
  <c r="AC49" i="4"/>
  <c r="AD49" i="4"/>
  <c r="AC50" i="4"/>
  <c r="AD50" i="4"/>
  <c r="AB51" i="4"/>
  <c r="AC51" i="4"/>
  <c r="AD51" i="4"/>
  <c r="AB52" i="4"/>
  <c r="AC52" i="4"/>
  <c r="AD52" i="4"/>
  <c r="AB53" i="4"/>
  <c r="AC53" i="4"/>
  <c r="AD53" i="4"/>
  <c r="AB54" i="4"/>
  <c r="AC54" i="4"/>
  <c r="AD54" i="4"/>
  <c r="AB55" i="4"/>
  <c r="AC55" i="4"/>
  <c r="AD55" i="4"/>
  <c r="AB56" i="4"/>
  <c r="AC56" i="4"/>
  <c r="AD56" i="4"/>
  <c r="AC57" i="4"/>
  <c r="AD57" i="4"/>
  <c r="AC58" i="4"/>
  <c r="AD58" i="4"/>
  <c r="AB59" i="4"/>
  <c r="AC59" i="4"/>
  <c r="AD59" i="4"/>
  <c r="AB60" i="4"/>
  <c r="AC60" i="4"/>
  <c r="AD60" i="4"/>
  <c r="AB61" i="4"/>
  <c r="AC61" i="4"/>
  <c r="AD61" i="4"/>
  <c r="AB62" i="4"/>
  <c r="AC62" i="4"/>
  <c r="AD62" i="4"/>
  <c r="AB63" i="4"/>
  <c r="AC63" i="4"/>
  <c r="AD63" i="4"/>
  <c r="AB64" i="4"/>
  <c r="AC64" i="4"/>
  <c r="AD64" i="4"/>
  <c r="AC65" i="4"/>
  <c r="AD65" i="4"/>
  <c r="AC66" i="4"/>
  <c r="AD66" i="4"/>
  <c r="AB67" i="4"/>
  <c r="AC67" i="4"/>
  <c r="AD67" i="4"/>
  <c r="AB68" i="4"/>
  <c r="AC68" i="4"/>
  <c r="AD68" i="4"/>
  <c r="AB69" i="4"/>
  <c r="AC69" i="4"/>
  <c r="AD69" i="4"/>
  <c r="AB70" i="4"/>
  <c r="AC70" i="4"/>
  <c r="AD70" i="4"/>
  <c r="AB71" i="4"/>
  <c r="AC71" i="4"/>
  <c r="AD71" i="4"/>
  <c r="AB72" i="4"/>
  <c r="AC72" i="4"/>
  <c r="AD72" i="4"/>
  <c r="AC73" i="4"/>
  <c r="AD73" i="4"/>
  <c r="AC74" i="4"/>
  <c r="AD74" i="4"/>
  <c r="AB75" i="4"/>
  <c r="AC75" i="4"/>
  <c r="AD75" i="4"/>
  <c r="AB76" i="4"/>
  <c r="AC76" i="4"/>
  <c r="AD76" i="4"/>
  <c r="AB77" i="4"/>
  <c r="AC77" i="4"/>
  <c r="AD77" i="4"/>
  <c r="AB78" i="4"/>
  <c r="AC78" i="4"/>
  <c r="AD78" i="4"/>
  <c r="AB79" i="4"/>
  <c r="AC79" i="4"/>
  <c r="AD79" i="4"/>
  <c r="AB80" i="4"/>
  <c r="AC80" i="4"/>
  <c r="AD80" i="4"/>
  <c r="AC81" i="4"/>
  <c r="AD81" i="4"/>
  <c r="AC82" i="4"/>
  <c r="AD82" i="4"/>
  <c r="AB83" i="4"/>
  <c r="AC83" i="4"/>
  <c r="AD83" i="4"/>
  <c r="AB84" i="4"/>
  <c r="AC84" i="4"/>
  <c r="AD84" i="4"/>
  <c r="AB85" i="4"/>
  <c r="AC85" i="4"/>
  <c r="AD85" i="4"/>
  <c r="AB86" i="4"/>
  <c r="AC86" i="4"/>
  <c r="AD86" i="4"/>
  <c r="AB87" i="4"/>
  <c r="AC87" i="4"/>
  <c r="AD87" i="4"/>
  <c r="AB88" i="4"/>
  <c r="AC88" i="4"/>
  <c r="AD88" i="4"/>
  <c r="AC89" i="4"/>
  <c r="AD89" i="4"/>
  <c r="AC90" i="4"/>
  <c r="AD90" i="4"/>
  <c r="AB91" i="4"/>
  <c r="AC91" i="4"/>
  <c r="AD91" i="4"/>
  <c r="AB92" i="4"/>
  <c r="AC92" i="4"/>
  <c r="AD92" i="4"/>
  <c r="AB93" i="4"/>
  <c r="AC93" i="4"/>
  <c r="AD93" i="4"/>
  <c r="AB94" i="4"/>
  <c r="AC94" i="4"/>
  <c r="AD94" i="4"/>
  <c r="AB95" i="4"/>
  <c r="AC95" i="4"/>
  <c r="AD95" i="4"/>
  <c r="AB96" i="4"/>
  <c r="AC96" i="4"/>
  <c r="AD96" i="4"/>
  <c r="AC97" i="4"/>
  <c r="AD97" i="4"/>
  <c r="AC98" i="4"/>
  <c r="AD98" i="4"/>
  <c r="AB99" i="4"/>
  <c r="AC99" i="4"/>
  <c r="AD99" i="4"/>
  <c r="AB100" i="4"/>
  <c r="AC100" i="4"/>
  <c r="AD100" i="4"/>
  <c r="AB101" i="4"/>
  <c r="AC101" i="4"/>
  <c r="AD101" i="4"/>
  <c r="AB102" i="4"/>
  <c r="AC102" i="4"/>
  <c r="AD102" i="4"/>
  <c r="AB103" i="4"/>
  <c r="AC103" i="4"/>
  <c r="AD103" i="4"/>
  <c r="AB104" i="4"/>
  <c r="AC104" i="4"/>
  <c r="AD104" i="4"/>
  <c r="AC105" i="4"/>
  <c r="AD105" i="4"/>
  <c r="AC106" i="4"/>
  <c r="AD106" i="4"/>
  <c r="AB107" i="4"/>
  <c r="AC107" i="4"/>
  <c r="AD107" i="4"/>
  <c r="AB108" i="4"/>
  <c r="AC108" i="4"/>
  <c r="AD108" i="4"/>
  <c r="AB109" i="4"/>
  <c r="AC109" i="4"/>
  <c r="AD109" i="4"/>
  <c r="AB110" i="4"/>
  <c r="AC110" i="4"/>
  <c r="AD110" i="4"/>
  <c r="AB111" i="4"/>
  <c r="AC111" i="4"/>
  <c r="AD111" i="4"/>
  <c r="AB112" i="4"/>
  <c r="AC112" i="4"/>
  <c r="AD112" i="4"/>
  <c r="AC113" i="4"/>
  <c r="AD113" i="4"/>
  <c r="AC114" i="4"/>
  <c r="AD114" i="4"/>
  <c r="AB115" i="4"/>
  <c r="AC115" i="4"/>
  <c r="AD115" i="4"/>
  <c r="AB116" i="4"/>
  <c r="AC116" i="4"/>
  <c r="AD116" i="4"/>
  <c r="AB117" i="4"/>
  <c r="AC117" i="4"/>
  <c r="AD117" i="4"/>
  <c r="AB118" i="4"/>
  <c r="AC118" i="4"/>
  <c r="AD118" i="4"/>
  <c r="AB119" i="4"/>
  <c r="AC119" i="4"/>
  <c r="AD119" i="4"/>
  <c r="AB120" i="4"/>
  <c r="AC120" i="4"/>
  <c r="AD120" i="4"/>
  <c r="AC121" i="4"/>
  <c r="AD121" i="4"/>
  <c r="AC122" i="4"/>
  <c r="AD122" i="4"/>
  <c r="AB123" i="4"/>
  <c r="AC123" i="4"/>
  <c r="AD123" i="4"/>
  <c r="AB124" i="4"/>
  <c r="AC124" i="4"/>
  <c r="AD124" i="4"/>
  <c r="AB125" i="4"/>
  <c r="AC125" i="4"/>
  <c r="AD125" i="4"/>
  <c r="AB126" i="4"/>
  <c r="AC126" i="4"/>
  <c r="AD126" i="4"/>
  <c r="AB127" i="4"/>
  <c r="AC127" i="4"/>
  <c r="AD127" i="4"/>
  <c r="AB128" i="4"/>
  <c r="AC128" i="4"/>
  <c r="AD128" i="4"/>
  <c r="AC129" i="4"/>
  <c r="AD129" i="4"/>
  <c r="AC130" i="4"/>
  <c r="AD130" i="4"/>
  <c r="AB131" i="4"/>
  <c r="AC131" i="4"/>
  <c r="AD131" i="4"/>
  <c r="AB132" i="4"/>
  <c r="AC132" i="4"/>
  <c r="AD132" i="4"/>
  <c r="AB133" i="4"/>
  <c r="AC133" i="4"/>
  <c r="AD133" i="4"/>
  <c r="AB134" i="4"/>
  <c r="AC134" i="4"/>
  <c r="AD134" i="4"/>
  <c r="AB135" i="4"/>
  <c r="AC135" i="4"/>
  <c r="AD135" i="4"/>
  <c r="AB136" i="4"/>
  <c r="AC136" i="4"/>
  <c r="AD136" i="4"/>
  <c r="AC137" i="4"/>
  <c r="AD137" i="4"/>
  <c r="AC138" i="4"/>
  <c r="AD138" i="4"/>
  <c r="AB139" i="4"/>
  <c r="AC139" i="4"/>
  <c r="AD139" i="4"/>
  <c r="AB140" i="4"/>
  <c r="AC140" i="4"/>
  <c r="AD140" i="4"/>
  <c r="AB141" i="4"/>
  <c r="AC141" i="4"/>
  <c r="AD141" i="4"/>
  <c r="AB142" i="4"/>
  <c r="AC142" i="4"/>
  <c r="AD142" i="4"/>
  <c r="AB143" i="4"/>
  <c r="AC143" i="4"/>
  <c r="AD143" i="4"/>
  <c r="AB144" i="4"/>
  <c r="AC144" i="4"/>
  <c r="AD144" i="4"/>
  <c r="AC145" i="4"/>
  <c r="AD145" i="4"/>
  <c r="AC146" i="4"/>
  <c r="AD146" i="4"/>
  <c r="AB147" i="4"/>
  <c r="AC147" i="4"/>
  <c r="AD147" i="4"/>
  <c r="AB148" i="4"/>
  <c r="AC148" i="4"/>
  <c r="AD148" i="4"/>
  <c r="AB149" i="4"/>
  <c r="AC149" i="4"/>
  <c r="AD149" i="4"/>
  <c r="AB150" i="4"/>
  <c r="AC150" i="4"/>
  <c r="AD150" i="4"/>
  <c r="AB151" i="4"/>
  <c r="AC151" i="4"/>
  <c r="AD151" i="4"/>
  <c r="AB152" i="4"/>
  <c r="AC152" i="4"/>
  <c r="AD152" i="4"/>
  <c r="AC153" i="4"/>
  <c r="AD153" i="4"/>
  <c r="AC154" i="4"/>
  <c r="AD154" i="4"/>
  <c r="AB155" i="4"/>
  <c r="AC155" i="4"/>
  <c r="AD155" i="4"/>
  <c r="AB156" i="4"/>
  <c r="AC156" i="4"/>
  <c r="AD156" i="4"/>
  <c r="AB157" i="4"/>
  <c r="AC157" i="4"/>
  <c r="AD157" i="4"/>
  <c r="AB158" i="4"/>
  <c r="AC158" i="4"/>
  <c r="AD158" i="4"/>
  <c r="AB159" i="4"/>
  <c r="AC159" i="4"/>
  <c r="AD159" i="4"/>
  <c r="AB160" i="4"/>
  <c r="AC160" i="4"/>
  <c r="AD160" i="4"/>
  <c r="AC161" i="4"/>
  <c r="AD161" i="4"/>
  <c r="AC162" i="4"/>
  <c r="AD162" i="4"/>
  <c r="AB163" i="4"/>
  <c r="AC163" i="4"/>
  <c r="AD163" i="4"/>
  <c r="AB164" i="4"/>
  <c r="AC164" i="4"/>
  <c r="AD164" i="4"/>
  <c r="AB165" i="4"/>
  <c r="AC165" i="4"/>
  <c r="AD165" i="4"/>
  <c r="AB166" i="4"/>
  <c r="AC166" i="4"/>
  <c r="AD166" i="4"/>
  <c r="AB167" i="4"/>
  <c r="AC167" i="4"/>
  <c r="AD167" i="4"/>
  <c r="AB168" i="4"/>
  <c r="AC168" i="4"/>
  <c r="AD168" i="4"/>
  <c r="AC169" i="4"/>
  <c r="AD169" i="4"/>
  <c r="AC170" i="4"/>
  <c r="AD170" i="4"/>
  <c r="AB171" i="4"/>
  <c r="AC171" i="4"/>
  <c r="AD171" i="4"/>
  <c r="AB172" i="4"/>
  <c r="AC172" i="4"/>
  <c r="AD172" i="4"/>
  <c r="AB173" i="4"/>
  <c r="AC173" i="4"/>
  <c r="AD173" i="4"/>
  <c r="AB174" i="4"/>
  <c r="AC174" i="4"/>
  <c r="AD174" i="4"/>
  <c r="AB175" i="4"/>
  <c r="AC175" i="4"/>
  <c r="AD175" i="4"/>
  <c r="AB176" i="4"/>
  <c r="AC176" i="4"/>
  <c r="AD176" i="4"/>
  <c r="AC177" i="4"/>
  <c r="AD177" i="4"/>
  <c r="AC178" i="4"/>
  <c r="AD178" i="4"/>
  <c r="AB179" i="4"/>
  <c r="AC179" i="4"/>
  <c r="AD179" i="4"/>
  <c r="AB180" i="4"/>
  <c r="AC180" i="4"/>
  <c r="AD180" i="4"/>
  <c r="AB181" i="4"/>
  <c r="AC181" i="4"/>
  <c r="AD181" i="4"/>
  <c r="AB182" i="4"/>
  <c r="AC182" i="4"/>
  <c r="AD182" i="4"/>
  <c r="AB183" i="4"/>
  <c r="AC183" i="4"/>
  <c r="AD183" i="4"/>
  <c r="AB184" i="4"/>
  <c r="AC184" i="4"/>
  <c r="AD184" i="4"/>
  <c r="AC185" i="4"/>
  <c r="AD185" i="4"/>
  <c r="AC186" i="4"/>
  <c r="AD186" i="4"/>
  <c r="AB187" i="4"/>
  <c r="AC187" i="4"/>
  <c r="AD187" i="4"/>
  <c r="AB188" i="4"/>
  <c r="AC188" i="4"/>
  <c r="AD188" i="4"/>
  <c r="AB189" i="4"/>
  <c r="AC189" i="4"/>
  <c r="AD189" i="4"/>
  <c r="AB190" i="4"/>
  <c r="AC190" i="4"/>
  <c r="AD190" i="4"/>
  <c r="AB191" i="4"/>
  <c r="AC191" i="4"/>
  <c r="AD191" i="4"/>
  <c r="AB192" i="4"/>
  <c r="AC192" i="4"/>
  <c r="AD192" i="4"/>
  <c r="AC193" i="4"/>
  <c r="AD193" i="4"/>
  <c r="AC194" i="4"/>
  <c r="AD194" i="4"/>
  <c r="AB195" i="4"/>
  <c r="AC195" i="4"/>
  <c r="AD195" i="4"/>
  <c r="AB196" i="4"/>
  <c r="AC196" i="4"/>
  <c r="AD196" i="4"/>
  <c r="AB197" i="4"/>
  <c r="AC197" i="4"/>
  <c r="AD197" i="4"/>
  <c r="AB198" i="4"/>
  <c r="AC198" i="4"/>
  <c r="AD198" i="4"/>
  <c r="AB199" i="4"/>
  <c r="AC199" i="4"/>
  <c r="AD199" i="4"/>
  <c r="AB200" i="4"/>
  <c r="AC200" i="4"/>
  <c r="AD200" i="4"/>
  <c r="AC201" i="4"/>
  <c r="AD201" i="4"/>
  <c r="AC202" i="4"/>
  <c r="AD202" i="4"/>
  <c r="AB203" i="4"/>
  <c r="AC203" i="4"/>
  <c r="AD203" i="4"/>
  <c r="AB204" i="4"/>
  <c r="AC204" i="4"/>
  <c r="AD204" i="4"/>
  <c r="AB205" i="4"/>
  <c r="AC205" i="4"/>
  <c r="AD205" i="4"/>
  <c r="AB206" i="4"/>
  <c r="AC206" i="4"/>
  <c r="AD206" i="4"/>
  <c r="AB207" i="4"/>
  <c r="AC207" i="4"/>
  <c r="AD207" i="4"/>
  <c r="AB208" i="4"/>
  <c r="AC208" i="4"/>
  <c r="AD208" i="4"/>
  <c r="AC209" i="4"/>
  <c r="AD209" i="4"/>
  <c r="AC210" i="4"/>
  <c r="AD210" i="4"/>
  <c r="AB211" i="4"/>
  <c r="AC211" i="4"/>
  <c r="AD211" i="4"/>
  <c r="AB212" i="4"/>
  <c r="AC212" i="4"/>
  <c r="AD212" i="4"/>
  <c r="AB213" i="4"/>
  <c r="AC213" i="4"/>
  <c r="AD213" i="4"/>
  <c r="AB214" i="4"/>
  <c r="AC214" i="4"/>
  <c r="AD214" i="4"/>
  <c r="AB215" i="4"/>
  <c r="AC215" i="4"/>
  <c r="AD215" i="4"/>
  <c r="AB216" i="4"/>
  <c r="AC216" i="4"/>
  <c r="AD216" i="4"/>
  <c r="AC217" i="4"/>
  <c r="AD217" i="4"/>
  <c r="AC218" i="4"/>
  <c r="AD218" i="4"/>
  <c r="AB219" i="4"/>
  <c r="AC219" i="4"/>
  <c r="AD219" i="4"/>
  <c r="AB220" i="4"/>
  <c r="AC220" i="4"/>
  <c r="AD220" i="4"/>
  <c r="AB221" i="4"/>
  <c r="AC221" i="4"/>
  <c r="AD221" i="4"/>
  <c r="AB222" i="4"/>
  <c r="AC222" i="4"/>
  <c r="AD222" i="4"/>
  <c r="AB223" i="4"/>
  <c r="AC223" i="4"/>
  <c r="AD223" i="4"/>
  <c r="AB224" i="4"/>
  <c r="AC224" i="4"/>
  <c r="AD224" i="4"/>
  <c r="AC225" i="4"/>
  <c r="AD225" i="4"/>
  <c r="AC226" i="4"/>
  <c r="AD226" i="4"/>
  <c r="AB227" i="4"/>
  <c r="AC227" i="4"/>
  <c r="AD227" i="4"/>
  <c r="AB228" i="4"/>
  <c r="AC228" i="4"/>
  <c r="AD228" i="4"/>
  <c r="AB229" i="4"/>
  <c r="AC229" i="4"/>
  <c r="AD229" i="4"/>
  <c r="AB230" i="4"/>
  <c r="AC230" i="4"/>
  <c r="AD230" i="4"/>
  <c r="AB231" i="4"/>
  <c r="AC231" i="4"/>
  <c r="AD231" i="4"/>
  <c r="AB232" i="4"/>
  <c r="AC232" i="4"/>
  <c r="AD232" i="4"/>
  <c r="AC233" i="4"/>
  <c r="AD233" i="4"/>
  <c r="AC234" i="4"/>
  <c r="AD234" i="4"/>
  <c r="AB235" i="4"/>
  <c r="AC235" i="4"/>
  <c r="AD235" i="4"/>
  <c r="AB236" i="4"/>
  <c r="AC236" i="4"/>
  <c r="AD236" i="4"/>
  <c r="AB237" i="4"/>
  <c r="AC237" i="4"/>
  <c r="AD237" i="4"/>
  <c r="AB238" i="4"/>
  <c r="AC238" i="4"/>
  <c r="AD238" i="4"/>
  <c r="AB239" i="4"/>
  <c r="AC239" i="4"/>
  <c r="AD239" i="4"/>
  <c r="AB240" i="4"/>
  <c r="AC240" i="4"/>
  <c r="AD240" i="4"/>
  <c r="AC241" i="4"/>
  <c r="AD241" i="4"/>
  <c r="AC242" i="4"/>
  <c r="AD242" i="4"/>
  <c r="AB243" i="4"/>
  <c r="AC243" i="4"/>
  <c r="AD243" i="4"/>
  <c r="AB244" i="4"/>
  <c r="AC244" i="4"/>
  <c r="AD244" i="4"/>
  <c r="AB245" i="4"/>
  <c r="AC245" i="4"/>
  <c r="AD245" i="4"/>
  <c r="AB246" i="4"/>
  <c r="AC246" i="4"/>
  <c r="AD246" i="4"/>
  <c r="AB247" i="4"/>
  <c r="AC247" i="4"/>
  <c r="AD247" i="4"/>
  <c r="AB248" i="4"/>
  <c r="AC248" i="4"/>
  <c r="AD248" i="4"/>
  <c r="AC249" i="4"/>
  <c r="AD249" i="4"/>
  <c r="AC250" i="4"/>
  <c r="AD250" i="4"/>
  <c r="AB251" i="4"/>
  <c r="AC251" i="4"/>
  <c r="AD251" i="4"/>
  <c r="AB252" i="4"/>
  <c r="AC252" i="4"/>
  <c r="AD252" i="4"/>
  <c r="AB253" i="4"/>
  <c r="AC253" i="4"/>
  <c r="AD253" i="4"/>
  <c r="AB254" i="4"/>
  <c r="AC254" i="4"/>
  <c r="AD254" i="4"/>
  <c r="AB255" i="4"/>
  <c r="AC255" i="4"/>
  <c r="AD255" i="4"/>
  <c r="AB256" i="4"/>
  <c r="AC256" i="4"/>
  <c r="AD256" i="4"/>
  <c r="AC257" i="4"/>
  <c r="AD257" i="4"/>
  <c r="AC258" i="4"/>
  <c r="AD258" i="4"/>
  <c r="AB259" i="4"/>
  <c r="AC259" i="4"/>
  <c r="AD259" i="4"/>
  <c r="AB260" i="4"/>
  <c r="AC260" i="4"/>
  <c r="AD260" i="4"/>
  <c r="AB261" i="4"/>
  <c r="AC261" i="4"/>
  <c r="AD261" i="4"/>
  <c r="AB262" i="4"/>
  <c r="AC262" i="4"/>
  <c r="AD262" i="4"/>
  <c r="AB263" i="4"/>
  <c r="AC263" i="4"/>
  <c r="AD263" i="4"/>
  <c r="AB264" i="4"/>
  <c r="AC264" i="4"/>
  <c r="AD264" i="4"/>
  <c r="AC265" i="4"/>
  <c r="AD265" i="4"/>
  <c r="AC266" i="4"/>
  <c r="AD266" i="4"/>
  <c r="AB267" i="4"/>
  <c r="AC267" i="4"/>
  <c r="AD267" i="4"/>
  <c r="AB268" i="4"/>
  <c r="AC268" i="4"/>
  <c r="AD268" i="4"/>
  <c r="AB269" i="4"/>
  <c r="AC269" i="4"/>
  <c r="AD269" i="4"/>
  <c r="AB270" i="4"/>
  <c r="AC270" i="4"/>
  <c r="AD270" i="4"/>
  <c r="AB271" i="4"/>
  <c r="AC271" i="4"/>
  <c r="AD271" i="4"/>
  <c r="AB272" i="4"/>
  <c r="AC272" i="4"/>
  <c r="AD272" i="4"/>
  <c r="AC273" i="4"/>
  <c r="AD273" i="4"/>
  <c r="AC274" i="4"/>
  <c r="AD274" i="4"/>
  <c r="AB275" i="4"/>
  <c r="AC275" i="4"/>
  <c r="AD275" i="4"/>
  <c r="AB276" i="4"/>
  <c r="AC276" i="4"/>
  <c r="AD276" i="4"/>
  <c r="AB277" i="4"/>
  <c r="AC277" i="4"/>
  <c r="AD277" i="4"/>
  <c r="AB278" i="4"/>
  <c r="AC278" i="4"/>
  <c r="AD278" i="4"/>
  <c r="AB279" i="4"/>
  <c r="AC279" i="4"/>
  <c r="AD279" i="4"/>
  <c r="AB280" i="4"/>
  <c r="AC280" i="4"/>
  <c r="AD280" i="4"/>
  <c r="AC281" i="4"/>
  <c r="AD281" i="4"/>
  <c r="AC282" i="4"/>
  <c r="AD282" i="4"/>
  <c r="AB283" i="4"/>
  <c r="AC283" i="4"/>
  <c r="AD283" i="4"/>
  <c r="AB284" i="4"/>
  <c r="AC284" i="4"/>
  <c r="AD284" i="4"/>
  <c r="AB285" i="4"/>
  <c r="AC285" i="4"/>
  <c r="AD285" i="4"/>
  <c r="AB286" i="4"/>
  <c r="AC286" i="4"/>
  <c r="AD286" i="4"/>
  <c r="AB287" i="4"/>
  <c r="AC287" i="4"/>
  <c r="AD287" i="4"/>
  <c r="AB288" i="4"/>
  <c r="AC288" i="4"/>
  <c r="AD288" i="4"/>
  <c r="AC289" i="4"/>
  <c r="AD289" i="4"/>
  <c r="AC290" i="4"/>
  <c r="AD290" i="4"/>
  <c r="AB291" i="4"/>
  <c r="AC291" i="4"/>
  <c r="AD291" i="4"/>
  <c r="AB292" i="4"/>
  <c r="AC292" i="4"/>
  <c r="AD292" i="4"/>
  <c r="AB293" i="4"/>
  <c r="AC293" i="4"/>
  <c r="AD293" i="4"/>
  <c r="AB294" i="4"/>
  <c r="AC294" i="4"/>
  <c r="AD294" i="4"/>
  <c r="AB295" i="4"/>
  <c r="AC295" i="4"/>
  <c r="AD295" i="4"/>
  <c r="AB296" i="4"/>
  <c r="AC296" i="4"/>
  <c r="AD296" i="4"/>
  <c r="AC297" i="4"/>
  <c r="AD297" i="4"/>
  <c r="AC298" i="4"/>
  <c r="AD298" i="4"/>
  <c r="AB299" i="4"/>
  <c r="AC299" i="4"/>
  <c r="AD299" i="4"/>
  <c r="AB300" i="4"/>
  <c r="AC300" i="4"/>
  <c r="AD300" i="4"/>
  <c r="AB301" i="4"/>
  <c r="AC301" i="4"/>
  <c r="AD301" i="4"/>
  <c r="AB302" i="4"/>
  <c r="AC302" i="4"/>
  <c r="AD302" i="4"/>
  <c r="AB303" i="4"/>
  <c r="AC303" i="4"/>
  <c r="AD303" i="4"/>
  <c r="AB304" i="4"/>
  <c r="AC304" i="4"/>
  <c r="AD304" i="4"/>
  <c r="AC305" i="4"/>
  <c r="AD305" i="4"/>
  <c r="AC306" i="4"/>
  <c r="AD306" i="4"/>
  <c r="AB307" i="4"/>
  <c r="AC307" i="4"/>
  <c r="AD307" i="4"/>
  <c r="AB308" i="4"/>
  <c r="AC308" i="4"/>
  <c r="AD308" i="4"/>
  <c r="AB309" i="4"/>
  <c r="AC309" i="4"/>
  <c r="AD309" i="4"/>
  <c r="AB310" i="4"/>
  <c r="AC310" i="4"/>
  <c r="AD310" i="4"/>
  <c r="AB311" i="4"/>
  <c r="AC311" i="4"/>
  <c r="AD311" i="4"/>
  <c r="AB312" i="4"/>
  <c r="AC312" i="4"/>
  <c r="AD312" i="4"/>
  <c r="AC313" i="4"/>
  <c r="AD313" i="4"/>
  <c r="AC314" i="4"/>
  <c r="AD314" i="4"/>
  <c r="AB315" i="4"/>
  <c r="AC315" i="4"/>
  <c r="AD315" i="4"/>
  <c r="AB316" i="4"/>
  <c r="AC316" i="4"/>
  <c r="AD316" i="4"/>
  <c r="AB317" i="4"/>
  <c r="AC317" i="4"/>
  <c r="AD317" i="4"/>
  <c r="AB318" i="4"/>
  <c r="AC318" i="4"/>
  <c r="AD318" i="4"/>
  <c r="AB319" i="4"/>
  <c r="AC319" i="4"/>
  <c r="AD319" i="4"/>
  <c r="AB320" i="4"/>
  <c r="AC320" i="4"/>
  <c r="AD320" i="4"/>
  <c r="AC321" i="4"/>
  <c r="AD321" i="4"/>
  <c r="AC322" i="4"/>
  <c r="AD322" i="4"/>
  <c r="AB323" i="4"/>
  <c r="AC323" i="4"/>
  <c r="AD323" i="4"/>
  <c r="AB324" i="4"/>
  <c r="AC324" i="4"/>
  <c r="AD324" i="4"/>
  <c r="AB325" i="4"/>
  <c r="AC325" i="4"/>
  <c r="AD325" i="4"/>
  <c r="AB326" i="4"/>
  <c r="AC326" i="4"/>
  <c r="AD326" i="4"/>
  <c r="AB327" i="4"/>
  <c r="AC327" i="4"/>
  <c r="AD327" i="4"/>
  <c r="AB328" i="4"/>
  <c r="AC328" i="4"/>
  <c r="AD328" i="4"/>
  <c r="AC329" i="4"/>
  <c r="AD329" i="4"/>
  <c r="AC330" i="4"/>
  <c r="AD330" i="4"/>
  <c r="AB331" i="4"/>
  <c r="AC331" i="4"/>
  <c r="AD331" i="4"/>
  <c r="AB332" i="4"/>
  <c r="AC332" i="4"/>
  <c r="AD332" i="4"/>
  <c r="AB333" i="4"/>
  <c r="AC333" i="4"/>
  <c r="AD333" i="4"/>
  <c r="AB334" i="4"/>
  <c r="AC334" i="4"/>
  <c r="AD334" i="4"/>
  <c r="AB335" i="4"/>
  <c r="AC335" i="4"/>
  <c r="AD335" i="4"/>
  <c r="AB336" i="4"/>
  <c r="AC336" i="4"/>
  <c r="AD336" i="4"/>
  <c r="AC337" i="4"/>
  <c r="AD337" i="4"/>
  <c r="AC338" i="4"/>
  <c r="AD338" i="4"/>
  <c r="AB339" i="4"/>
  <c r="AC339" i="4"/>
  <c r="AD339" i="4"/>
  <c r="AB340" i="4"/>
  <c r="AC340" i="4"/>
  <c r="AD340" i="4"/>
  <c r="AB341" i="4"/>
  <c r="AC341" i="4"/>
  <c r="AD341" i="4"/>
  <c r="AB342" i="4"/>
  <c r="AC342" i="4"/>
  <c r="AD342" i="4"/>
  <c r="AB343" i="4"/>
  <c r="AC343" i="4"/>
  <c r="AD343" i="4"/>
  <c r="AB344" i="4"/>
  <c r="AC344" i="4"/>
  <c r="AD344" i="4"/>
  <c r="AC345" i="4"/>
  <c r="AD345" i="4"/>
  <c r="AC346" i="4"/>
  <c r="AD346" i="4"/>
  <c r="AB347" i="4"/>
  <c r="AC347" i="4"/>
  <c r="AD347" i="4"/>
  <c r="AB348" i="4"/>
  <c r="AC348" i="4"/>
  <c r="AD348" i="4"/>
  <c r="AB349" i="4"/>
  <c r="AC349" i="4"/>
  <c r="AD349" i="4"/>
  <c r="AB350" i="4"/>
  <c r="AC350" i="4"/>
  <c r="AD350" i="4"/>
  <c r="AB351" i="4"/>
  <c r="AC351" i="4"/>
  <c r="AD351" i="4"/>
  <c r="AD2" i="4"/>
  <c r="AC2" i="4"/>
  <c r="AB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4" i="4"/>
  <c r="B3" i="4"/>
  <c r="B2" i="4"/>
  <c r="E21" i="5"/>
  <c r="C2" i="6" l="1" a="1"/>
  <c r="C2" i="6" s="1"/>
  <c r="U351" i="4"/>
  <c r="Y351" i="4" s="1"/>
  <c r="U350" i="4"/>
  <c r="Y350" i="4" s="1"/>
  <c r="U349" i="4"/>
  <c r="Y349" i="4" s="1"/>
  <c r="U348" i="4"/>
  <c r="Y348" i="4" s="1"/>
  <c r="U347" i="4"/>
  <c r="Y347" i="4" s="1"/>
  <c r="U346" i="4"/>
  <c r="Y346" i="4" s="1"/>
  <c r="U345" i="4"/>
  <c r="Y345" i="4" s="1"/>
  <c r="U344" i="4"/>
  <c r="Y344" i="4" s="1"/>
  <c r="U343" i="4"/>
  <c r="Y343" i="4" s="1"/>
  <c r="U342" i="4"/>
  <c r="Y342" i="4" s="1"/>
  <c r="U341" i="4"/>
  <c r="Y341" i="4" s="1"/>
  <c r="U340" i="4"/>
  <c r="Y340" i="4" s="1"/>
  <c r="U339" i="4"/>
  <c r="Y339" i="4" s="1"/>
  <c r="U338" i="4"/>
  <c r="Y338" i="4" s="1"/>
  <c r="U337" i="4"/>
  <c r="Y337" i="4" s="1"/>
  <c r="U336" i="4"/>
  <c r="Y336" i="4" s="1"/>
  <c r="U335" i="4"/>
  <c r="Y335" i="4" s="1"/>
  <c r="U334" i="4"/>
  <c r="Y334" i="4" s="1"/>
  <c r="U333" i="4"/>
  <c r="Y333" i="4" s="1"/>
  <c r="U332" i="4"/>
  <c r="Y332" i="4" s="1"/>
  <c r="U331" i="4"/>
  <c r="Y331" i="4" s="1"/>
  <c r="U330" i="4"/>
  <c r="Y330" i="4" s="1"/>
  <c r="U329" i="4"/>
  <c r="Y329" i="4" s="1"/>
  <c r="U328" i="4"/>
  <c r="Y328" i="4" s="1"/>
  <c r="U327" i="4"/>
  <c r="Y327" i="4" s="1"/>
  <c r="U326" i="4"/>
  <c r="Y326" i="4" s="1"/>
  <c r="U325" i="4"/>
  <c r="Y325" i="4" s="1"/>
  <c r="U324" i="4"/>
  <c r="Y324" i="4" s="1"/>
  <c r="U323" i="4"/>
  <c r="Y323" i="4" s="1"/>
  <c r="U322" i="4"/>
  <c r="Y322" i="4" s="1"/>
  <c r="U321" i="4"/>
  <c r="Y321" i="4" s="1"/>
  <c r="U320" i="4"/>
  <c r="Y320" i="4" s="1"/>
  <c r="U319" i="4"/>
  <c r="Y319" i="4" s="1"/>
  <c r="U318" i="4"/>
  <c r="Y318" i="4" s="1"/>
  <c r="U317" i="4"/>
  <c r="Y317" i="4" s="1"/>
  <c r="U316" i="4"/>
  <c r="Y316" i="4" s="1"/>
  <c r="U315" i="4"/>
  <c r="Y315" i="4" s="1"/>
  <c r="U314" i="4"/>
  <c r="Y314" i="4" s="1"/>
  <c r="U313" i="4"/>
  <c r="Y313" i="4" s="1"/>
  <c r="U312" i="4"/>
  <c r="Y312" i="4" s="1"/>
  <c r="U311" i="4"/>
  <c r="Y311" i="4" s="1"/>
  <c r="U310" i="4"/>
  <c r="Y310" i="4" s="1"/>
  <c r="U309" i="4"/>
  <c r="Y309" i="4" s="1"/>
  <c r="U308" i="4"/>
  <c r="Y308" i="4" s="1"/>
  <c r="U307" i="4"/>
  <c r="Y307" i="4" s="1"/>
  <c r="U306" i="4"/>
  <c r="Y306" i="4" s="1"/>
  <c r="U305" i="4"/>
  <c r="Y305" i="4" s="1"/>
  <c r="U304" i="4"/>
  <c r="Y304" i="4" s="1"/>
  <c r="U303" i="4"/>
  <c r="Y303" i="4" s="1"/>
  <c r="U302" i="4"/>
  <c r="Y302" i="4" s="1"/>
  <c r="U301" i="4"/>
  <c r="Y301" i="4" s="1"/>
  <c r="U300" i="4"/>
  <c r="Y300" i="4" s="1"/>
  <c r="U299" i="4"/>
  <c r="Y299" i="4" s="1"/>
  <c r="U298" i="4"/>
  <c r="Y298" i="4" s="1"/>
  <c r="U297" i="4"/>
  <c r="Y297" i="4" s="1"/>
  <c r="U296" i="4"/>
  <c r="Y296" i="4" s="1"/>
  <c r="U295" i="4"/>
  <c r="Y295" i="4" s="1"/>
  <c r="U294" i="4"/>
  <c r="Y294" i="4" s="1"/>
  <c r="U293" i="4"/>
  <c r="Y293" i="4" s="1"/>
  <c r="U292" i="4"/>
  <c r="Y292" i="4" s="1"/>
  <c r="U291" i="4"/>
  <c r="Y291" i="4" s="1"/>
  <c r="U290" i="4"/>
  <c r="Y290" i="4" s="1"/>
  <c r="U289" i="4"/>
  <c r="Y289" i="4" s="1"/>
  <c r="U288" i="4"/>
  <c r="Y288" i="4" s="1"/>
  <c r="U287" i="4"/>
  <c r="Y287" i="4" s="1"/>
  <c r="U286" i="4"/>
  <c r="Y286" i="4" s="1"/>
  <c r="U285" i="4"/>
  <c r="Y285" i="4" s="1"/>
  <c r="U284" i="4"/>
  <c r="Y284" i="4" s="1"/>
  <c r="U283" i="4"/>
  <c r="Y283" i="4" s="1"/>
  <c r="U282" i="4"/>
  <c r="Y282" i="4" s="1"/>
  <c r="U281" i="4"/>
  <c r="Y281" i="4" s="1"/>
  <c r="U280" i="4"/>
  <c r="Y280" i="4" s="1"/>
  <c r="U279" i="4"/>
  <c r="Y279" i="4" s="1"/>
  <c r="U278" i="4"/>
  <c r="Y278" i="4" s="1"/>
  <c r="U277" i="4"/>
  <c r="Y277" i="4" s="1"/>
  <c r="U276" i="4"/>
  <c r="Y276" i="4" s="1"/>
  <c r="U275" i="4"/>
  <c r="Y275" i="4" s="1"/>
  <c r="U274" i="4"/>
  <c r="Y274" i="4" s="1"/>
  <c r="U273" i="4"/>
  <c r="Y273" i="4" s="1"/>
  <c r="U272" i="4"/>
  <c r="Y272" i="4" s="1"/>
  <c r="U271" i="4"/>
  <c r="Y271" i="4" s="1"/>
  <c r="U270" i="4"/>
  <c r="Y270" i="4" s="1"/>
  <c r="U269" i="4"/>
  <c r="Y269" i="4" s="1"/>
  <c r="U268" i="4"/>
  <c r="Y268" i="4" s="1"/>
  <c r="U267" i="4"/>
  <c r="Y267" i="4" s="1"/>
  <c r="U266" i="4"/>
  <c r="Y266" i="4" s="1"/>
  <c r="U265" i="4"/>
  <c r="Y265" i="4" s="1"/>
  <c r="U264" i="4"/>
  <c r="Y264" i="4" s="1"/>
  <c r="U263" i="4"/>
  <c r="Y263" i="4" s="1"/>
  <c r="U262" i="4"/>
  <c r="Y262" i="4" s="1"/>
  <c r="U261" i="4"/>
  <c r="Y261" i="4" s="1"/>
  <c r="U260" i="4"/>
  <c r="Y260" i="4" s="1"/>
  <c r="U259" i="4"/>
  <c r="Y259" i="4" s="1"/>
  <c r="U258" i="4"/>
  <c r="Y258" i="4" s="1"/>
  <c r="U257" i="4"/>
  <c r="Y257" i="4" s="1"/>
  <c r="U256" i="4"/>
  <c r="Y256" i="4" s="1"/>
  <c r="U255" i="4"/>
  <c r="Y255" i="4" s="1"/>
  <c r="U254" i="4"/>
  <c r="Y254" i="4" s="1"/>
  <c r="U253" i="4"/>
  <c r="Y253" i="4" s="1"/>
  <c r="U252" i="4"/>
  <c r="Y252" i="4" s="1"/>
  <c r="U251" i="4"/>
  <c r="Y251" i="4" s="1"/>
  <c r="U250" i="4"/>
  <c r="Y250" i="4" s="1"/>
  <c r="U249" i="4"/>
  <c r="Y249" i="4" s="1"/>
  <c r="U248" i="4"/>
  <c r="Y248" i="4" s="1"/>
  <c r="U247" i="4"/>
  <c r="Y247" i="4" s="1"/>
  <c r="U246" i="4"/>
  <c r="Y246" i="4" s="1"/>
  <c r="U245" i="4"/>
  <c r="Y245" i="4" s="1"/>
  <c r="U244" i="4"/>
  <c r="Y244" i="4" s="1"/>
  <c r="U243" i="4"/>
  <c r="Y243" i="4" s="1"/>
  <c r="U242" i="4"/>
  <c r="Y242" i="4" s="1"/>
  <c r="U241" i="4"/>
  <c r="Y241" i="4" s="1"/>
  <c r="U240" i="4"/>
  <c r="Y240" i="4" s="1"/>
  <c r="U239" i="4"/>
  <c r="Y239" i="4" s="1"/>
  <c r="U238" i="4"/>
  <c r="Y238" i="4" s="1"/>
  <c r="U237" i="4"/>
  <c r="Y237" i="4" s="1"/>
  <c r="U236" i="4"/>
  <c r="Y236" i="4" s="1"/>
  <c r="U235" i="4"/>
  <c r="Y235" i="4" s="1"/>
  <c r="U234" i="4"/>
  <c r="Y234" i="4" s="1"/>
  <c r="U233" i="4"/>
  <c r="Y233" i="4" s="1"/>
  <c r="U232" i="4"/>
  <c r="Y232" i="4" s="1"/>
  <c r="U231" i="4"/>
  <c r="Y231" i="4" s="1"/>
  <c r="U230" i="4"/>
  <c r="Y230" i="4" s="1"/>
  <c r="U229" i="4"/>
  <c r="Y229" i="4" s="1"/>
  <c r="U228" i="4"/>
  <c r="Y228" i="4" s="1"/>
  <c r="U227" i="4"/>
  <c r="Y227" i="4" s="1"/>
  <c r="U226" i="4"/>
  <c r="Y226" i="4" s="1"/>
  <c r="U225" i="4"/>
  <c r="Y225" i="4" s="1"/>
  <c r="U224" i="4"/>
  <c r="Y224" i="4" s="1"/>
  <c r="U223" i="4"/>
  <c r="Y223" i="4" s="1"/>
  <c r="U222" i="4"/>
  <c r="Y222" i="4" s="1"/>
  <c r="U221" i="4"/>
  <c r="Y221" i="4" s="1"/>
  <c r="U220" i="4"/>
  <c r="Y220" i="4" s="1"/>
  <c r="U219" i="4"/>
  <c r="Y219" i="4" s="1"/>
  <c r="U218" i="4"/>
  <c r="Y218" i="4" s="1"/>
  <c r="U217" i="4"/>
  <c r="Y217" i="4" s="1"/>
  <c r="U216" i="4"/>
  <c r="Y216" i="4" s="1"/>
  <c r="U215" i="4"/>
  <c r="Y215" i="4" s="1"/>
  <c r="U214" i="4"/>
  <c r="Y214" i="4" s="1"/>
  <c r="U213" i="4"/>
  <c r="Y213" i="4" s="1"/>
  <c r="U212" i="4"/>
  <c r="Y212" i="4" s="1"/>
  <c r="U211" i="4"/>
  <c r="Y211" i="4" s="1"/>
  <c r="U210" i="4"/>
  <c r="Y210" i="4" s="1"/>
  <c r="U209" i="4"/>
  <c r="Y209" i="4" s="1"/>
  <c r="U208" i="4"/>
  <c r="Y208" i="4" s="1"/>
  <c r="U207" i="4"/>
  <c r="Y207" i="4" s="1"/>
  <c r="U206" i="4"/>
  <c r="Y206" i="4" s="1"/>
  <c r="U205" i="4"/>
  <c r="Y205" i="4" s="1"/>
  <c r="U204" i="4"/>
  <c r="Y204" i="4" s="1"/>
  <c r="U203" i="4"/>
  <c r="Y203" i="4" s="1"/>
  <c r="U202" i="4"/>
  <c r="Y202" i="4" s="1"/>
  <c r="U201" i="4"/>
  <c r="Y201" i="4" s="1"/>
  <c r="U200" i="4"/>
  <c r="Y200" i="4" s="1"/>
  <c r="U199" i="4"/>
  <c r="Y199" i="4" s="1"/>
  <c r="U198" i="4"/>
  <c r="Y198" i="4" s="1"/>
  <c r="U197" i="4"/>
  <c r="Y197" i="4" s="1"/>
  <c r="U196" i="4"/>
  <c r="Y196" i="4" s="1"/>
  <c r="U195" i="4"/>
  <c r="Y195" i="4" s="1"/>
  <c r="U194" i="4"/>
  <c r="Y194" i="4" s="1"/>
  <c r="U193" i="4"/>
  <c r="Y193" i="4" s="1"/>
  <c r="U192" i="4"/>
  <c r="Y192" i="4" s="1"/>
  <c r="U191" i="4"/>
  <c r="Y191" i="4" s="1"/>
  <c r="U190" i="4"/>
  <c r="Y190" i="4" s="1"/>
  <c r="U189" i="4"/>
  <c r="Y189" i="4" s="1"/>
  <c r="U188" i="4"/>
  <c r="Y188" i="4" s="1"/>
  <c r="U187" i="4"/>
  <c r="Y187" i="4" s="1"/>
  <c r="U186" i="4"/>
  <c r="Y186" i="4" s="1"/>
  <c r="U185" i="4"/>
  <c r="Y185" i="4" s="1"/>
  <c r="U184" i="4"/>
  <c r="Y184" i="4" s="1"/>
  <c r="U183" i="4"/>
  <c r="Y183" i="4" s="1"/>
  <c r="U182" i="4"/>
  <c r="Y182" i="4" s="1"/>
  <c r="U181" i="4"/>
  <c r="Y181" i="4" s="1"/>
  <c r="U180" i="4"/>
  <c r="Y180" i="4" s="1"/>
  <c r="U179" i="4"/>
  <c r="Y179" i="4" s="1"/>
  <c r="U178" i="4"/>
  <c r="Y178" i="4" s="1"/>
  <c r="U177" i="4"/>
  <c r="Y177" i="4" s="1"/>
  <c r="U176" i="4"/>
  <c r="Y176" i="4" s="1"/>
  <c r="U175" i="4"/>
  <c r="Y175" i="4" s="1"/>
  <c r="U174" i="4"/>
  <c r="Y174" i="4" s="1"/>
  <c r="U173" i="4"/>
  <c r="Y173" i="4" s="1"/>
  <c r="U172" i="4"/>
  <c r="Y172" i="4" s="1"/>
  <c r="U171" i="4"/>
  <c r="Y171" i="4" s="1"/>
  <c r="U170" i="4"/>
  <c r="Y170" i="4" s="1"/>
  <c r="U169" i="4"/>
  <c r="Y169" i="4" s="1"/>
  <c r="U168" i="4"/>
  <c r="Y168" i="4" s="1"/>
  <c r="U167" i="4"/>
  <c r="Y167" i="4" s="1"/>
  <c r="U166" i="4"/>
  <c r="Y166" i="4" s="1"/>
  <c r="U165" i="4"/>
  <c r="Y165" i="4" s="1"/>
  <c r="U164" i="4"/>
  <c r="Y164" i="4" s="1"/>
  <c r="U163" i="4"/>
  <c r="Y163" i="4" s="1"/>
  <c r="U162" i="4"/>
  <c r="Y162" i="4" s="1"/>
  <c r="U161" i="4"/>
  <c r="Y161" i="4" s="1"/>
  <c r="U160" i="4"/>
  <c r="Y160" i="4" s="1"/>
  <c r="U159" i="4"/>
  <c r="Y159" i="4" s="1"/>
  <c r="U158" i="4"/>
  <c r="Y158" i="4" s="1"/>
  <c r="U157" i="4"/>
  <c r="Y157" i="4" s="1"/>
  <c r="U156" i="4"/>
  <c r="Y156" i="4" s="1"/>
  <c r="U155" i="4"/>
  <c r="Y155" i="4" s="1"/>
  <c r="U154" i="4"/>
  <c r="Y154" i="4" s="1"/>
  <c r="U153" i="4"/>
  <c r="Y153" i="4" s="1"/>
  <c r="U152" i="4"/>
  <c r="Y152" i="4" s="1"/>
  <c r="U151" i="4"/>
  <c r="Y151" i="4" s="1"/>
  <c r="U150" i="4"/>
  <c r="Y150" i="4" s="1"/>
  <c r="U149" i="4"/>
  <c r="Y149" i="4" s="1"/>
  <c r="U148" i="4"/>
  <c r="Y148" i="4" s="1"/>
  <c r="U147" i="4"/>
  <c r="Y147" i="4" s="1"/>
  <c r="U146" i="4"/>
  <c r="Y146" i="4" s="1"/>
  <c r="U145" i="4"/>
  <c r="Y145" i="4" s="1"/>
  <c r="U144" i="4"/>
  <c r="Y144" i="4" s="1"/>
  <c r="U143" i="4"/>
  <c r="Y143" i="4" s="1"/>
  <c r="U142" i="4"/>
  <c r="Y142" i="4" s="1"/>
  <c r="U141" i="4"/>
  <c r="Y141" i="4" s="1"/>
  <c r="U140" i="4"/>
  <c r="Y140" i="4" s="1"/>
  <c r="U139" i="4"/>
  <c r="Y139" i="4" s="1"/>
  <c r="U138" i="4"/>
  <c r="Y138" i="4" s="1"/>
  <c r="U137" i="4"/>
  <c r="Y137" i="4" s="1"/>
  <c r="U136" i="4"/>
  <c r="Y136" i="4" s="1"/>
  <c r="U135" i="4"/>
  <c r="Y135" i="4" s="1"/>
  <c r="U134" i="4"/>
  <c r="Y134" i="4" s="1"/>
  <c r="U133" i="4"/>
  <c r="Y133" i="4" s="1"/>
  <c r="U132" i="4"/>
  <c r="Y132" i="4" s="1"/>
  <c r="U131" i="4"/>
  <c r="Y131" i="4" s="1"/>
  <c r="U130" i="4"/>
  <c r="Y130" i="4" s="1"/>
  <c r="U129" i="4"/>
  <c r="Y129" i="4" s="1"/>
  <c r="U128" i="4"/>
  <c r="Y128" i="4" s="1"/>
  <c r="U127" i="4"/>
  <c r="Y127" i="4" s="1"/>
  <c r="U126" i="4"/>
  <c r="Y126" i="4" s="1"/>
  <c r="U125" i="4"/>
  <c r="Y125" i="4" s="1"/>
  <c r="U124" i="4"/>
  <c r="Y124" i="4" s="1"/>
  <c r="U123" i="4"/>
  <c r="Y123" i="4" s="1"/>
  <c r="U122" i="4"/>
  <c r="Y122" i="4" s="1"/>
  <c r="U121" i="4"/>
  <c r="Y121" i="4" s="1"/>
  <c r="U120" i="4"/>
  <c r="Y120" i="4" s="1"/>
  <c r="U119" i="4"/>
  <c r="Y119" i="4" s="1"/>
  <c r="U118" i="4"/>
  <c r="Y118" i="4" s="1"/>
  <c r="U117" i="4"/>
  <c r="Y117" i="4" s="1"/>
  <c r="U116" i="4"/>
  <c r="Y116" i="4" s="1"/>
  <c r="U115" i="4"/>
  <c r="Y115" i="4" s="1"/>
  <c r="U114" i="4"/>
  <c r="Y114" i="4" s="1"/>
  <c r="U113" i="4"/>
  <c r="Y113" i="4" s="1"/>
  <c r="U112" i="4"/>
  <c r="Y112" i="4" s="1"/>
  <c r="U111" i="4"/>
  <c r="Y111" i="4" s="1"/>
  <c r="U110" i="4"/>
  <c r="Y110" i="4" s="1"/>
  <c r="U109" i="4"/>
  <c r="Y109" i="4" s="1"/>
  <c r="U108" i="4"/>
  <c r="Y108" i="4" s="1"/>
  <c r="U107" i="4"/>
  <c r="Y107" i="4" s="1"/>
  <c r="U106" i="4"/>
  <c r="Y106" i="4" s="1"/>
  <c r="U105" i="4"/>
  <c r="Y105" i="4" s="1"/>
  <c r="U104" i="4"/>
  <c r="Y104" i="4" s="1"/>
  <c r="U103" i="4"/>
  <c r="Y103" i="4" s="1"/>
  <c r="U102" i="4"/>
  <c r="Y102" i="4" s="1"/>
  <c r="U101" i="4"/>
  <c r="Y101" i="4" s="1"/>
  <c r="U100" i="4"/>
  <c r="Y100" i="4" s="1"/>
  <c r="U99" i="4"/>
  <c r="Y99" i="4" s="1"/>
  <c r="U98" i="4"/>
  <c r="Y98" i="4" s="1"/>
  <c r="U97" i="4"/>
  <c r="Y97" i="4" s="1"/>
  <c r="U96" i="4"/>
  <c r="Y96" i="4" s="1"/>
  <c r="U95" i="4"/>
  <c r="Y95" i="4" s="1"/>
  <c r="U94" i="4"/>
  <c r="Y94" i="4" s="1"/>
  <c r="U93" i="4"/>
  <c r="Y93" i="4" s="1"/>
  <c r="U92" i="4"/>
  <c r="Y92" i="4" s="1"/>
  <c r="U91" i="4"/>
  <c r="Y91" i="4" s="1"/>
  <c r="U90" i="4"/>
  <c r="Y90" i="4" s="1"/>
  <c r="U89" i="4"/>
  <c r="Y89" i="4" s="1"/>
  <c r="U88" i="4"/>
  <c r="Y88" i="4" s="1"/>
  <c r="U87" i="4"/>
  <c r="Y87" i="4" s="1"/>
  <c r="U86" i="4"/>
  <c r="Y86" i="4" s="1"/>
  <c r="U85" i="4"/>
  <c r="Y85" i="4" s="1"/>
  <c r="U84" i="4"/>
  <c r="Y84" i="4" s="1"/>
  <c r="U83" i="4"/>
  <c r="Y83" i="4" s="1"/>
  <c r="U82" i="4"/>
  <c r="Y82" i="4" s="1"/>
  <c r="U81" i="4"/>
  <c r="Y81" i="4" s="1"/>
  <c r="U80" i="4"/>
  <c r="Y80" i="4" s="1"/>
  <c r="U79" i="4"/>
  <c r="Y79" i="4" s="1"/>
  <c r="U78" i="4"/>
  <c r="Y78" i="4" s="1"/>
  <c r="U77" i="4"/>
  <c r="Y77" i="4" s="1"/>
  <c r="U76" i="4"/>
  <c r="Y76" i="4" s="1"/>
  <c r="U75" i="4"/>
  <c r="Y75" i="4" s="1"/>
  <c r="U74" i="4"/>
  <c r="Y74" i="4" s="1"/>
  <c r="U73" i="4"/>
  <c r="Y73" i="4" s="1"/>
  <c r="U72" i="4"/>
  <c r="Y72" i="4" s="1"/>
  <c r="U71" i="4"/>
  <c r="Y71" i="4" s="1"/>
  <c r="U70" i="4"/>
  <c r="Y70" i="4" s="1"/>
  <c r="U69" i="4"/>
  <c r="Y69" i="4" s="1"/>
  <c r="U68" i="4"/>
  <c r="Y68" i="4" s="1"/>
  <c r="U67" i="4"/>
  <c r="Y67" i="4" s="1"/>
  <c r="U66" i="4"/>
  <c r="Y66" i="4" s="1"/>
  <c r="U65" i="4"/>
  <c r="Y65" i="4" s="1"/>
  <c r="U64" i="4"/>
  <c r="Y64" i="4" s="1"/>
  <c r="U63" i="4"/>
  <c r="Y63" i="4" s="1"/>
  <c r="U62" i="4"/>
  <c r="Y62" i="4" s="1"/>
  <c r="U61" i="4"/>
  <c r="Y61" i="4" s="1"/>
  <c r="U60" i="4"/>
  <c r="Y60" i="4" s="1"/>
  <c r="U59" i="4"/>
  <c r="Y59" i="4" s="1"/>
  <c r="U58" i="4"/>
  <c r="Y58" i="4" s="1"/>
  <c r="U57" i="4"/>
  <c r="Y57" i="4" s="1"/>
  <c r="U56" i="4"/>
  <c r="Y56" i="4" s="1"/>
  <c r="U55" i="4"/>
  <c r="Y55" i="4" s="1"/>
  <c r="U54" i="4"/>
  <c r="Y54" i="4" s="1"/>
  <c r="U53" i="4"/>
  <c r="Y53" i="4" s="1"/>
  <c r="U52" i="4"/>
  <c r="Y52" i="4" s="1"/>
  <c r="U51" i="4"/>
  <c r="Y51" i="4" s="1"/>
  <c r="U50" i="4"/>
  <c r="Y50" i="4" s="1"/>
  <c r="U49" i="4"/>
  <c r="Y49" i="4" s="1"/>
  <c r="U48" i="4"/>
  <c r="Y48" i="4" s="1"/>
  <c r="U47" i="4"/>
  <c r="Y47" i="4" s="1"/>
  <c r="U46" i="4"/>
  <c r="Y46" i="4" s="1"/>
  <c r="U45" i="4"/>
  <c r="Y45" i="4" s="1"/>
  <c r="U44" i="4"/>
  <c r="Y44" i="4" s="1"/>
  <c r="U43" i="4"/>
  <c r="Y43" i="4" s="1"/>
  <c r="U42" i="4"/>
  <c r="Y42" i="4" s="1"/>
  <c r="U41" i="4"/>
  <c r="Y41" i="4" s="1"/>
  <c r="U40" i="4"/>
  <c r="Y40" i="4" s="1"/>
  <c r="U39" i="4"/>
  <c r="Y39" i="4" s="1"/>
  <c r="U38" i="4"/>
  <c r="Y38" i="4" s="1"/>
  <c r="U37" i="4"/>
  <c r="Y37" i="4" s="1"/>
  <c r="U36" i="4"/>
  <c r="Y36" i="4" s="1"/>
  <c r="U35" i="4"/>
  <c r="Y35" i="4" s="1"/>
  <c r="U34" i="4"/>
  <c r="Y34" i="4" s="1"/>
  <c r="U33" i="4"/>
  <c r="Y33" i="4" s="1"/>
  <c r="U32" i="4"/>
  <c r="Y32" i="4" s="1"/>
  <c r="U31" i="4"/>
  <c r="Y31" i="4" s="1"/>
  <c r="U30" i="4"/>
  <c r="Y30" i="4" s="1"/>
  <c r="U29" i="4"/>
  <c r="Y29" i="4" s="1"/>
  <c r="U28" i="4"/>
  <c r="Y28" i="4" s="1"/>
  <c r="U27" i="4"/>
  <c r="Y27" i="4" s="1"/>
  <c r="U26" i="4"/>
  <c r="Y26" i="4" s="1"/>
  <c r="U25" i="4"/>
  <c r="Y25" i="4" s="1"/>
  <c r="U24" i="4"/>
  <c r="Y24" i="4" s="1"/>
  <c r="U23" i="4"/>
  <c r="Y23" i="4" s="1"/>
  <c r="U22" i="4"/>
  <c r="Y22" i="4" s="1"/>
  <c r="U21" i="4"/>
  <c r="Y21" i="4" s="1"/>
  <c r="U20" i="4"/>
  <c r="Y20" i="4" s="1"/>
  <c r="U19" i="4"/>
  <c r="Y19" i="4" s="1"/>
  <c r="U18" i="4"/>
  <c r="Y18" i="4" s="1"/>
  <c r="U17" i="4"/>
  <c r="Y17" i="4" s="1"/>
  <c r="U16" i="4"/>
  <c r="Y16" i="4" s="1"/>
  <c r="U15" i="4"/>
  <c r="Y15" i="4" s="1"/>
  <c r="U14" i="4"/>
  <c r="Y14" i="4" s="1"/>
  <c r="U13" i="4"/>
  <c r="Y13" i="4" s="1"/>
  <c r="U12" i="4"/>
  <c r="Y12" i="4" s="1"/>
  <c r="U11" i="4"/>
  <c r="Y11" i="4" s="1"/>
  <c r="U10" i="4"/>
  <c r="Y10" i="4" s="1"/>
  <c r="U9" i="4"/>
  <c r="Y9" i="4" s="1"/>
  <c r="U8" i="4"/>
  <c r="Y8" i="4" s="1"/>
  <c r="U7" i="4"/>
  <c r="Y7" i="4" s="1"/>
  <c r="U6" i="4"/>
  <c r="Y6" i="4" s="1"/>
  <c r="U5" i="4"/>
  <c r="Y5" i="4" s="1"/>
  <c r="U4" i="4"/>
  <c r="Y4" i="4" s="1"/>
  <c r="U3" i="4"/>
  <c r="Y3" i="4" s="1"/>
  <c r="Z24" i="4" l="1"/>
  <c r="V24" i="4"/>
  <c r="W24" i="4"/>
  <c r="X24" i="4"/>
  <c r="Z56" i="4"/>
  <c r="V56" i="4"/>
  <c r="W56" i="4"/>
  <c r="X56" i="4"/>
  <c r="Z104" i="4"/>
  <c r="W104" i="4"/>
  <c r="V104" i="4"/>
  <c r="X104" i="4"/>
  <c r="Z144" i="4"/>
  <c r="W144" i="4"/>
  <c r="V144" i="4"/>
  <c r="X144" i="4"/>
  <c r="Z184" i="4"/>
  <c r="V184" i="4"/>
  <c r="W184" i="4"/>
  <c r="X184" i="4"/>
  <c r="Z200" i="4"/>
  <c r="W200" i="4"/>
  <c r="V200" i="4"/>
  <c r="X200" i="4"/>
  <c r="Z216" i="4"/>
  <c r="V216" i="4"/>
  <c r="W216" i="4"/>
  <c r="X216" i="4"/>
  <c r="Z248" i="4"/>
  <c r="V248" i="4"/>
  <c r="W248" i="4"/>
  <c r="X248" i="4"/>
  <c r="Z288" i="4"/>
  <c r="V288" i="4"/>
  <c r="W288" i="4"/>
  <c r="X288" i="4"/>
  <c r="Z304" i="4"/>
  <c r="W304" i="4"/>
  <c r="V304" i="4"/>
  <c r="X304" i="4"/>
  <c r="Z320" i="4"/>
  <c r="V320" i="4"/>
  <c r="X320" i="4"/>
  <c r="W320" i="4"/>
  <c r="Z344" i="4"/>
  <c r="W344" i="4"/>
  <c r="V344" i="4"/>
  <c r="X344" i="4"/>
  <c r="Z9" i="4"/>
  <c r="W9" i="4"/>
  <c r="X9" i="4"/>
  <c r="V9" i="4"/>
  <c r="Z17" i="4"/>
  <c r="W17" i="4"/>
  <c r="V17" i="4"/>
  <c r="X17" i="4"/>
  <c r="Z25" i="4"/>
  <c r="V25" i="4"/>
  <c r="W25" i="4"/>
  <c r="X25" i="4"/>
  <c r="Z33" i="4"/>
  <c r="W33" i="4"/>
  <c r="V33" i="4"/>
  <c r="X33" i="4"/>
  <c r="Z41" i="4"/>
  <c r="V41" i="4"/>
  <c r="W41" i="4"/>
  <c r="X41" i="4"/>
  <c r="Z49" i="4"/>
  <c r="W49" i="4"/>
  <c r="X49" i="4"/>
  <c r="V49" i="4"/>
  <c r="Z57" i="4"/>
  <c r="V57" i="4"/>
  <c r="X57" i="4"/>
  <c r="W57" i="4"/>
  <c r="Z65" i="4"/>
  <c r="W65" i="4"/>
  <c r="V65" i="4"/>
  <c r="X65" i="4"/>
  <c r="Z73" i="4"/>
  <c r="W73" i="4"/>
  <c r="X73" i="4"/>
  <c r="V73" i="4"/>
  <c r="Z81" i="4"/>
  <c r="W81" i="4"/>
  <c r="V81" i="4"/>
  <c r="X81" i="4"/>
  <c r="Z89" i="4"/>
  <c r="X89" i="4"/>
  <c r="V89" i="4" s="1"/>
  <c r="W89" i="4" s="1"/>
  <c r="Z97" i="4"/>
  <c r="X97" i="4"/>
  <c r="V97" i="4" s="1"/>
  <c r="W97" i="4" s="1"/>
  <c r="Z105" i="4"/>
  <c r="V105" i="4"/>
  <c r="W105" i="4"/>
  <c r="X105" i="4"/>
  <c r="Z113" i="4"/>
  <c r="W113" i="4"/>
  <c r="V113" i="4"/>
  <c r="X113" i="4"/>
  <c r="Z121" i="4"/>
  <c r="W121" i="4"/>
  <c r="V121" i="4"/>
  <c r="X121" i="4"/>
  <c r="Z129" i="4"/>
  <c r="V129" i="4"/>
  <c r="W129" i="4"/>
  <c r="X129" i="4"/>
  <c r="Z137" i="4"/>
  <c r="V137" i="4"/>
  <c r="X137" i="4"/>
  <c r="W137" i="4"/>
  <c r="Z145" i="4"/>
  <c r="W145" i="4"/>
  <c r="V145" i="4"/>
  <c r="X145" i="4"/>
  <c r="Z153" i="4"/>
  <c r="V153" i="4"/>
  <c r="W153" i="4"/>
  <c r="X153" i="4"/>
  <c r="Z161" i="4"/>
  <c r="X161" i="4"/>
  <c r="V161" i="4" s="1"/>
  <c r="W161" i="4" s="1"/>
  <c r="Z169" i="4"/>
  <c r="V169" i="4"/>
  <c r="W169" i="4"/>
  <c r="X169" i="4"/>
  <c r="Z177" i="4"/>
  <c r="W177" i="4"/>
  <c r="V177" i="4"/>
  <c r="X177" i="4"/>
  <c r="Z185" i="4"/>
  <c r="V185" i="4"/>
  <c r="W185" i="4"/>
  <c r="X185" i="4"/>
  <c r="Z193" i="4"/>
  <c r="V193" i="4"/>
  <c r="W193" i="4"/>
  <c r="X193" i="4"/>
  <c r="Z201" i="4"/>
  <c r="V201" i="4"/>
  <c r="X201" i="4"/>
  <c r="W201" i="4"/>
  <c r="Z209" i="4"/>
  <c r="W209" i="4"/>
  <c r="V209" i="4"/>
  <c r="X209" i="4"/>
  <c r="Z217" i="4"/>
  <c r="W217" i="4"/>
  <c r="V217" i="4"/>
  <c r="X217" i="4"/>
  <c r="Z225" i="4"/>
  <c r="X225" i="4"/>
  <c r="V225" i="4" s="1"/>
  <c r="W225" i="4" s="1"/>
  <c r="Z233" i="4"/>
  <c r="W233" i="4"/>
  <c r="V233" i="4"/>
  <c r="X233" i="4"/>
  <c r="Z241" i="4"/>
  <c r="V241" i="4"/>
  <c r="W241" i="4"/>
  <c r="X241" i="4"/>
  <c r="Z249" i="4"/>
  <c r="W249" i="4"/>
  <c r="V249" i="4"/>
  <c r="X249" i="4"/>
  <c r="Z257" i="4"/>
  <c r="V257" i="4"/>
  <c r="W257" i="4"/>
  <c r="X257" i="4"/>
  <c r="Z265" i="4"/>
  <c r="W265" i="4"/>
  <c r="V265" i="4"/>
  <c r="X265" i="4"/>
  <c r="Z273" i="4"/>
  <c r="W273" i="4"/>
  <c r="V273" i="4"/>
  <c r="X273" i="4"/>
  <c r="Z281" i="4"/>
  <c r="V281" i="4"/>
  <c r="W281" i="4"/>
  <c r="X281" i="4"/>
  <c r="Z289" i="4"/>
  <c r="W289" i="4"/>
  <c r="V289" i="4"/>
  <c r="X289" i="4"/>
  <c r="Z297" i="4"/>
  <c r="W297" i="4"/>
  <c r="V297" i="4"/>
  <c r="X297" i="4"/>
  <c r="Z305" i="4"/>
  <c r="X305" i="4"/>
  <c r="V305" i="4"/>
  <c r="W305" i="4"/>
  <c r="Z313" i="4"/>
  <c r="W313" i="4"/>
  <c r="X313" i="4"/>
  <c r="V313" i="4"/>
  <c r="Z321" i="4"/>
  <c r="W321" i="4"/>
  <c r="V321" i="4"/>
  <c r="X321" i="4"/>
  <c r="Z329" i="4"/>
  <c r="W329" i="4"/>
  <c r="V329" i="4"/>
  <c r="X329" i="4"/>
  <c r="Z337" i="4"/>
  <c r="X337" i="4"/>
  <c r="V337" i="4" s="1"/>
  <c r="W337" i="4" s="1"/>
  <c r="Z345" i="4"/>
  <c r="W345" i="4"/>
  <c r="V345" i="4"/>
  <c r="X345" i="4"/>
  <c r="Z48" i="4"/>
  <c r="V48" i="4"/>
  <c r="W48" i="4"/>
  <c r="X48" i="4"/>
  <c r="Z96" i="4"/>
  <c r="W96" i="4"/>
  <c r="V96" i="4"/>
  <c r="X96" i="4"/>
  <c r="Z136" i="4"/>
  <c r="W136" i="4"/>
  <c r="V136" i="4"/>
  <c r="X136" i="4"/>
  <c r="Z152" i="4"/>
  <c r="V152" i="4"/>
  <c r="W152" i="4"/>
  <c r="X152" i="4"/>
  <c r="Z192" i="4"/>
  <c r="W192" i="4"/>
  <c r="V192" i="4"/>
  <c r="X192" i="4"/>
  <c r="Z208" i="4"/>
  <c r="W208" i="4"/>
  <c r="V208" i="4"/>
  <c r="X208" i="4"/>
  <c r="Z232" i="4"/>
  <c r="V232" i="4"/>
  <c r="W232" i="4"/>
  <c r="X232" i="4"/>
  <c r="Z280" i="4"/>
  <c r="W280" i="4"/>
  <c r="V280" i="4"/>
  <c r="X280" i="4"/>
  <c r="Z336" i="4"/>
  <c r="X336" i="4"/>
  <c r="V336" i="4" s="1"/>
  <c r="W336" i="4" s="1"/>
  <c r="Z18" i="4"/>
  <c r="W18" i="4"/>
  <c r="V18" i="4"/>
  <c r="X18" i="4"/>
  <c r="Z26" i="4"/>
  <c r="W26" i="4"/>
  <c r="V26" i="4"/>
  <c r="X26" i="4"/>
  <c r="Z42" i="4"/>
  <c r="W42" i="4"/>
  <c r="V42" i="4"/>
  <c r="X42" i="4"/>
  <c r="Z50" i="4"/>
  <c r="V50" i="4"/>
  <c r="W50" i="4" s="1"/>
  <c r="X50" i="4"/>
  <c r="Z58" i="4"/>
  <c r="X58" i="4"/>
  <c r="W58" i="4"/>
  <c r="V58" i="4"/>
  <c r="Z66" i="4"/>
  <c r="V66" i="4"/>
  <c r="X66" i="4"/>
  <c r="W66" i="4"/>
  <c r="Z74" i="4"/>
  <c r="W74" i="4"/>
  <c r="V74" i="4"/>
  <c r="X74" i="4"/>
  <c r="Z82" i="4"/>
  <c r="W82" i="4"/>
  <c r="V82" i="4"/>
  <c r="X82" i="4"/>
  <c r="Z90" i="4"/>
  <c r="W90" i="4"/>
  <c r="V90" i="4"/>
  <c r="X90" i="4"/>
  <c r="Z98" i="4"/>
  <c r="V98" i="4"/>
  <c r="W98" i="4"/>
  <c r="X98" i="4"/>
  <c r="Z106" i="4"/>
  <c r="W106" i="4"/>
  <c r="X106" i="4"/>
  <c r="V106" i="4"/>
  <c r="Z114" i="4"/>
  <c r="W114" i="4"/>
  <c r="V114" i="4"/>
  <c r="X114" i="4"/>
  <c r="Z122" i="4"/>
  <c r="W122" i="4"/>
  <c r="V122" i="4"/>
  <c r="X122" i="4"/>
  <c r="Z130" i="4"/>
  <c r="X130" i="4"/>
  <c r="V130" i="4" s="1"/>
  <c r="W130" i="4" s="1"/>
  <c r="Z138" i="4"/>
  <c r="W138" i="4"/>
  <c r="V138" i="4"/>
  <c r="X138" i="4"/>
  <c r="Z146" i="4"/>
  <c r="W146" i="4"/>
  <c r="V146" i="4"/>
  <c r="X146" i="4"/>
  <c r="Z154" i="4"/>
  <c r="W154" i="4"/>
  <c r="V154" i="4"/>
  <c r="X154" i="4"/>
  <c r="Z162" i="4"/>
  <c r="V162" i="4"/>
  <c r="W162" i="4"/>
  <c r="X162" i="4"/>
  <c r="Z170" i="4"/>
  <c r="W170" i="4"/>
  <c r="X170" i="4"/>
  <c r="V170" i="4"/>
  <c r="Z178" i="4"/>
  <c r="X178" i="4"/>
  <c r="V178" i="4" s="1"/>
  <c r="W178" i="4" s="1"/>
  <c r="Z186" i="4"/>
  <c r="W186" i="4"/>
  <c r="V186" i="4"/>
  <c r="X186" i="4"/>
  <c r="Z194" i="4"/>
  <c r="X194" i="4"/>
  <c r="V194" i="4" s="1"/>
  <c r="W194" i="4" s="1"/>
  <c r="Z202" i="4"/>
  <c r="W202" i="4"/>
  <c r="V202" i="4"/>
  <c r="X202" i="4"/>
  <c r="Z210" i="4"/>
  <c r="W210" i="4"/>
  <c r="V210" i="4"/>
  <c r="X210" i="4"/>
  <c r="Z218" i="4"/>
  <c r="W218" i="4"/>
  <c r="V218" i="4"/>
  <c r="X218" i="4"/>
  <c r="Z226" i="4"/>
  <c r="W226" i="4"/>
  <c r="V226" i="4"/>
  <c r="X226" i="4"/>
  <c r="Z234" i="4"/>
  <c r="X234" i="4"/>
  <c r="W234" i="4"/>
  <c r="V234" i="4"/>
  <c r="Z242" i="4"/>
  <c r="W242" i="4"/>
  <c r="V242" i="4"/>
  <c r="X242" i="4"/>
  <c r="Z250" i="4"/>
  <c r="W250" i="4"/>
  <c r="X250" i="4"/>
  <c r="V250" i="4"/>
  <c r="Z258" i="4"/>
  <c r="V258" i="4"/>
  <c r="W258" i="4"/>
  <c r="X258" i="4"/>
  <c r="Z266" i="4"/>
  <c r="W266" i="4"/>
  <c r="V266" i="4"/>
  <c r="X266" i="4"/>
  <c r="Z274" i="4"/>
  <c r="X274" i="4"/>
  <c r="V274" i="4"/>
  <c r="W274" i="4"/>
  <c r="Z282" i="4"/>
  <c r="W282" i="4"/>
  <c r="X282" i="4"/>
  <c r="V282" i="4"/>
  <c r="Z290" i="4"/>
  <c r="V290" i="4"/>
  <c r="W290" i="4"/>
  <c r="X290" i="4"/>
  <c r="Z298" i="4"/>
  <c r="W298" i="4"/>
  <c r="V298" i="4"/>
  <c r="X298" i="4"/>
  <c r="Z306" i="4"/>
  <c r="X306" i="4"/>
  <c r="W306" i="4"/>
  <c r="V306" i="4"/>
  <c r="Z314" i="4"/>
  <c r="X314" i="4"/>
  <c r="V314" i="4"/>
  <c r="W314" i="4"/>
  <c r="Z322" i="4"/>
  <c r="W322" i="4"/>
  <c r="V322" i="4"/>
  <c r="X322" i="4"/>
  <c r="Z330" i="4"/>
  <c r="V330" i="4"/>
  <c r="W330" i="4"/>
  <c r="X330" i="4"/>
  <c r="Z338" i="4"/>
  <c r="X338" i="4"/>
  <c r="W338" i="4"/>
  <c r="V338" i="4"/>
  <c r="Z346" i="4"/>
  <c r="W346" i="4"/>
  <c r="V346" i="4"/>
  <c r="X346" i="4"/>
  <c r="Z8" i="4"/>
  <c r="V8" i="4"/>
  <c r="W8" i="4"/>
  <c r="X8" i="4"/>
  <c r="Z64" i="4"/>
  <c r="W64" i="4"/>
  <c r="V64" i="4"/>
  <c r="X64" i="4"/>
  <c r="Z128" i="4"/>
  <c r="V128" i="4"/>
  <c r="W128" i="4"/>
  <c r="X128" i="4"/>
  <c r="Z168" i="4"/>
  <c r="W168" i="4"/>
  <c r="V168" i="4"/>
  <c r="X168" i="4"/>
  <c r="Z224" i="4"/>
  <c r="X224" i="4"/>
  <c r="V224" i="4" s="1"/>
  <c r="W224" i="4" s="1"/>
  <c r="Z296" i="4"/>
  <c r="X296" i="4"/>
  <c r="V296" i="4" s="1"/>
  <c r="W296" i="4" s="1"/>
  <c r="Z312" i="4"/>
  <c r="W312" i="4"/>
  <c r="V312" i="4"/>
  <c r="X312" i="4"/>
  <c r="Z328" i="4"/>
  <c r="W328" i="4"/>
  <c r="X328" i="4"/>
  <c r="V328" i="4"/>
  <c r="Z10" i="4"/>
  <c r="W10" i="4"/>
  <c r="V10" i="4"/>
  <c r="X10" i="4"/>
  <c r="Z34" i="4"/>
  <c r="X34" i="4"/>
  <c r="V34" i="4" s="1"/>
  <c r="W34" i="4" s="1"/>
  <c r="Z3" i="4"/>
  <c r="W3" i="4"/>
  <c r="X3" i="4"/>
  <c r="V3" i="4"/>
  <c r="Z11" i="4"/>
  <c r="W11" i="4"/>
  <c r="V11" i="4"/>
  <c r="X11" i="4"/>
  <c r="Z19" i="4"/>
  <c r="W19" i="4"/>
  <c r="V19" i="4"/>
  <c r="X19" i="4"/>
  <c r="Z27" i="4"/>
  <c r="W27" i="4"/>
  <c r="X27" i="4"/>
  <c r="V27" i="4"/>
  <c r="Z35" i="4"/>
  <c r="W35" i="4"/>
  <c r="V35" i="4"/>
  <c r="X35" i="4"/>
  <c r="Z43" i="4"/>
  <c r="W43" i="4"/>
  <c r="V43" i="4"/>
  <c r="X43" i="4"/>
  <c r="Z51" i="4"/>
  <c r="X51" i="4"/>
  <c r="V51" i="4" s="1"/>
  <c r="W51" i="4" s="1"/>
  <c r="Z59" i="4"/>
  <c r="W59" i="4"/>
  <c r="V59" i="4"/>
  <c r="X59" i="4"/>
  <c r="Z67" i="4"/>
  <c r="W67" i="4"/>
  <c r="X67" i="4"/>
  <c r="V67" i="4"/>
  <c r="Z75" i="4"/>
  <c r="W75" i="4"/>
  <c r="V75" i="4"/>
  <c r="X75" i="4"/>
  <c r="Z83" i="4"/>
  <c r="W83" i="4"/>
  <c r="V83" i="4"/>
  <c r="X83" i="4"/>
  <c r="Z91" i="4"/>
  <c r="W91" i="4"/>
  <c r="V91" i="4"/>
  <c r="X91" i="4"/>
  <c r="Z99" i="4"/>
  <c r="W99" i="4"/>
  <c r="V99" i="4"/>
  <c r="X99" i="4"/>
  <c r="Z107" i="4"/>
  <c r="W107" i="4"/>
  <c r="X107" i="4"/>
  <c r="V107" i="4"/>
  <c r="Z115" i="4"/>
  <c r="W115" i="4"/>
  <c r="V115" i="4"/>
  <c r="X115" i="4"/>
  <c r="Z123" i="4"/>
  <c r="W123" i="4"/>
  <c r="X123" i="4"/>
  <c r="V123" i="4"/>
  <c r="Z131" i="4"/>
  <c r="W131" i="4"/>
  <c r="V131" i="4"/>
  <c r="X131" i="4"/>
  <c r="Z139" i="4"/>
  <c r="W139" i="4"/>
  <c r="V139" i="4"/>
  <c r="X139" i="4"/>
  <c r="Z147" i="4"/>
  <c r="W147" i="4"/>
  <c r="X147" i="4"/>
  <c r="V147" i="4"/>
  <c r="Z155" i="4"/>
  <c r="W155" i="4"/>
  <c r="V155" i="4"/>
  <c r="X155" i="4"/>
  <c r="Z163" i="4"/>
  <c r="W163" i="4"/>
  <c r="V163" i="4"/>
  <c r="X163" i="4"/>
  <c r="Z171" i="4"/>
  <c r="W171" i="4"/>
  <c r="X171" i="4"/>
  <c r="V171" i="4"/>
  <c r="Z179" i="4"/>
  <c r="V179" i="4"/>
  <c r="W179" i="4"/>
  <c r="X179" i="4"/>
  <c r="Z187" i="4"/>
  <c r="W187" i="4"/>
  <c r="X187" i="4"/>
  <c r="V187" i="4"/>
  <c r="Z195" i="4"/>
  <c r="W195" i="4"/>
  <c r="V195" i="4"/>
  <c r="X195" i="4"/>
  <c r="Z203" i="4"/>
  <c r="W203" i="4"/>
  <c r="V203" i="4"/>
  <c r="X203" i="4"/>
  <c r="Z211" i="4"/>
  <c r="W211" i="4"/>
  <c r="X211" i="4"/>
  <c r="V211" i="4"/>
  <c r="Z219" i="4"/>
  <c r="V219" i="4"/>
  <c r="W219" i="4"/>
  <c r="X219" i="4"/>
  <c r="Z227" i="4"/>
  <c r="W227" i="4"/>
  <c r="V227" i="4"/>
  <c r="X227" i="4"/>
  <c r="Z235" i="4"/>
  <c r="W235" i="4"/>
  <c r="X235" i="4"/>
  <c r="V235" i="4"/>
  <c r="Z243" i="4"/>
  <c r="W243" i="4"/>
  <c r="V243" i="4"/>
  <c r="X243" i="4"/>
  <c r="Z251" i="4"/>
  <c r="W251" i="4"/>
  <c r="X251" i="4"/>
  <c r="V251" i="4"/>
  <c r="Z259" i="4"/>
  <c r="W259" i="4"/>
  <c r="V259" i="4"/>
  <c r="X259" i="4"/>
  <c r="Z267" i="4"/>
  <c r="V267" i="4"/>
  <c r="X267" i="4"/>
  <c r="W267" i="4"/>
  <c r="Z275" i="4"/>
  <c r="W275" i="4"/>
  <c r="V275" i="4"/>
  <c r="X275" i="4"/>
  <c r="Z283" i="4"/>
  <c r="W283" i="4"/>
  <c r="X283" i="4"/>
  <c r="V283" i="4"/>
  <c r="Z291" i="4"/>
  <c r="X291" i="4"/>
  <c r="V291" i="4" s="1"/>
  <c r="W291" i="4" s="1"/>
  <c r="Z299" i="4"/>
  <c r="V299" i="4"/>
  <c r="W299" i="4"/>
  <c r="X299" i="4"/>
  <c r="Z307" i="4"/>
  <c r="W307" i="4"/>
  <c r="V307" i="4"/>
  <c r="X307" i="4"/>
  <c r="Z315" i="4"/>
  <c r="W315" i="4"/>
  <c r="V315" i="4"/>
  <c r="X315" i="4"/>
  <c r="Z323" i="4"/>
  <c r="X323" i="4"/>
  <c r="V323" i="4" s="1"/>
  <c r="W323" i="4" s="1"/>
  <c r="Z331" i="4"/>
  <c r="V331" i="4"/>
  <c r="W331" i="4"/>
  <c r="X331" i="4"/>
  <c r="Z339" i="4"/>
  <c r="X339" i="4"/>
  <c r="V339" i="4" s="1"/>
  <c r="W339" i="4" s="1"/>
  <c r="Z347" i="4"/>
  <c r="V347" i="4"/>
  <c r="W347" i="4"/>
  <c r="X347" i="4"/>
  <c r="Z32" i="4"/>
  <c r="W32" i="4"/>
  <c r="V32" i="4"/>
  <c r="X32" i="4"/>
  <c r="Z72" i="4"/>
  <c r="V72" i="4"/>
  <c r="W72" i="4"/>
  <c r="X72" i="4"/>
  <c r="Z112" i="4"/>
  <c r="V112" i="4"/>
  <c r="W112" i="4"/>
  <c r="X112" i="4"/>
  <c r="Z160" i="4"/>
  <c r="V160" i="4"/>
  <c r="X160" i="4"/>
  <c r="W160" i="4"/>
  <c r="Z240" i="4"/>
  <c r="V240" i="4"/>
  <c r="W240" i="4"/>
  <c r="X240" i="4"/>
  <c r="Z4" i="4"/>
  <c r="W4" i="4"/>
  <c r="V4" i="4"/>
  <c r="X4" i="4"/>
  <c r="Z12" i="4"/>
  <c r="V12" i="4"/>
  <c r="X12" i="4"/>
  <c r="W12" i="4"/>
  <c r="Z20" i="4"/>
  <c r="W20" i="4"/>
  <c r="V20" i="4"/>
  <c r="X20" i="4"/>
  <c r="Z28" i="4"/>
  <c r="V28" i="4"/>
  <c r="W28" i="4"/>
  <c r="X28" i="4"/>
  <c r="Z36" i="4"/>
  <c r="W36" i="4"/>
  <c r="X36" i="4"/>
  <c r="V36" i="4"/>
  <c r="Z44" i="4"/>
  <c r="W44" i="4"/>
  <c r="V44" i="4"/>
  <c r="X44" i="4"/>
  <c r="Z52" i="4"/>
  <c r="V52" i="4"/>
  <c r="W52" i="4"/>
  <c r="X52" i="4"/>
  <c r="Z60" i="4"/>
  <c r="W60" i="4"/>
  <c r="V60" i="4"/>
  <c r="X60" i="4"/>
  <c r="Z68" i="4"/>
  <c r="X68" i="4"/>
  <c r="W68" i="4"/>
  <c r="V68" i="4"/>
  <c r="Z76" i="4"/>
  <c r="W76" i="4"/>
  <c r="X76" i="4"/>
  <c r="V76" i="4"/>
  <c r="Z84" i="4"/>
  <c r="V84" i="4"/>
  <c r="X84" i="4"/>
  <c r="W84" i="4"/>
  <c r="Z92" i="4"/>
  <c r="W92" i="4"/>
  <c r="V92" i="4"/>
  <c r="X92" i="4"/>
  <c r="Z100" i="4"/>
  <c r="V100" i="4"/>
  <c r="W100" i="4"/>
  <c r="X100" i="4"/>
  <c r="Z108" i="4"/>
  <c r="W108" i="4"/>
  <c r="V108" i="4"/>
  <c r="X108" i="4"/>
  <c r="Z116" i="4"/>
  <c r="X116" i="4"/>
  <c r="W116" i="4"/>
  <c r="V116" i="4"/>
  <c r="Z124" i="4"/>
  <c r="W124" i="4"/>
  <c r="V124" i="4"/>
  <c r="X124" i="4"/>
  <c r="Z132" i="4"/>
  <c r="W132" i="4"/>
  <c r="X132" i="4"/>
  <c r="V132" i="4"/>
  <c r="Z140" i="4"/>
  <c r="W140" i="4"/>
  <c r="V140" i="4"/>
  <c r="X140" i="4"/>
  <c r="Z148" i="4"/>
  <c r="X148" i="4"/>
  <c r="W148" i="4"/>
  <c r="V148" i="4"/>
  <c r="Z156" i="4"/>
  <c r="W156" i="4"/>
  <c r="V156" i="4"/>
  <c r="X156" i="4"/>
  <c r="Z164" i="4"/>
  <c r="V164" i="4"/>
  <c r="X164" i="4"/>
  <c r="W164" i="4"/>
  <c r="Z172" i="4"/>
  <c r="V172" i="4"/>
  <c r="W172" i="4" s="1"/>
  <c r="X172" i="4"/>
  <c r="Z180" i="4"/>
  <c r="W180" i="4"/>
  <c r="V180" i="4"/>
  <c r="X180" i="4"/>
  <c r="Z188" i="4"/>
  <c r="W188" i="4"/>
  <c r="V188" i="4"/>
  <c r="X188" i="4"/>
  <c r="Z196" i="4"/>
  <c r="W196" i="4"/>
  <c r="X196" i="4"/>
  <c r="V196" i="4"/>
  <c r="Z204" i="4"/>
  <c r="W204" i="4"/>
  <c r="V204" i="4"/>
  <c r="X204" i="4"/>
  <c r="Z212" i="4"/>
  <c r="X212" i="4"/>
  <c r="V212" i="4"/>
  <c r="W212" i="4" s="1"/>
  <c r="Z220" i="4"/>
  <c r="W220" i="4"/>
  <c r="V220" i="4"/>
  <c r="X220" i="4"/>
  <c r="Z228" i="4"/>
  <c r="W228" i="4"/>
  <c r="X228" i="4"/>
  <c r="V228" i="4"/>
  <c r="Z236" i="4"/>
  <c r="W236" i="4"/>
  <c r="V236" i="4"/>
  <c r="X236" i="4"/>
  <c r="Z244" i="4"/>
  <c r="W244" i="4"/>
  <c r="V244" i="4"/>
  <c r="X244" i="4"/>
  <c r="Z252" i="4"/>
  <c r="W252" i="4"/>
  <c r="V252" i="4"/>
  <c r="X252" i="4"/>
  <c r="Z260" i="4"/>
  <c r="W260" i="4"/>
  <c r="X260" i="4"/>
  <c r="V260" i="4"/>
  <c r="Z268" i="4"/>
  <c r="X268" i="4"/>
  <c r="V268" i="4" s="1"/>
  <c r="W268" i="4" s="1"/>
  <c r="Z276" i="4"/>
  <c r="W276" i="4"/>
  <c r="V276" i="4"/>
  <c r="X276" i="4"/>
  <c r="Z284" i="4"/>
  <c r="W284" i="4"/>
  <c r="V284" i="4"/>
  <c r="X284" i="4"/>
  <c r="Z292" i="4"/>
  <c r="W292" i="4"/>
  <c r="X292" i="4"/>
  <c r="V292" i="4"/>
  <c r="Z300" i="4"/>
  <c r="W300" i="4"/>
  <c r="X300" i="4"/>
  <c r="V300" i="4"/>
  <c r="Z308" i="4"/>
  <c r="W308" i="4"/>
  <c r="V308" i="4"/>
  <c r="X308" i="4"/>
  <c r="Z316" i="4"/>
  <c r="W316" i="4"/>
  <c r="V316" i="4"/>
  <c r="X316" i="4"/>
  <c r="Z324" i="4"/>
  <c r="W324" i="4"/>
  <c r="V324" i="4"/>
  <c r="X324" i="4"/>
  <c r="Z332" i="4"/>
  <c r="V332" i="4"/>
  <c r="W332" i="4" s="1"/>
  <c r="X332" i="4"/>
  <c r="Z340" i="4"/>
  <c r="W340" i="4"/>
  <c r="V340" i="4"/>
  <c r="X340" i="4"/>
  <c r="Z348" i="4"/>
  <c r="W348" i="4"/>
  <c r="X348" i="4"/>
  <c r="V348" i="4"/>
  <c r="Z16" i="4"/>
  <c r="V16" i="4"/>
  <c r="X16" i="4"/>
  <c r="W16" i="4"/>
  <c r="Z88" i="4"/>
  <c r="V88" i="4"/>
  <c r="W88" i="4"/>
  <c r="X88" i="4"/>
  <c r="Z176" i="4"/>
  <c r="X176" i="4"/>
  <c r="V176" i="4" s="1"/>
  <c r="W176" i="4" s="1"/>
  <c r="Z264" i="4"/>
  <c r="W264" i="4"/>
  <c r="V264" i="4"/>
  <c r="X264" i="4"/>
  <c r="Z13" i="4"/>
  <c r="W13" i="4"/>
  <c r="X13" i="4"/>
  <c r="V13" i="4"/>
  <c r="Z37" i="4"/>
  <c r="V37" i="4"/>
  <c r="X37" i="4"/>
  <c r="W37" i="4"/>
  <c r="Z45" i="4"/>
  <c r="X45" i="4"/>
  <c r="V45" i="4"/>
  <c r="W45" i="4"/>
  <c r="Z53" i="4"/>
  <c r="X53" i="4"/>
  <c r="V53" i="4" s="1"/>
  <c r="W53" i="4" s="1"/>
  <c r="Z61" i="4"/>
  <c r="W61" i="4"/>
  <c r="V61" i="4"/>
  <c r="X61" i="4"/>
  <c r="Z69" i="4"/>
  <c r="W69" i="4"/>
  <c r="V69" i="4"/>
  <c r="X69" i="4"/>
  <c r="Z77" i="4"/>
  <c r="W77" i="4"/>
  <c r="X77" i="4"/>
  <c r="V77" i="4"/>
  <c r="Z85" i="4"/>
  <c r="W85" i="4"/>
  <c r="V85" i="4"/>
  <c r="X85" i="4"/>
  <c r="Z93" i="4"/>
  <c r="V93" i="4"/>
  <c r="X93" i="4"/>
  <c r="W93" i="4"/>
  <c r="Z101" i="4"/>
  <c r="X101" i="4"/>
  <c r="V101" i="4" s="1"/>
  <c r="W101" i="4" s="1"/>
  <c r="Z109" i="4"/>
  <c r="W109" i="4"/>
  <c r="V109" i="4"/>
  <c r="X109" i="4"/>
  <c r="Z117" i="4"/>
  <c r="W117" i="4"/>
  <c r="V117" i="4"/>
  <c r="X117" i="4"/>
  <c r="Z125" i="4"/>
  <c r="W125" i="4"/>
  <c r="X125" i="4"/>
  <c r="V125" i="4"/>
  <c r="Z133" i="4"/>
  <c r="W133" i="4"/>
  <c r="V133" i="4"/>
  <c r="X133" i="4"/>
  <c r="Z141" i="4"/>
  <c r="V141" i="4"/>
  <c r="X141" i="4"/>
  <c r="W141" i="4"/>
  <c r="Z149" i="4"/>
  <c r="W149" i="4"/>
  <c r="X149" i="4"/>
  <c r="V149" i="4"/>
  <c r="Z157" i="4"/>
  <c r="W157" i="4"/>
  <c r="V157" i="4"/>
  <c r="X157" i="4"/>
  <c r="Z165" i="4"/>
  <c r="V165" i="4"/>
  <c r="X165" i="4"/>
  <c r="W165" i="4"/>
  <c r="Z173" i="4"/>
  <c r="W173" i="4"/>
  <c r="V173" i="4"/>
  <c r="X173" i="4"/>
  <c r="Z181" i="4"/>
  <c r="W181" i="4"/>
  <c r="V181" i="4"/>
  <c r="X181" i="4"/>
  <c r="Z189" i="4"/>
  <c r="W189" i="4"/>
  <c r="X189" i="4"/>
  <c r="V189" i="4"/>
  <c r="Z197" i="4"/>
  <c r="W197" i="4"/>
  <c r="V197" i="4"/>
  <c r="X197" i="4"/>
  <c r="Z205" i="4"/>
  <c r="X205" i="4"/>
  <c r="V205" i="4" s="1"/>
  <c r="W205" i="4" s="1"/>
  <c r="Z213" i="4"/>
  <c r="X213" i="4"/>
  <c r="V213" i="4"/>
  <c r="W213" i="4" s="1"/>
  <c r="Z221" i="4"/>
  <c r="W221" i="4"/>
  <c r="X221" i="4"/>
  <c r="V221" i="4"/>
  <c r="Z229" i="4"/>
  <c r="W229" i="4"/>
  <c r="V229" i="4"/>
  <c r="X229" i="4"/>
  <c r="Z237" i="4"/>
  <c r="W237" i="4"/>
  <c r="V237" i="4"/>
  <c r="X237" i="4"/>
  <c r="Z245" i="4"/>
  <c r="W245" i="4"/>
  <c r="V245" i="4"/>
  <c r="X245" i="4"/>
  <c r="Z253" i="4"/>
  <c r="W253" i="4"/>
  <c r="X253" i="4"/>
  <c r="V253" i="4"/>
  <c r="Z261" i="4"/>
  <c r="W261" i="4"/>
  <c r="V261" i="4"/>
  <c r="X261" i="4"/>
  <c r="Z269" i="4"/>
  <c r="V269" i="4"/>
  <c r="X269" i="4"/>
  <c r="W269" i="4"/>
  <c r="Z277" i="4"/>
  <c r="X277" i="4"/>
  <c r="W277" i="4"/>
  <c r="V277" i="4"/>
  <c r="Z285" i="4"/>
  <c r="W285" i="4"/>
  <c r="X285" i="4"/>
  <c r="V285" i="4"/>
  <c r="Z293" i="4"/>
  <c r="W293" i="4"/>
  <c r="V293" i="4"/>
  <c r="X293" i="4"/>
  <c r="Z301" i="4"/>
  <c r="W301" i="4"/>
  <c r="X301" i="4"/>
  <c r="V301" i="4"/>
  <c r="Z309" i="4"/>
  <c r="V309" i="4"/>
  <c r="W309" i="4"/>
  <c r="X309" i="4"/>
  <c r="Z317" i="4"/>
  <c r="W317" i="4"/>
  <c r="V317" i="4"/>
  <c r="X317" i="4"/>
  <c r="Z325" i="4"/>
  <c r="W325" i="4"/>
  <c r="X325" i="4"/>
  <c r="V325" i="4"/>
  <c r="Z333" i="4"/>
  <c r="X333" i="4"/>
  <c r="V333" i="4" s="1"/>
  <c r="W333" i="4" s="1"/>
  <c r="Z341" i="4"/>
  <c r="W341" i="4"/>
  <c r="V341" i="4"/>
  <c r="X341" i="4"/>
  <c r="Z349" i="4"/>
  <c r="W349" i="4"/>
  <c r="V349" i="4"/>
  <c r="X349" i="4"/>
  <c r="Z80" i="4"/>
  <c r="V80" i="4"/>
  <c r="W80" i="4"/>
  <c r="X80" i="4"/>
  <c r="Z256" i="4"/>
  <c r="X256" i="4"/>
  <c r="V256" i="4" s="1"/>
  <c r="W256" i="4" s="1"/>
  <c r="Z5" i="4"/>
  <c r="W5" i="4"/>
  <c r="V5" i="4"/>
  <c r="X5" i="4"/>
  <c r="Z21" i="4"/>
  <c r="W21" i="4"/>
  <c r="X21" i="4"/>
  <c r="V21" i="4"/>
  <c r="Z29" i="4"/>
  <c r="V29" i="4"/>
  <c r="W29" i="4"/>
  <c r="X29" i="4"/>
  <c r="Z6" i="4"/>
  <c r="W6" i="4"/>
  <c r="X6" i="4"/>
  <c r="V6" i="4"/>
  <c r="Z14" i="4"/>
  <c r="X14" i="4"/>
  <c r="V14" i="4"/>
  <c r="W14" i="4"/>
  <c r="Z22" i="4"/>
  <c r="W22" i="4"/>
  <c r="X22" i="4"/>
  <c r="V22" i="4"/>
  <c r="Z30" i="4"/>
  <c r="X30" i="4"/>
  <c r="W30" i="4"/>
  <c r="V30" i="4"/>
  <c r="Z38" i="4"/>
  <c r="X38" i="4"/>
  <c r="V38" i="4"/>
  <c r="W38" i="4"/>
  <c r="Z46" i="4"/>
  <c r="X46" i="4"/>
  <c r="V46" i="4"/>
  <c r="W46" i="4"/>
  <c r="Z54" i="4"/>
  <c r="W54" i="4"/>
  <c r="X54" i="4"/>
  <c r="V54" i="4"/>
  <c r="Z62" i="4"/>
  <c r="X62" i="4"/>
  <c r="V62" i="4" s="1"/>
  <c r="W62" i="4" s="1"/>
  <c r="Z70" i="4"/>
  <c r="X70" i="4"/>
  <c r="V70" i="4"/>
  <c r="W70" i="4"/>
  <c r="Z78" i="4"/>
  <c r="X78" i="4"/>
  <c r="W78" i="4"/>
  <c r="V78" i="4"/>
  <c r="Z86" i="4"/>
  <c r="W86" i="4"/>
  <c r="X86" i="4"/>
  <c r="V86" i="4"/>
  <c r="Z94" i="4"/>
  <c r="X94" i="4"/>
  <c r="W94" i="4"/>
  <c r="V94" i="4"/>
  <c r="Z102" i="4"/>
  <c r="W102" i="4"/>
  <c r="X102" i="4"/>
  <c r="V102" i="4"/>
  <c r="Z110" i="4"/>
  <c r="W110" i="4"/>
  <c r="X110" i="4"/>
  <c r="V110" i="4"/>
  <c r="Z118" i="4"/>
  <c r="X118" i="4"/>
  <c r="V118" i="4" s="1"/>
  <c r="W118" i="4" s="1"/>
  <c r="Z126" i="4"/>
  <c r="W126" i="4"/>
  <c r="X126" i="4"/>
  <c r="V126" i="4"/>
  <c r="Z134" i="4"/>
  <c r="X134" i="4"/>
  <c r="V134" i="4"/>
  <c r="W134" i="4" s="1"/>
  <c r="Z142" i="4"/>
  <c r="X142" i="4"/>
  <c r="V142" i="4" s="1"/>
  <c r="W142" i="4" s="1"/>
  <c r="Z150" i="4"/>
  <c r="W150" i="4"/>
  <c r="X150" i="4"/>
  <c r="V150" i="4"/>
  <c r="Z158" i="4"/>
  <c r="W158" i="4"/>
  <c r="X158" i="4"/>
  <c r="V158" i="4"/>
  <c r="Z166" i="4"/>
  <c r="W166" i="4"/>
  <c r="X166" i="4"/>
  <c r="V166" i="4"/>
  <c r="Z174" i="4"/>
  <c r="W174" i="4"/>
  <c r="X174" i="4"/>
  <c r="V174" i="4"/>
  <c r="Z182" i="4"/>
  <c r="W182" i="4"/>
  <c r="X182" i="4"/>
  <c r="V182" i="4"/>
  <c r="Z190" i="4"/>
  <c r="X190" i="4"/>
  <c r="V190" i="4"/>
  <c r="W190" i="4"/>
  <c r="Z198" i="4"/>
  <c r="X198" i="4"/>
  <c r="W198" i="4"/>
  <c r="V198" i="4"/>
  <c r="Z206" i="4"/>
  <c r="X206" i="4"/>
  <c r="V206" i="4" s="1"/>
  <c r="W206" i="4" s="1"/>
  <c r="Z214" i="4"/>
  <c r="X214" i="4"/>
  <c r="V214" i="4" s="1"/>
  <c r="W214" i="4" s="1"/>
  <c r="Z222" i="4"/>
  <c r="W222" i="4"/>
  <c r="X222" i="4"/>
  <c r="V222" i="4"/>
  <c r="Z230" i="4"/>
  <c r="X230" i="4"/>
  <c r="V230" i="4"/>
  <c r="W230" i="4"/>
  <c r="Z238" i="4"/>
  <c r="W238" i="4"/>
  <c r="X238" i="4"/>
  <c r="V238" i="4"/>
  <c r="Z246" i="4"/>
  <c r="W246" i="4"/>
  <c r="X246" i="4"/>
  <c r="V246" i="4"/>
  <c r="Z254" i="4"/>
  <c r="W254" i="4"/>
  <c r="X254" i="4"/>
  <c r="V254" i="4"/>
  <c r="Z262" i="4"/>
  <c r="X262" i="4"/>
  <c r="V262" i="4"/>
  <c r="W262" i="4" s="1"/>
  <c r="Z270" i="4"/>
  <c r="W270" i="4"/>
  <c r="X270" i="4"/>
  <c r="V270" i="4"/>
  <c r="Z278" i="4"/>
  <c r="W278" i="4"/>
  <c r="X278" i="4"/>
  <c r="V278" i="4"/>
  <c r="Z286" i="4"/>
  <c r="W286" i="4"/>
  <c r="X286" i="4"/>
  <c r="V286" i="4"/>
  <c r="Z294" i="4"/>
  <c r="W294" i="4"/>
  <c r="X294" i="4"/>
  <c r="V294" i="4"/>
  <c r="Z302" i="4"/>
  <c r="X302" i="4"/>
  <c r="W302" i="4"/>
  <c r="V302" i="4"/>
  <c r="Z310" i="4"/>
  <c r="W310" i="4"/>
  <c r="X310" i="4"/>
  <c r="V310" i="4"/>
  <c r="Z318" i="4"/>
  <c r="V318" i="4"/>
  <c r="X318" i="4"/>
  <c r="W318" i="4"/>
  <c r="Z326" i="4"/>
  <c r="W326" i="4"/>
  <c r="X326" i="4"/>
  <c r="V326" i="4"/>
  <c r="Z334" i="4"/>
  <c r="W334" i="4"/>
  <c r="X334" i="4"/>
  <c r="V334" i="4"/>
  <c r="Z342" i="4"/>
  <c r="W342" i="4"/>
  <c r="X342" i="4"/>
  <c r="V342" i="4"/>
  <c r="Z350" i="4"/>
  <c r="V350" i="4"/>
  <c r="X350" i="4"/>
  <c r="W350" i="4"/>
  <c r="Z40" i="4"/>
  <c r="V40" i="4"/>
  <c r="W40" i="4"/>
  <c r="X40" i="4"/>
  <c r="Z120" i="4"/>
  <c r="W120" i="4"/>
  <c r="V120" i="4"/>
  <c r="X120" i="4"/>
  <c r="Z272" i="4"/>
  <c r="V272" i="4"/>
  <c r="X272" i="4"/>
  <c r="W272" i="4"/>
  <c r="Z7" i="4"/>
  <c r="X7" i="4"/>
  <c r="V7" i="4" s="1"/>
  <c r="W7" i="4" s="1"/>
  <c r="Z15" i="4"/>
  <c r="X15" i="4"/>
  <c r="V15" i="4" s="1"/>
  <c r="W15" i="4" s="1"/>
  <c r="Z23" i="4"/>
  <c r="W23" i="4"/>
  <c r="V23" i="4"/>
  <c r="X23" i="4"/>
  <c r="Z31" i="4"/>
  <c r="W31" i="4"/>
  <c r="X31" i="4"/>
  <c r="V31" i="4"/>
  <c r="Z39" i="4"/>
  <c r="W39" i="4"/>
  <c r="V39" i="4"/>
  <c r="X39" i="4"/>
  <c r="Z47" i="4"/>
  <c r="W47" i="4"/>
  <c r="V47" i="4"/>
  <c r="X47" i="4"/>
  <c r="Z55" i="4"/>
  <c r="W55" i="4"/>
  <c r="V55" i="4"/>
  <c r="X55" i="4"/>
  <c r="Z63" i="4"/>
  <c r="W63" i="4"/>
  <c r="V63" i="4"/>
  <c r="X63" i="4"/>
  <c r="Z71" i="4"/>
  <c r="W71" i="4"/>
  <c r="X71" i="4"/>
  <c r="V71" i="4"/>
  <c r="Z79" i="4"/>
  <c r="W79" i="4"/>
  <c r="V79" i="4"/>
  <c r="X79" i="4"/>
  <c r="Z87" i="4"/>
  <c r="W87" i="4"/>
  <c r="X87" i="4"/>
  <c r="V87" i="4"/>
  <c r="Z95" i="4"/>
  <c r="W95" i="4"/>
  <c r="X95" i="4"/>
  <c r="V95" i="4"/>
  <c r="Z103" i="4"/>
  <c r="W103" i="4"/>
  <c r="X103" i="4"/>
  <c r="V103" i="4"/>
  <c r="Z111" i="4"/>
  <c r="X111" i="4"/>
  <c r="V111" i="4" s="1"/>
  <c r="W111" i="4" s="1"/>
  <c r="Z119" i="4"/>
  <c r="V119" i="4"/>
  <c r="W119" i="4"/>
  <c r="X119" i="4"/>
  <c r="Z127" i="4"/>
  <c r="W127" i="4"/>
  <c r="X127" i="4"/>
  <c r="V127" i="4"/>
  <c r="Z135" i="4"/>
  <c r="V135" i="4"/>
  <c r="W135" i="4"/>
  <c r="X135" i="4"/>
  <c r="Z143" i="4"/>
  <c r="X143" i="4"/>
  <c r="V143" i="4" s="1"/>
  <c r="W143" i="4" s="1"/>
  <c r="Z151" i="4"/>
  <c r="V151" i="4"/>
  <c r="X151" i="4"/>
  <c r="W151" i="4"/>
  <c r="Z159" i="4"/>
  <c r="W159" i="4"/>
  <c r="V159" i="4"/>
  <c r="X159" i="4"/>
  <c r="Z167" i="4"/>
  <c r="W167" i="4"/>
  <c r="X167" i="4"/>
  <c r="V167" i="4"/>
  <c r="Z175" i="4"/>
  <c r="V175" i="4"/>
  <c r="W175" i="4"/>
  <c r="X175" i="4"/>
  <c r="Z183" i="4"/>
  <c r="W183" i="4"/>
  <c r="V183" i="4"/>
  <c r="X183" i="4"/>
  <c r="Z191" i="4"/>
  <c r="X191" i="4"/>
  <c r="V191" i="4" s="1"/>
  <c r="W191" i="4" s="1"/>
  <c r="Z199" i="4"/>
  <c r="V199" i="4"/>
  <c r="X199" i="4"/>
  <c r="W199" i="4"/>
  <c r="Z207" i="4"/>
  <c r="W207" i="4"/>
  <c r="V207" i="4"/>
  <c r="X207" i="4"/>
  <c r="Z215" i="4"/>
  <c r="V215" i="4"/>
  <c r="W215" i="4" s="1"/>
  <c r="X215" i="4"/>
  <c r="Z223" i="4"/>
  <c r="W223" i="4"/>
  <c r="V223" i="4"/>
  <c r="X223" i="4"/>
  <c r="Z231" i="4"/>
  <c r="W231" i="4"/>
  <c r="X231" i="4"/>
  <c r="V231" i="4"/>
  <c r="Z239" i="4"/>
  <c r="W239" i="4"/>
  <c r="V239" i="4"/>
  <c r="X239" i="4"/>
  <c r="Z247" i="4"/>
  <c r="V247" i="4"/>
  <c r="W247" i="4"/>
  <c r="X247" i="4"/>
  <c r="Z255" i="4"/>
  <c r="W255" i="4"/>
  <c r="V255" i="4"/>
  <c r="X255" i="4"/>
  <c r="Z263" i="4"/>
  <c r="W263" i="4"/>
  <c r="V263" i="4"/>
  <c r="X263" i="4"/>
  <c r="Z271" i="4"/>
  <c r="W271" i="4"/>
  <c r="V271" i="4"/>
  <c r="X271" i="4"/>
  <c r="Z279" i="4"/>
  <c r="W279" i="4"/>
  <c r="V279" i="4"/>
  <c r="X279" i="4"/>
  <c r="Z287" i="4"/>
  <c r="W287" i="4"/>
  <c r="X287" i="4"/>
  <c r="V287" i="4"/>
  <c r="Z295" i="4"/>
  <c r="V295" i="4"/>
  <c r="W295" i="4"/>
  <c r="X295" i="4"/>
  <c r="Z303" i="4"/>
  <c r="V303" i="4"/>
  <c r="W303" i="4"/>
  <c r="X303" i="4"/>
  <c r="Z311" i="4"/>
  <c r="W311" i="4"/>
  <c r="V311" i="4"/>
  <c r="X311" i="4"/>
  <c r="Z319" i="4"/>
  <c r="X319" i="4"/>
  <c r="V319" i="4" s="1"/>
  <c r="W319" i="4" s="1"/>
  <c r="Z327" i="4"/>
  <c r="V327" i="4"/>
  <c r="W327" i="4"/>
  <c r="X327" i="4"/>
  <c r="Z335" i="4"/>
  <c r="W335" i="4"/>
  <c r="V335" i="4"/>
  <c r="X335" i="4"/>
  <c r="Z343" i="4"/>
  <c r="V343" i="4"/>
  <c r="W343" i="4"/>
  <c r="X343" i="4"/>
  <c r="Z351" i="4"/>
  <c r="V351" i="4"/>
  <c r="W351" i="4"/>
  <c r="X351" i="4"/>
  <c r="U2" i="4"/>
  <c r="Y2" i="4" s="1"/>
  <c r="Z2" i="4" l="1"/>
  <c r="X2" i="4"/>
  <c r="V2" i="4" s="1"/>
  <c r="W2" i="4" s="1"/>
  <c r="N7" i="5"/>
  <c r="E20" i="5" l="1"/>
  <c r="E19" i="5"/>
  <c r="E18" i="5"/>
  <c r="E17" i="5"/>
  <c r="E16" i="5"/>
  <c r="E14" i="5"/>
  <c r="E15" i="5"/>
  <c r="G351" i="4"/>
  <c r="I351" i="4" s="1"/>
  <c r="G350" i="4"/>
  <c r="I350" i="4" s="1"/>
  <c r="G349" i="4"/>
  <c r="I349" i="4" s="1"/>
  <c r="G348" i="4"/>
  <c r="I348" i="4" s="1"/>
  <c r="G347" i="4"/>
  <c r="I347" i="4" s="1"/>
  <c r="G346" i="4"/>
  <c r="I346" i="4" s="1"/>
  <c r="G345" i="4"/>
  <c r="I345" i="4" s="1"/>
  <c r="G344" i="4"/>
  <c r="I344" i="4" s="1"/>
  <c r="G343" i="4"/>
  <c r="I343" i="4" s="1"/>
  <c r="G342" i="4"/>
  <c r="I342" i="4" s="1"/>
  <c r="G341" i="4"/>
  <c r="I341" i="4" s="1"/>
  <c r="G340" i="4"/>
  <c r="I340" i="4" s="1"/>
  <c r="G339" i="4"/>
  <c r="G338" i="4"/>
  <c r="I338" i="4" s="1"/>
  <c r="G337" i="4"/>
  <c r="G336" i="4"/>
  <c r="G335" i="4"/>
  <c r="I335" i="4" s="1"/>
  <c r="G334" i="4"/>
  <c r="I334" i="4" s="1"/>
  <c r="G333" i="4"/>
  <c r="G332" i="4"/>
  <c r="G331" i="4"/>
  <c r="I331" i="4" s="1"/>
  <c r="G330" i="4"/>
  <c r="I330" i="4" s="1"/>
  <c r="G329" i="4"/>
  <c r="I329" i="4" s="1"/>
  <c r="G328" i="4"/>
  <c r="I328" i="4" s="1"/>
  <c r="G327" i="4"/>
  <c r="I327" i="4" s="1"/>
  <c r="G326" i="4"/>
  <c r="I326" i="4" s="1"/>
  <c r="G325" i="4"/>
  <c r="I325" i="4" s="1"/>
  <c r="G324" i="4"/>
  <c r="I324" i="4" s="1"/>
  <c r="G323" i="4"/>
  <c r="G322" i="4"/>
  <c r="I322" i="4" s="1"/>
  <c r="G321" i="4"/>
  <c r="I321" i="4" s="1"/>
  <c r="G320" i="4"/>
  <c r="I320" i="4" s="1"/>
  <c r="G319" i="4"/>
  <c r="G318" i="4"/>
  <c r="I318" i="4" s="1"/>
  <c r="G317" i="4"/>
  <c r="I317" i="4" s="1"/>
  <c r="G316" i="4"/>
  <c r="I316" i="4" s="1"/>
  <c r="G315" i="4"/>
  <c r="I315" i="4" s="1"/>
  <c r="G314" i="4"/>
  <c r="I314" i="4" s="1"/>
  <c r="G313" i="4"/>
  <c r="I313" i="4" s="1"/>
  <c r="G312" i="4"/>
  <c r="I312" i="4" s="1"/>
  <c r="G311" i="4"/>
  <c r="I311" i="4" s="1"/>
  <c r="G310" i="4"/>
  <c r="I310" i="4" s="1"/>
  <c r="G309" i="4"/>
  <c r="I309" i="4" s="1"/>
  <c r="G308" i="4"/>
  <c r="I308" i="4" s="1"/>
  <c r="G307" i="4"/>
  <c r="I307" i="4" s="1"/>
  <c r="G306" i="4"/>
  <c r="I306" i="4" s="1"/>
  <c r="G305" i="4"/>
  <c r="I305" i="4" s="1"/>
  <c r="G304" i="4"/>
  <c r="I304" i="4" s="1"/>
  <c r="G303" i="4"/>
  <c r="I303" i="4" s="1"/>
  <c r="G302" i="4"/>
  <c r="I302" i="4" s="1"/>
  <c r="G301" i="4"/>
  <c r="I301" i="4" s="1"/>
  <c r="G300" i="4"/>
  <c r="I300" i="4" s="1"/>
  <c r="G299" i="4"/>
  <c r="I299" i="4" s="1"/>
  <c r="G298" i="4"/>
  <c r="I298" i="4" s="1"/>
  <c r="G297" i="4"/>
  <c r="I297" i="4" s="1"/>
  <c r="G296" i="4"/>
  <c r="G295" i="4"/>
  <c r="I295" i="4" s="1"/>
  <c r="G294" i="4"/>
  <c r="I294" i="4" s="1"/>
  <c r="G293" i="4"/>
  <c r="I293" i="4" s="1"/>
  <c r="G292" i="4"/>
  <c r="I292" i="4" s="1"/>
  <c r="G291" i="4"/>
  <c r="G290" i="4"/>
  <c r="I290" i="4" s="1"/>
  <c r="G289" i="4"/>
  <c r="I289" i="4" s="1"/>
  <c r="G288" i="4"/>
  <c r="I288" i="4" s="1"/>
  <c r="G287" i="4"/>
  <c r="I287" i="4" s="1"/>
  <c r="G286" i="4"/>
  <c r="I286" i="4" s="1"/>
  <c r="G285" i="4"/>
  <c r="I285" i="4" s="1"/>
  <c r="G284" i="4"/>
  <c r="I284" i="4" s="1"/>
  <c r="G283" i="4"/>
  <c r="I283" i="4" s="1"/>
  <c r="G282" i="4"/>
  <c r="I282" i="4" s="1"/>
  <c r="G281" i="4"/>
  <c r="I281" i="4" s="1"/>
  <c r="G280" i="4"/>
  <c r="I280" i="4" s="1"/>
  <c r="G279" i="4"/>
  <c r="I279" i="4" s="1"/>
  <c r="G278" i="4"/>
  <c r="I278" i="4" s="1"/>
  <c r="G277" i="4"/>
  <c r="I277" i="4" s="1"/>
  <c r="G276" i="4"/>
  <c r="I276" i="4" s="1"/>
  <c r="G275" i="4"/>
  <c r="I275" i="4" s="1"/>
  <c r="G274" i="4"/>
  <c r="I274" i="4" s="1"/>
  <c r="G273" i="4"/>
  <c r="I273" i="4" s="1"/>
  <c r="G272" i="4"/>
  <c r="I272" i="4" s="1"/>
  <c r="G271" i="4"/>
  <c r="I271" i="4" s="1"/>
  <c r="G270" i="4"/>
  <c r="I270" i="4" s="1"/>
  <c r="G269" i="4"/>
  <c r="I269" i="4" s="1"/>
  <c r="G268" i="4"/>
  <c r="G267" i="4"/>
  <c r="I267" i="4" s="1"/>
  <c r="G266" i="4"/>
  <c r="I266" i="4" s="1"/>
  <c r="G265" i="4"/>
  <c r="I265" i="4" s="1"/>
  <c r="G264" i="4"/>
  <c r="I264" i="4" s="1"/>
  <c r="G263" i="4"/>
  <c r="I263" i="4" s="1"/>
  <c r="G262" i="4"/>
  <c r="G261" i="4"/>
  <c r="I261" i="4" s="1"/>
  <c r="G260" i="4"/>
  <c r="I260" i="4" s="1"/>
  <c r="G259" i="4"/>
  <c r="I259" i="4" s="1"/>
  <c r="G258" i="4"/>
  <c r="I258" i="4" s="1"/>
  <c r="G257" i="4"/>
  <c r="I257" i="4" s="1"/>
  <c r="G256" i="4"/>
  <c r="G255" i="4"/>
  <c r="I255" i="4" s="1"/>
  <c r="G254" i="4"/>
  <c r="I254" i="4" s="1"/>
  <c r="G253" i="4"/>
  <c r="I253" i="4" s="1"/>
  <c r="G252" i="4"/>
  <c r="I252" i="4" s="1"/>
  <c r="G251" i="4"/>
  <c r="I251" i="4" s="1"/>
  <c r="G250" i="4"/>
  <c r="I250" i="4" s="1"/>
  <c r="G249" i="4"/>
  <c r="I249" i="4" s="1"/>
  <c r="G248" i="4"/>
  <c r="I248" i="4" s="1"/>
  <c r="G247" i="4"/>
  <c r="I247" i="4" s="1"/>
  <c r="G246" i="4"/>
  <c r="I246" i="4" s="1"/>
  <c r="G245" i="4"/>
  <c r="I245" i="4" s="1"/>
  <c r="G244" i="4"/>
  <c r="I244" i="4" s="1"/>
  <c r="G243" i="4"/>
  <c r="I243" i="4" s="1"/>
  <c r="G242" i="4"/>
  <c r="I242" i="4" s="1"/>
  <c r="G241" i="4"/>
  <c r="I241" i="4" s="1"/>
  <c r="G240" i="4"/>
  <c r="I240" i="4" s="1"/>
  <c r="G239" i="4"/>
  <c r="I239" i="4" s="1"/>
  <c r="G238" i="4"/>
  <c r="I238" i="4" s="1"/>
  <c r="G237" i="4"/>
  <c r="I237" i="4" s="1"/>
  <c r="G236" i="4"/>
  <c r="I236" i="4" s="1"/>
  <c r="G235" i="4"/>
  <c r="I235" i="4" s="1"/>
  <c r="G234" i="4"/>
  <c r="I234" i="4" s="1"/>
  <c r="G233" i="4"/>
  <c r="I233" i="4" s="1"/>
  <c r="G232" i="4"/>
  <c r="I232" i="4" s="1"/>
  <c r="G231" i="4"/>
  <c r="I231" i="4" s="1"/>
  <c r="G230" i="4"/>
  <c r="I230" i="4" s="1"/>
  <c r="G229" i="4"/>
  <c r="I229" i="4" s="1"/>
  <c r="G228" i="4"/>
  <c r="I228" i="4" s="1"/>
  <c r="G227" i="4"/>
  <c r="I227" i="4" s="1"/>
  <c r="G226" i="4"/>
  <c r="I226" i="4" s="1"/>
  <c r="G225" i="4"/>
  <c r="G224" i="4"/>
  <c r="G223" i="4"/>
  <c r="I223" i="4" s="1"/>
  <c r="G222" i="4"/>
  <c r="I222" i="4" s="1"/>
  <c r="G221" i="4"/>
  <c r="I221" i="4" s="1"/>
  <c r="G220" i="4"/>
  <c r="I220" i="4" s="1"/>
  <c r="G219" i="4"/>
  <c r="I219" i="4" s="1"/>
  <c r="G218" i="4"/>
  <c r="I218" i="4" s="1"/>
  <c r="G217" i="4"/>
  <c r="I217" i="4" s="1"/>
  <c r="G216" i="4"/>
  <c r="I216" i="4" s="1"/>
  <c r="G215" i="4"/>
  <c r="G214" i="4"/>
  <c r="G213" i="4"/>
  <c r="G212" i="4"/>
  <c r="G211" i="4"/>
  <c r="I211" i="4" s="1"/>
  <c r="G210" i="4"/>
  <c r="I210" i="4" s="1"/>
  <c r="G209" i="4"/>
  <c r="I209" i="4" s="1"/>
  <c r="G208" i="4"/>
  <c r="I208" i="4" s="1"/>
  <c r="G207" i="4"/>
  <c r="I207" i="4" s="1"/>
  <c r="G206" i="4"/>
  <c r="G205" i="4"/>
  <c r="G204" i="4"/>
  <c r="I204" i="4" s="1"/>
  <c r="G203" i="4"/>
  <c r="I203" i="4" s="1"/>
  <c r="G202" i="4"/>
  <c r="I202" i="4" s="1"/>
  <c r="G201" i="4"/>
  <c r="I201" i="4" s="1"/>
  <c r="G200" i="4"/>
  <c r="I200" i="4" s="1"/>
  <c r="G199" i="4"/>
  <c r="I199" i="4" s="1"/>
  <c r="G198" i="4"/>
  <c r="I198" i="4" s="1"/>
  <c r="G197" i="4"/>
  <c r="I197" i="4" s="1"/>
  <c r="G196" i="4"/>
  <c r="I196" i="4" s="1"/>
  <c r="G195" i="4"/>
  <c r="I195" i="4" s="1"/>
  <c r="G194" i="4"/>
  <c r="G193" i="4"/>
  <c r="I193" i="4" s="1"/>
  <c r="G192" i="4"/>
  <c r="I192" i="4" s="1"/>
  <c r="G191" i="4"/>
  <c r="G190" i="4"/>
  <c r="I190" i="4" s="1"/>
  <c r="G189" i="4"/>
  <c r="I189" i="4" s="1"/>
  <c r="G188" i="4"/>
  <c r="I188" i="4" s="1"/>
  <c r="G187" i="4"/>
  <c r="I187" i="4" s="1"/>
  <c r="G186" i="4"/>
  <c r="I186" i="4" s="1"/>
  <c r="G185" i="4"/>
  <c r="I185" i="4" s="1"/>
  <c r="G184" i="4"/>
  <c r="I184" i="4" s="1"/>
  <c r="G183" i="4"/>
  <c r="I183" i="4" s="1"/>
  <c r="G182" i="4"/>
  <c r="I182" i="4" s="1"/>
  <c r="G181" i="4"/>
  <c r="I181" i="4" s="1"/>
  <c r="G180" i="4"/>
  <c r="I180" i="4" s="1"/>
  <c r="G179" i="4"/>
  <c r="I179" i="4" s="1"/>
  <c r="G178" i="4"/>
  <c r="G177" i="4"/>
  <c r="I177" i="4" s="1"/>
  <c r="G176" i="4"/>
  <c r="G175" i="4"/>
  <c r="I175" i="4" s="1"/>
  <c r="G174" i="4"/>
  <c r="I174" i="4" s="1"/>
  <c r="G173" i="4"/>
  <c r="I173" i="4" s="1"/>
  <c r="G172" i="4"/>
  <c r="G171" i="4"/>
  <c r="I171" i="4" s="1"/>
  <c r="G170" i="4"/>
  <c r="I170" i="4" s="1"/>
  <c r="G169" i="4"/>
  <c r="I169" i="4" s="1"/>
  <c r="G168" i="4"/>
  <c r="I168" i="4" s="1"/>
  <c r="G167" i="4"/>
  <c r="I167" i="4" s="1"/>
  <c r="G166" i="4"/>
  <c r="I166" i="4" s="1"/>
  <c r="G165" i="4"/>
  <c r="I165" i="4" s="1"/>
  <c r="G164" i="4"/>
  <c r="I164" i="4" s="1"/>
  <c r="G163" i="4"/>
  <c r="I163" i="4" s="1"/>
  <c r="G162" i="4"/>
  <c r="I162" i="4" s="1"/>
  <c r="G161" i="4"/>
  <c r="G160" i="4"/>
  <c r="I160" i="4" s="1"/>
  <c r="G159" i="4"/>
  <c r="I159" i="4" s="1"/>
  <c r="G158" i="4"/>
  <c r="I158" i="4" s="1"/>
  <c r="G157" i="4"/>
  <c r="I157" i="4" s="1"/>
  <c r="G156" i="4"/>
  <c r="I156" i="4" s="1"/>
  <c r="G155" i="4"/>
  <c r="I155" i="4" s="1"/>
  <c r="G154" i="4"/>
  <c r="I154" i="4" s="1"/>
  <c r="G153" i="4"/>
  <c r="I153" i="4" s="1"/>
  <c r="G152" i="4"/>
  <c r="I152" i="4" s="1"/>
  <c r="G151" i="4"/>
  <c r="I151" i="4" s="1"/>
  <c r="G150" i="4"/>
  <c r="I150" i="4" s="1"/>
  <c r="G149" i="4"/>
  <c r="I149" i="4" s="1"/>
  <c r="G148" i="4"/>
  <c r="I148" i="4" s="1"/>
  <c r="G147" i="4"/>
  <c r="I147" i="4" s="1"/>
  <c r="G146" i="4"/>
  <c r="I146" i="4" s="1"/>
  <c r="G145" i="4"/>
  <c r="I145" i="4" s="1"/>
  <c r="G144" i="4"/>
  <c r="I144" i="4" s="1"/>
  <c r="G143" i="4"/>
  <c r="G142" i="4"/>
  <c r="G141" i="4"/>
  <c r="I141" i="4" s="1"/>
  <c r="G140" i="4"/>
  <c r="I140" i="4" s="1"/>
  <c r="G139" i="4"/>
  <c r="I139" i="4" s="1"/>
  <c r="G138" i="4"/>
  <c r="I138" i="4" s="1"/>
  <c r="G137" i="4"/>
  <c r="I137" i="4" s="1"/>
  <c r="G136" i="4"/>
  <c r="I136" i="4" s="1"/>
  <c r="G135" i="4"/>
  <c r="I135" i="4" s="1"/>
  <c r="G134" i="4"/>
  <c r="G133" i="4"/>
  <c r="I133" i="4" s="1"/>
  <c r="G132" i="4"/>
  <c r="I132" i="4" s="1"/>
  <c r="G131" i="4"/>
  <c r="I131" i="4" s="1"/>
  <c r="G130" i="4"/>
  <c r="G129" i="4"/>
  <c r="I129" i="4" s="1"/>
  <c r="G128" i="4"/>
  <c r="I128" i="4" s="1"/>
  <c r="G127" i="4"/>
  <c r="I127" i="4" s="1"/>
  <c r="G126" i="4"/>
  <c r="I126" i="4" s="1"/>
  <c r="G125" i="4"/>
  <c r="I125" i="4" s="1"/>
  <c r="G124" i="4"/>
  <c r="I124" i="4" s="1"/>
  <c r="G123" i="4"/>
  <c r="I123" i="4" s="1"/>
  <c r="G122" i="4"/>
  <c r="I122" i="4" s="1"/>
  <c r="G121" i="4"/>
  <c r="I121" i="4" s="1"/>
  <c r="G120" i="4"/>
  <c r="I120" i="4" s="1"/>
  <c r="G119" i="4"/>
  <c r="I119" i="4" s="1"/>
  <c r="G118" i="4"/>
  <c r="G117" i="4"/>
  <c r="I117" i="4" s="1"/>
  <c r="G116" i="4"/>
  <c r="I116" i="4" s="1"/>
  <c r="G115" i="4"/>
  <c r="I115" i="4" s="1"/>
  <c r="G114" i="4"/>
  <c r="I114" i="4" s="1"/>
  <c r="G113" i="4"/>
  <c r="I113" i="4" s="1"/>
  <c r="G112" i="4"/>
  <c r="I112" i="4" s="1"/>
  <c r="G111" i="4"/>
  <c r="G110" i="4"/>
  <c r="I110" i="4" s="1"/>
  <c r="G109" i="4"/>
  <c r="I109" i="4" s="1"/>
  <c r="G108" i="4"/>
  <c r="I108" i="4" s="1"/>
  <c r="G107" i="4"/>
  <c r="I107" i="4" s="1"/>
  <c r="G106" i="4"/>
  <c r="I106" i="4" s="1"/>
  <c r="G105" i="4"/>
  <c r="I105" i="4" s="1"/>
  <c r="G104" i="4"/>
  <c r="I104" i="4" s="1"/>
  <c r="G103" i="4"/>
  <c r="G102" i="4"/>
  <c r="I102" i="4" s="1"/>
  <c r="G101" i="4"/>
  <c r="G100" i="4"/>
  <c r="I100" i="4" s="1"/>
  <c r="G99" i="4"/>
  <c r="I99" i="4" s="1"/>
  <c r="G98" i="4"/>
  <c r="I98" i="4" s="1"/>
  <c r="G97" i="4"/>
  <c r="G96" i="4"/>
  <c r="I96" i="4" s="1"/>
  <c r="G95" i="4"/>
  <c r="I95" i="4" s="1"/>
  <c r="G94" i="4"/>
  <c r="I94" i="4" s="1"/>
  <c r="G93" i="4"/>
  <c r="I93" i="4" s="1"/>
  <c r="G92" i="4"/>
  <c r="I92" i="4" s="1"/>
  <c r="G91" i="4"/>
  <c r="I91" i="4" s="1"/>
  <c r="G90" i="4"/>
  <c r="I90" i="4" s="1"/>
  <c r="G89" i="4"/>
  <c r="G88" i="4"/>
  <c r="I88" i="4" s="1"/>
  <c r="G87" i="4"/>
  <c r="I87" i="4" s="1"/>
  <c r="G86" i="4"/>
  <c r="I86" i="4" s="1"/>
  <c r="G85" i="4"/>
  <c r="I85" i="4" s="1"/>
  <c r="G84" i="4"/>
  <c r="I84" i="4" s="1"/>
  <c r="G83" i="4"/>
  <c r="I83" i="4" s="1"/>
  <c r="G82" i="4"/>
  <c r="I82" i="4" s="1"/>
  <c r="G81" i="4"/>
  <c r="I81" i="4" s="1"/>
  <c r="G80" i="4"/>
  <c r="I80" i="4" s="1"/>
  <c r="G79" i="4"/>
  <c r="I79" i="4" s="1"/>
  <c r="G78" i="4"/>
  <c r="I78" i="4" s="1"/>
  <c r="G77" i="4"/>
  <c r="I77" i="4" s="1"/>
  <c r="G76" i="4"/>
  <c r="I76" i="4" s="1"/>
  <c r="G75" i="4"/>
  <c r="I75" i="4" s="1"/>
  <c r="G74" i="4"/>
  <c r="I74" i="4" s="1"/>
  <c r="G73" i="4"/>
  <c r="I73" i="4" s="1"/>
  <c r="G72" i="4"/>
  <c r="I72" i="4" s="1"/>
  <c r="G71" i="4"/>
  <c r="I71" i="4" s="1"/>
  <c r="G70" i="4"/>
  <c r="I70" i="4" s="1"/>
  <c r="G69" i="4"/>
  <c r="I69" i="4" s="1"/>
  <c r="G68" i="4"/>
  <c r="I68" i="4" s="1"/>
  <c r="G67" i="4"/>
  <c r="I67" i="4" s="1"/>
  <c r="G66" i="4"/>
  <c r="I66" i="4" s="1"/>
  <c r="G65" i="4"/>
  <c r="I65" i="4" s="1"/>
  <c r="G64" i="4"/>
  <c r="I64" i="4" s="1"/>
  <c r="G63" i="4"/>
  <c r="I63" i="4" s="1"/>
  <c r="G62" i="4"/>
  <c r="G61" i="4"/>
  <c r="I61" i="4" s="1"/>
  <c r="G60" i="4"/>
  <c r="I60" i="4" s="1"/>
  <c r="G59" i="4"/>
  <c r="I59" i="4" s="1"/>
  <c r="G58" i="4"/>
  <c r="I58" i="4" s="1"/>
  <c r="G57" i="4"/>
  <c r="I57" i="4" s="1"/>
  <c r="G56" i="4"/>
  <c r="I56" i="4" s="1"/>
  <c r="G55" i="4"/>
  <c r="I55" i="4" s="1"/>
  <c r="G54" i="4"/>
  <c r="I54" i="4" s="1"/>
  <c r="G53" i="4"/>
  <c r="G52" i="4"/>
  <c r="I52" i="4" s="1"/>
  <c r="G51" i="4"/>
  <c r="G50" i="4"/>
  <c r="G49" i="4"/>
  <c r="I49" i="4" s="1"/>
  <c r="G48" i="4"/>
  <c r="I48" i="4" s="1"/>
  <c r="G47" i="4"/>
  <c r="I47" i="4" s="1"/>
  <c r="G46" i="4"/>
  <c r="I46" i="4" s="1"/>
  <c r="G45" i="4"/>
  <c r="I45" i="4" s="1"/>
  <c r="G44" i="4"/>
  <c r="I44" i="4" s="1"/>
  <c r="G43" i="4"/>
  <c r="I43" i="4" s="1"/>
  <c r="G42" i="4"/>
  <c r="I42" i="4" s="1"/>
  <c r="G41" i="4"/>
  <c r="I41" i="4" s="1"/>
  <c r="G40" i="4"/>
  <c r="I40" i="4" s="1"/>
  <c r="G39" i="4"/>
  <c r="I39" i="4" s="1"/>
  <c r="G38" i="4"/>
  <c r="I38" i="4" s="1"/>
  <c r="G37" i="4"/>
  <c r="I37" i="4" s="1"/>
  <c r="G36" i="4"/>
  <c r="I36" i="4" s="1"/>
  <c r="G35" i="4"/>
  <c r="I35" i="4" s="1"/>
  <c r="G34" i="4"/>
  <c r="G33" i="4"/>
  <c r="I33" i="4" s="1"/>
  <c r="G32" i="4"/>
  <c r="I32" i="4" s="1"/>
  <c r="G31" i="4"/>
  <c r="I31" i="4" s="1"/>
  <c r="G30" i="4"/>
  <c r="I30" i="4" s="1"/>
  <c r="G29" i="4"/>
  <c r="I29" i="4" s="1"/>
  <c r="G28" i="4"/>
  <c r="I28" i="4" s="1"/>
  <c r="G27" i="4"/>
  <c r="I27" i="4" s="1"/>
  <c r="G26" i="4"/>
  <c r="I26" i="4" s="1"/>
  <c r="G25" i="4"/>
  <c r="I25" i="4" s="1"/>
  <c r="G24" i="4"/>
  <c r="I24" i="4" s="1"/>
  <c r="G23" i="4"/>
  <c r="I23" i="4" s="1"/>
  <c r="G22" i="4"/>
  <c r="I22" i="4" s="1"/>
  <c r="G21" i="4"/>
  <c r="I21" i="4" s="1"/>
  <c r="G20" i="4"/>
  <c r="I20" i="4" s="1"/>
  <c r="G19" i="4"/>
  <c r="I19" i="4" s="1"/>
  <c r="G18" i="4"/>
  <c r="I18" i="4" s="1"/>
  <c r="G17" i="4"/>
  <c r="I17" i="4" s="1"/>
  <c r="G16" i="4"/>
  <c r="I16" i="4" s="1"/>
  <c r="G15" i="4"/>
  <c r="G14" i="4"/>
  <c r="I14" i="4" s="1"/>
  <c r="G13" i="4"/>
  <c r="I13" i="4" s="1"/>
  <c r="G12" i="4"/>
  <c r="I12" i="4" s="1"/>
  <c r="G11" i="4"/>
  <c r="I11" i="4" s="1"/>
  <c r="G10" i="4"/>
  <c r="I10" i="4" s="1"/>
  <c r="G9" i="4"/>
  <c r="I9" i="4" s="1"/>
  <c r="G8" i="4"/>
  <c r="I8" i="4" s="1"/>
  <c r="G7" i="4"/>
  <c r="G6" i="4"/>
  <c r="I6" i="4" s="1"/>
  <c r="G5" i="4"/>
  <c r="I5" i="4" s="1"/>
  <c r="G4" i="4"/>
  <c r="I4" i="4" s="1"/>
  <c r="G3" i="4"/>
  <c r="G2" i="4"/>
  <c r="J2396" i="2"/>
  <c r="R256" i="4" l="1"/>
  <c r="I256" i="4"/>
  <c r="R296" i="4"/>
  <c r="I296" i="4"/>
  <c r="R89" i="4"/>
  <c r="I89" i="4"/>
  <c r="R97" i="4"/>
  <c r="I97" i="4"/>
  <c r="R161" i="4"/>
  <c r="I161" i="4"/>
  <c r="R225" i="4"/>
  <c r="I225" i="4"/>
  <c r="R337" i="4"/>
  <c r="I337" i="4"/>
  <c r="R176" i="4"/>
  <c r="I176" i="4"/>
  <c r="R224" i="4"/>
  <c r="I224" i="4"/>
  <c r="R336" i="4"/>
  <c r="I336" i="4"/>
  <c r="R50" i="4"/>
  <c r="I50" i="4"/>
  <c r="R130" i="4"/>
  <c r="I130" i="4"/>
  <c r="R178" i="4"/>
  <c r="I178" i="4"/>
  <c r="R194" i="4"/>
  <c r="I194" i="4"/>
  <c r="R2" i="4"/>
  <c r="I2" i="4"/>
  <c r="M2" i="4"/>
  <c r="R34" i="4"/>
  <c r="I34" i="4"/>
  <c r="I3" i="4"/>
  <c r="R51" i="4"/>
  <c r="I51" i="4"/>
  <c r="R291" i="4"/>
  <c r="I291" i="4"/>
  <c r="R323" i="4"/>
  <c r="I323" i="4"/>
  <c r="R339" i="4"/>
  <c r="I339" i="4"/>
  <c r="R172" i="4"/>
  <c r="I172" i="4"/>
  <c r="R212" i="4"/>
  <c r="I212" i="4"/>
  <c r="R268" i="4"/>
  <c r="I268" i="4"/>
  <c r="R332" i="4"/>
  <c r="I332" i="4"/>
  <c r="R53" i="4"/>
  <c r="I53" i="4"/>
  <c r="R101" i="4"/>
  <c r="I101" i="4"/>
  <c r="R205" i="4"/>
  <c r="I205" i="4"/>
  <c r="R213" i="4"/>
  <c r="I213" i="4"/>
  <c r="R333" i="4"/>
  <c r="I333" i="4"/>
  <c r="R62" i="4"/>
  <c r="I62" i="4"/>
  <c r="R118" i="4"/>
  <c r="I118" i="4"/>
  <c r="R134" i="4"/>
  <c r="I134" i="4"/>
  <c r="R142" i="4"/>
  <c r="I142" i="4"/>
  <c r="R206" i="4"/>
  <c r="I206" i="4"/>
  <c r="R214" i="4"/>
  <c r="I214" i="4"/>
  <c r="R262" i="4"/>
  <c r="I262" i="4"/>
  <c r="R7" i="4"/>
  <c r="I7" i="4"/>
  <c r="R15" i="4"/>
  <c r="I15" i="4"/>
  <c r="R103" i="4"/>
  <c r="I103" i="4"/>
  <c r="R111" i="4"/>
  <c r="I111" i="4"/>
  <c r="R143" i="4"/>
  <c r="I143" i="4"/>
  <c r="R191" i="4"/>
  <c r="I191" i="4"/>
  <c r="R215" i="4"/>
  <c r="I215" i="4"/>
  <c r="R319" i="4"/>
  <c r="I319" i="4"/>
  <c r="N289" i="4"/>
  <c r="J289" i="4" s="1"/>
  <c r="H289" i="4" s="1"/>
  <c r="M289" i="4" s="1"/>
  <c r="K38" i="4"/>
  <c r="L38" i="4" s="1"/>
  <c r="R38" i="4" s="1"/>
  <c r="N238" i="4"/>
  <c r="J238" i="4" s="1"/>
  <c r="H238" i="4" s="1"/>
  <c r="M238" i="4" s="1"/>
  <c r="N326" i="4"/>
  <c r="J326" i="4" s="1"/>
  <c r="H326" i="4" s="1"/>
  <c r="M326" i="4" s="1"/>
  <c r="N47" i="4"/>
  <c r="J47" i="4" s="1"/>
  <c r="H47" i="4" s="1"/>
  <c r="M47" i="4" s="1"/>
  <c r="N71" i="4"/>
  <c r="J71" i="4" s="1"/>
  <c r="H71" i="4" s="1"/>
  <c r="M71" i="4" s="1"/>
  <c r="K303" i="4"/>
  <c r="L303" i="4" s="1"/>
  <c r="R303" i="4" s="1"/>
  <c r="J176" i="4"/>
  <c r="M176" i="4"/>
  <c r="H224" i="4"/>
  <c r="M224" i="4"/>
  <c r="M256" i="4"/>
  <c r="H296" i="4"/>
  <c r="M296" i="4"/>
  <c r="M336" i="4"/>
  <c r="H7" i="4"/>
  <c r="M7" i="4"/>
  <c r="H89" i="4"/>
  <c r="M89" i="4"/>
  <c r="M97" i="4"/>
  <c r="H161" i="4"/>
  <c r="M161" i="4"/>
  <c r="L225" i="4"/>
  <c r="M225" i="4"/>
  <c r="L337" i="4"/>
  <c r="M337" i="4"/>
  <c r="H2" i="4"/>
  <c r="L34" i="4"/>
  <c r="M34" i="4"/>
  <c r="H50" i="4"/>
  <c r="M50" i="4"/>
  <c r="H130" i="4"/>
  <c r="M130" i="4"/>
  <c r="M178" i="4"/>
  <c r="H194" i="4"/>
  <c r="M194" i="4"/>
  <c r="M15" i="4"/>
  <c r="H51" i="4"/>
  <c r="M51" i="4"/>
  <c r="H291" i="4"/>
  <c r="M291" i="4"/>
  <c r="H323" i="4"/>
  <c r="M323" i="4"/>
  <c r="H339" i="4"/>
  <c r="M339" i="4"/>
  <c r="H172" i="4"/>
  <c r="M172" i="4"/>
  <c r="H212" i="4"/>
  <c r="M212" i="4"/>
  <c r="H268" i="4"/>
  <c r="M268" i="4"/>
  <c r="H332" i="4"/>
  <c r="M332" i="4"/>
  <c r="L53" i="4"/>
  <c r="M53" i="4"/>
  <c r="H101" i="4"/>
  <c r="M101" i="4"/>
  <c r="H205" i="4"/>
  <c r="M205" i="4"/>
  <c r="H213" i="4"/>
  <c r="M213" i="4"/>
  <c r="H333" i="4"/>
  <c r="M333" i="4"/>
  <c r="H62" i="4"/>
  <c r="M62" i="4"/>
  <c r="H118" i="4"/>
  <c r="M118" i="4"/>
  <c r="L134" i="4"/>
  <c r="M134" i="4"/>
  <c r="M142" i="4"/>
  <c r="H206" i="4"/>
  <c r="M206" i="4"/>
  <c r="H214" i="4"/>
  <c r="M214" i="4"/>
  <c r="H262" i="4"/>
  <c r="M262" i="4"/>
  <c r="H103" i="4"/>
  <c r="M103" i="4"/>
  <c r="H111" i="4"/>
  <c r="M111" i="4"/>
  <c r="M143" i="4"/>
  <c r="M191" i="4"/>
  <c r="L215" i="4"/>
  <c r="M215" i="4"/>
  <c r="L319" i="4"/>
  <c r="M319" i="4"/>
  <c r="H15" i="4"/>
  <c r="H143" i="4"/>
  <c r="H191" i="4"/>
  <c r="H215" i="4"/>
  <c r="H319" i="4"/>
  <c r="H176" i="4"/>
  <c r="H256" i="4"/>
  <c r="H336" i="4"/>
  <c r="H97" i="4"/>
  <c r="H225" i="4"/>
  <c r="H337" i="4"/>
  <c r="H34" i="4"/>
  <c r="H178" i="4"/>
  <c r="H53" i="4"/>
  <c r="H134" i="4"/>
  <c r="H142" i="4"/>
  <c r="L97" i="4"/>
  <c r="L336" i="4"/>
  <c r="N90" i="4"/>
  <c r="J90" i="4" s="1"/>
  <c r="N98" i="4"/>
  <c r="J98" i="4" s="1"/>
  <c r="N106" i="4"/>
  <c r="J106" i="4" s="1"/>
  <c r="K114" i="4"/>
  <c r="L114" i="4" s="1"/>
  <c r="R114" i="4" s="1"/>
  <c r="N122" i="4"/>
  <c r="J122" i="4" s="1"/>
  <c r="J130" i="4"/>
  <c r="N130" i="4"/>
  <c r="K130" i="4"/>
  <c r="L130" i="4"/>
  <c r="N138" i="4"/>
  <c r="J138" i="4" s="1"/>
  <c r="N146" i="4"/>
  <c r="J146" i="4" s="1"/>
  <c r="K154" i="4"/>
  <c r="L154" i="4" s="1"/>
  <c r="R154" i="4" s="1"/>
  <c r="K162" i="4"/>
  <c r="L162" i="4" s="1"/>
  <c r="R162" i="4" s="1"/>
  <c r="N170" i="4"/>
  <c r="J170" i="4" s="1"/>
  <c r="N178" i="4"/>
  <c r="J178" i="4"/>
  <c r="K178" i="4"/>
  <c r="L178" i="4"/>
  <c r="N186" i="4"/>
  <c r="J186" i="4" s="1"/>
  <c r="J194" i="4"/>
  <c r="N194" i="4"/>
  <c r="K194" i="4"/>
  <c r="L194" i="4"/>
  <c r="K202" i="4"/>
  <c r="L202" i="4" s="1"/>
  <c r="R202" i="4" s="1"/>
  <c r="N210" i="4"/>
  <c r="J210" i="4" s="1"/>
  <c r="N218" i="4"/>
  <c r="J218" i="4" s="1"/>
  <c r="N234" i="4"/>
  <c r="J234" i="4" s="1"/>
  <c r="K242" i="4"/>
  <c r="L242" i="4" s="1"/>
  <c r="R242" i="4" s="1"/>
  <c r="N250" i="4"/>
  <c r="J250" i="4" s="1"/>
  <c r="N258" i="4"/>
  <c r="J258" i="4" s="1"/>
  <c r="N274" i="4"/>
  <c r="J274" i="4" s="1"/>
  <c r="K282" i="4"/>
  <c r="L282" i="4" s="1"/>
  <c r="R282" i="4" s="1"/>
  <c r="L176" i="4"/>
  <c r="L256" i="4"/>
  <c r="J2" i="4"/>
  <c r="N2" i="4"/>
  <c r="K2" i="4"/>
  <c r="L2" i="4"/>
  <c r="N26" i="4"/>
  <c r="J26" i="4" s="1"/>
  <c r="N50" i="4"/>
  <c r="J50" i="4"/>
  <c r="K50" i="4"/>
  <c r="L50" i="4"/>
  <c r="N82" i="4"/>
  <c r="J82" i="4" s="1"/>
  <c r="N19" i="4"/>
  <c r="J19" i="4" s="1"/>
  <c r="N51" i="4"/>
  <c r="J51" i="4"/>
  <c r="K51" i="4"/>
  <c r="L51" i="4"/>
  <c r="N75" i="4"/>
  <c r="J75" i="4" s="1"/>
  <c r="N139" i="4"/>
  <c r="J139" i="4" s="1"/>
  <c r="N179" i="4"/>
  <c r="J179" i="4" s="1"/>
  <c r="K203" i="4"/>
  <c r="L203" i="4" s="1"/>
  <c r="R203" i="4" s="1"/>
  <c r="K235" i="4"/>
  <c r="L235" i="4" s="1"/>
  <c r="R235" i="4" s="1"/>
  <c r="N259" i="4"/>
  <c r="J259" i="4" s="1"/>
  <c r="K20" i="4"/>
  <c r="L20" i="4" s="1"/>
  <c r="R20" i="4" s="1"/>
  <c r="K60" i="4"/>
  <c r="L60" i="4" s="1"/>
  <c r="R60" i="4" s="1"/>
  <c r="N116" i="4"/>
  <c r="J116" i="4" s="1"/>
  <c r="N140" i="4"/>
  <c r="J140" i="4" s="1"/>
  <c r="N180" i="4"/>
  <c r="J180" i="4" s="1"/>
  <c r="K220" i="4"/>
  <c r="L220" i="4" s="1"/>
  <c r="R220" i="4" s="1"/>
  <c r="N292" i="4"/>
  <c r="J292" i="4" s="1"/>
  <c r="K316" i="4"/>
  <c r="L316" i="4" s="1"/>
  <c r="R316" i="4" s="1"/>
  <c r="J332" i="4"/>
  <c r="N332" i="4"/>
  <c r="K332" i="4"/>
  <c r="L332" i="4"/>
  <c r="N21" i="4"/>
  <c r="J21" i="4" s="1"/>
  <c r="N45" i="4"/>
  <c r="J45" i="4" s="1"/>
  <c r="N53" i="4"/>
  <c r="J53" i="4"/>
  <c r="K53" i="4"/>
  <c r="N77" i="4"/>
  <c r="J77" i="4" s="1"/>
  <c r="K93" i="4"/>
  <c r="L93" i="4" s="1"/>
  <c r="R93" i="4" s="1"/>
  <c r="N101" i="4"/>
  <c r="J101" i="4"/>
  <c r="K101" i="4"/>
  <c r="L101" i="4"/>
  <c r="N109" i="4"/>
  <c r="J109" i="4" s="1"/>
  <c r="K117" i="4"/>
  <c r="L117" i="4" s="1"/>
  <c r="R117" i="4" s="1"/>
  <c r="N125" i="4"/>
  <c r="J125" i="4" s="1"/>
  <c r="K133" i="4"/>
  <c r="L133" i="4" s="1"/>
  <c r="R133" i="4" s="1"/>
  <c r="N141" i="4"/>
  <c r="J141" i="4" s="1"/>
  <c r="N149" i="4"/>
  <c r="J149" i="4" s="1"/>
  <c r="N165" i="4"/>
  <c r="J165" i="4" s="1"/>
  <c r="N173" i="4"/>
  <c r="J173" i="4" s="1"/>
  <c r="N181" i="4"/>
  <c r="J181" i="4" s="1"/>
  <c r="N189" i="4"/>
  <c r="J189" i="4" s="1"/>
  <c r="N205" i="4"/>
  <c r="K205" i="4"/>
  <c r="J205" i="4"/>
  <c r="N213" i="4"/>
  <c r="J213" i="4"/>
  <c r="K213" i="4"/>
  <c r="L213" i="4"/>
  <c r="N221" i="4"/>
  <c r="J221" i="4" s="1"/>
  <c r="N229" i="4"/>
  <c r="J229" i="4" s="1"/>
  <c r="N237" i="4"/>
  <c r="J237" i="4" s="1"/>
  <c r="N245" i="4"/>
  <c r="J245" i="4" s="1"/>
  <c r="K253" i="4"/>
  <c r="L253" i="4" s="1"/>
  <c r="R253" i="4" s="1"/>
  <c r="N261" i="4"/>
  <c r="J261" i="4" s="1"/>
  <c r="N269" i="4"/>
  <c r="J269" i="4" s="1"/>
  <c r="K277" i="4"/>
  <c r="L277" i="4" s="1"/>
  <c r="R277" i="4" s="1"/>
  <c r="N285" i="4"/>
  <c r="J285" i="4" s="1"/>
  <c r="N293" i="4"/>
  <c r="J293" i="4" s="1"/>
  <c r="K301" i="4"/>
  <c r="L301" i="4" s="1"/>
  <c r="R301" i="4" s="1"/>
  <c r="N317" i="4"/>
  <c r="J317" i="4" s="1"/>
  <c r="N333" i="4"/>
  <c r="K333" i="4"/>
  <c r="J333" i="4"/>
  <c r="L333" i="4"/>
  <c r="K341" i="4"/>
  <c r="L341" i="4" s="1"/>
  <c r="R341" i="4" s="1"/>
  <c r="K176" i="4"/>
  <c r="N42" i="4"/>
  <c r="J42" i="4" s="1"/>
  <c r="N66" i="4"/>
  <c r="J66" i="4" s="1"/>
  <c r="N43" i="4"/>
  <c r="J43" i="4" s="1"/>
  <c r="N67" i="4"/>
  <c r="J67" i="4" s="1"/>
  <c r="K91" i="4"/>
  <c r="L91" i="4" s="1"/>
  <c r="R91" i="4" s="1"/>
  <c r="N115" i="4"/>
  <c r="J115" i="4" s="1"/>
  <c r="K147" i="4"/>
  <c r="L147" i="4" s="1"/>
  <c r="R147" i="4" s="1"/>
  <c r="K187" i="4"/>
  <c r="L187" i="4" s="1"/>
  <c r="R187" i="4" s="1"/>
  <c r="N211" i="4"/>
  <c r="J211" i="4" s="1"/>
  <c r="N227" i="4"/>
  <c r="J227" i="4" s="1"/>
  <c r="K267" i="4"/>
  <c r="L267" i="4" s="1"/>
  <c r="R267" i="4" s="1"/>
  <c r="N12" i="4"/>
  <c r="J12" i="4" s="1"/>
  <c r="N68" i="4"/>
  <c r="J68" i="4" s="1"/>
  <c r="N84" i="4"/>
  <c r="J84" i="4" s="1"/>
  <c r="N108" i="4"/>
  <c r="J108" i="4" s="1"/>
  <c r="J172" i="4"/>
  <c r="N172" i="4"/>
  <c r="K172" i="4"/>
  <c r="L172" i="4"/>
  <c r="N204" i="4"/>
  <c r="J204" i="4" s="1"/>
  <c r="K236" i="4"/>
  <c r="L236" i="4" s="1"/>
  <c r="R236" i="4" s="1"/>
  <c r="K276" i="4"/>
  <c r="L276" i="4" s="1"/>
  <c r="R276" i="4" s="1"/>
  <c r="K340" i="4"/>
  <c r="L340" i="4" s="1"/>
  <c r="R340" i="4" s="1"/>
  <c r="K5" i="4"/>
  <c r="L5" i="4" s="1"/>
  <c r="R5" i="4" s="1"/>
  <c r="N29" i="4"/>
  <c r="J29" i="4" s="1"/>
  <c r="N61" i="4"/>
  <c r="J61" i="4" s="1"/>
  <c r="K85" i="4"/>
  <c r="L85" i="4" s="1"/>
  <c r="R85" i="4" s="1"/>
  <c r="N14" i="4"/>
  <c r="J14" i="4" s="1"/>
  <c r="N38" i="4"/>
  <c r="J38" i="4" s="1"/>
  <c r="H38" i="4" s="1"/>
  <c r="M38" i="4" s="1"/>
  <c r="N46" i="4"/>
  <c r="J46" i="4" s="1"/>
  <c r="H46" i="4" s="1"/>
  <c r="M46" i="4" s="1"/>
  <c r="K46" i="4"/>
  <c r="L46" i="4" s="1"/>
  <c r="R46" i="4" s="1"/>
  <c r="N62" i="4"/>
  <c r="J62" i="4"/>
  <c r="K62" i="4"/>
  <c r="L62" i="4"/>
  <c r="N70" i="4"/>
  <c r="J70" i="4" s="1"/>
  <c r="N78" i="4"/>
  <c r="J78" i="4" s="1"/>
  <c r="N86" i="4"/>
  <c r="J86" i="4" s="1"/>
  <c r="H86" i="4" s="1"/>
  <c r="M86" i="4" s="1"/>
  <c r="K86" i="4"/>
  <c r="L86" i="4" s="1"/>
  <c r="R86" i="4" s="1"/>
  <c r="N94" i="4"/>
  <c r="J94" i="4" s="1"/>
  <c r="J118" i="4"/>
  <c r="N118" i="4"/>
  <c r="K118" i="4"/>
  <c r="L118" i="4"/>
  <c r="N134" i="4"/>
  <c r="J134" i="4"/>
  <c r="K134" i="4"/>
  <c r="J142" i="4"/>
  <c r="N142" i="4"/>
  <c r="K142" i="4"/>
  <c r="L142" i="4"/>
  <c r="N158" i="4"/>
  <c r="J158" i="4" s="1"/>
  <c r="N166" i="4"/>
  <c r="J166" i="4" s="1"/>
  <c r="N182" i="4"/>
  <c r="J182" i="4" s="1"/>
  <c r="N190" i="4"/>
  <c r="J190" i="4" s="1"/>
  <c r="N198" i="4"/>
  <c r="J198" i="4" s="1"/>
  <c r="N206" i="4"/>
  <c r="J206" i="4"/>
  <c r="K206" i="4"/>
  <c r="N214" i="4"/>
  <c r="K214" i="4"/>
  <c r="J214" i="4"/>
  <c r="L214" i="4"/>
  <c r="N222" i="4"/>
  <c r="J222" i="4" s="1"/>
  <c r="N230" i="4"/>
  <c r="J230" i="4" s="1"/>
  <c r="K238" i="4"/>
  <c r="L238" i="4" s="1"/>
  <c r="R238" i="4" s="1"/>
  <c r="N246" i="4"/>
  <c r="J246" i="4" s="1"/>
  <c r="N262" i="4"/>
  <c r="J262" i="4"/>
  <c r="K262" i="4"/>
  <c r="L262" i="4"/>
  <c r="N270" i="4"/>
  <c r="J270" i="4" s="1"/>
  <c r="H270" i="4" s="1"/>
  <c r="M270" i="4" s="1"/>
  <c r="K270" i="4"/>
  <c r="L270" i="4" s="1"/>
  <c r="R270" i="4" s="1"/>
  <c r="N22" i="4"/>
  <c r="J22" i="4" s="1"/>
  <c r="N54" i="4"/>
  <c r="J54" i="4" s="1"/>
  <c r="N18" i="4"/>
  <c r="J18" i="4" s="1"/>
  <c r="K58" i="4"/>
  <c r="L58" i="4" s="1"/>
  <c r="R58" i="4" s="1"/>
  <c r="K27" i="4"/>
  <c r="L27" i="4" s="1"/>
  <c r="R27" i="4" s="1"/>
  <c r="N59" i="4"/>
  <c r="J59" i="4" s="1"/>
  <c r="K99" i="4"/>
  <c r="L99" i="4" s="1"/>
  <c r="R99" i="4" s="1"/>
  <c r="N123" i="4"/>
  <c r="J123" i="4" s="1"/>
  <c r="H123" i="4" s="1"/>
  <c r="M123" i="4" s="1"/>
  <c r="K123" i="4"/>
  <c r="L123" i="4" s="1"/>
  <c r="R123" i="4" s="1"/>
  <c r="K155" i="4"/>
  <c r="L155" i="4" s="1"/>
  <c r="R155" i="4" s="1"/>
  <c r="K163" i="4"/>
  <c r="L163" i="4" s="1"/>
  <c r="R163" i="4" s="1"/>
  <c r="K195" i="4"/>
  <c r="L195" i="4" s="1"/>
  <c r="R195" i="4" s="1"/>
  <c r="K251" i="4"/>
  <c r="L251" i="4" s="1"/>
  <c r="R251" i="4" s="1"/>
  <c r="N4" i="4"/>
  <c r="J4" i="4" s="1"/>
  <c r="N28" i="4"/>
  <c r="J28" i="4" s="1"/>
  <c r="N52" i="4"/>
  <c r="J52" i="4" s="1"/>
  <c r="N100" i="4"/>
  <c r="J100" i="4" s="1"/>
  <c r="N124" i="4"/>
  <c r="J124" i="4" s="1"/>
  <c r="K148" i="4"/>
  <c r="L148" i="4" s="1"/>
  <c r="R148" i="4" s="1"/>
  <c r="N188" i="4"/>
  <c r="J188" i="4" s="1"/>
  <c r="N228" i="4"/>
  <c r="J228" i="4" s="1"/>
  <c r="N244" i="4"/>
  <c r="J244" i="4" s="1"/>
  <c r="J268" i="4"/>
  <c r="N268" i="4"/>
  <c r="K268" i="4"/>
  <c r="L268" i="4"/>
  <c r="K348" i="4"/>
  <c r="L348" i="4" s="1"/>
  <c r="R348" i="4" s="1"/>
  <c r="N13" i="4"/>
  <c r="J13" i="4" s="1"/>
  <c r="H13" i="4" s="1"/>
  <c r="M13" i="4" s="1"/>
  <c r="K13" i="4"/>
  <c r="L13" i="4" s="1"/>
  <c r="R13" i="4" s="1"/>
  <c r="N37" i="4"/>
  <c r="J37" i="4" s="1"/>
  <c r="N69" i="4"/>
  <c r="J69" i="4" s="1"/>
  <c r="K6" i="4"/>
  <c r="L6" i="4" s="1"/>
  <c r="R6" i="4" s="1"/>
  <c r="N7" i="4"/>
  <c r="J7" i="4"/>
  <c r="K7" i="4"/>
  <c r="L7" i="4"/>
  <c r="N15" i="4"/>
  <c r="J15" i="4"/>
  <c r="K15" i="4"/>
  <c r="L15" i="4"/>
  <c r="N39" i="4"/>
  <c r="J39" i="4" s="1"/>
  <c r="H39" i="4" s="1"/>
  <c r="M39" i="4" s="1"/>
  <c r="K39" i="4"/>
  <c r="L39" i="4" s="1"/>
  <c r="R39" i="4" s="1"/>
  <c r="K47" i="4"/>
  <c r="L47" i="4" s="1"/>
  <c r="R47" i="4" s="1"/>
  <c r="K71" i="4"/>
  <c r="L71" i="4" s="1"/>
  <c r="R71" i="4" s="1"/>
  <c r="N103" i="4"/>
  <c r="J103" i="4"/>
  <c r="K103" i="4"/>
  <c r="L103" i="4"/>
  <c r="N111" i="4"/>
  <c r="J111" i="4"/>
  <c r="K111" i="4"/>
  <c r="L111" i="4"/>
  <c r="N135" i="4"/>
  <c r="J135" i="4" s="1"/>
  <c r="H135" i="4" s="1"/>
  <c r="M135" i="4" s="1"/>
  <c r="K135" i="4"/>
  <c r="L135" i="4" s="1"/>
  <c r="R135" i="4" s="1"/>
  <c r="N143" i="4"/>
  <c r="J143" i="4"/>
  <c r="K143" i="4"/>
  <c r="L143" i="4"/>
  <c r="N167" i="4"/>
  <c r="J167" i="4" s="1"/>
  <c r="H167" i="4" s="1"/>
  <c r="M167" i="4" s="1"/>
  <c r="K167" i="4"/>
  <c r="L167" i="4" s="1"/>
  <c r="R167" i="4" s="1"/>
  <c r="N191" i="4"/>
  <c r="J191" i="4"/>
  <c r="K191" i="4"/>
  <c r="L191" i="4"/>
  <c r="N215" i="4"/>
  <c r="J215" i="4"/>
  <c r="K215" i="4"/>
  <c r="N231" i="4"/>
  <c r="J231" i="4" s="1"/>
  <c r="H231" i="4" s="1"/>
  <c r="M231" i="4" s="1"/>
  <c r="K231" i="4"/>
  <c r="L231" i="4" s="1"/>
  <c r="R231" i="4" s="1"/>
  <c r="N263" i="4"/>
  <c r="J263" i="4" s="1"/>
  <c r="H263" i="4" s="1"/>
  <c r="M263" i="4" s="1"/>
  <c r="K263" i="4"/>
  <c r="L263" i="4" s="1"/>
  <c r="R263" i="4" s="1"/>
  <c r="K174" i="4"/>
  <c r="L174" i="4" s="1"/>
  <c r="R174" i="4" s="1"/>
  <c r="K10" i="4"/>
  <c r="L10" i="4" s="1"/>
  <c r="R10" i="4" s="1"/>
  <c r="N74" i="4"/>
  <c r="J74" i="4" s="1"/>
  <c r="N35" i="4"/>
  <c r="J35" i="4" s="1"/>
  <c r="N83" i="4"/>
  <c r="J83" i="4" s="1"/>
  <c r="H83" i="4" s="1"/>
  <c r="M83" i="4" s="1"/>
  <c r="K83" i="4"/>
  <c r="L83" i="4" s="1"/>
  <c r="R83" i="4" s="1"/>
  <c r="K131" i="4"/>
  <c r="L131" i="4" s="1"/>
  <c r="R131" i="4" s="1"/>
  <c r="N171" i="4"/>
  <c r="J171" i="4" s="1"/>
  <c r="N243" i="4"/>
  <c r="J243" i="4" s="1"/>
  <c r="N64" i="4"/>
  <c r="J64" i="4" s="1"/>
  <c r="K80" i="4"/>
  <c r="L80" i="4" s="1"/>
  <c r="R80" i="4" s="1"/>
  <c r="K88" i="4"/>
  <c r="L88" i="4" s="1"/>
  <c r="R88" i="4" s="1"/>
  <c r="N96" i="4"/>
  <c r="J96" i="4" s="1"/>
  <c r="H96" i="4" s="1"/>
  <c r="M96" i="4" s="1"/>
  <c r="K96" i="4"/>
  <c r="L96" i="4" s="1"/>
  <c r="R96" i="4" s="1"/>
  <c r="N104" i="4"/>
  <c r="J104" i="4" s="1"/>
  <c r="N112" i="4"/>
  <c r="J112" i="4" s="1"/>
  <c r="N120" i="4"/>
  <c r="J120" i="4" s="1"/>
  <c r="K128" i="4"/>
  <c r="L128" i="4" s="1"/>
  <c r="R128" i="4" s="1"/>
  <c r="K144" i="4"/>
  <c r="L144" i="4" s="1"/>
  <c r="R144" i="4" s="1"/>
  <c r="K152" i="4"/>
  <c r="L152" i="4" s="1"/>
  <c r="R152" i="4" s="1"/>
  <c r="K160" i="4"/>
  <c r="L160" i="4" s="1"/>
  <c r="R160" i="4" s="1"/>
  <c r="N168" i="4"/>
  <c r="J168" i="4" s="1"/>
  <c r="N176" i="4"/>
  <c r="N192" i="4"/>
  <c r="J192" i="4" s="1"/>
  <c r="K200" i="4"/>
  <c r="L200" i="4" s="1"/>
  <c r="R200" i="4" s="1"/>
  <c r="N216" i="4"/>
  <c r="J216" i="4" s="1"/>
  <c r="J224" i="4"/>
  <c r="N224" i="4"/>
  <c r="K224" i="4"/>
  <c r="L224" i="4"/>
  <c r="N232" i="4"/>
  <c r="J232" i="4" s="1"/>
  <c r="N240" i="4"/>
  <c r="J240" i="4" s="1"/>
  <c r="N248" i="4"/>
  <c r="J248" i="4" s="1"/>
  <c r="J256" i="4"/>
  <c r="N256" i="4"/>
  <c r="K256" i="4"/>
  <c r="N264" i="4"/>
  <c r="J264" i="4" s="1"/>
  <c r="K272" i="4"/>
  <c r="L272" i="4" s="1"/>
  <c r="R272" i="4" s="1"/>
  <c r="K280" i="4"/>
  <c r="L280" i="4" s="1"/>
  <c r="R280" i="4" s="1"/>
  <c r="K288" i="4"/>
  <c r="L288" i="4" s="1"/>
  <c r="R288" i="4" s="1"/>
  <c r="K296" i="4"/>
  <c r="N296" i="4"/>
  <c r="J296" i="4"/>
  <c r="L296" i="4"/>
  <c r="L205" i="4"/>
  <c r="N110" i="4"/>
  <c r="J110" i="4" s="1"/>
  <c r="K105" i="4"/>
  <c r="L105" i="4" s="1"/>
  <c r="R105" i="4" s="1"/>
  <c r="N105" i="4"/>
  <c r="J105" i="4" s="1"/>
  <c r="H105" i="4" s="1"/>
  <c r="M105" i="4" s="1"/>
  <c r="N34" i="4"/>
  <c r="J34" i="4"/>
  <c r="K34" i="4"/>
  <c r="K164" i="4"/>
  <c r="L164" i="4" s="1"/>
  <c r="R164" i="4" s="1"/>
  <c r="N196" i="4"/>
  <c r="J196" i="4" s="1"/>
  <c r="J212" i="4"/>
  <c r="N212" i="4"/>
  <c r="K212" i="4"/>
  <c r="L212" i="4"/>
  <c r="N260" i="4"/>
  <c r="J260" i="4" s="1"/>
  <c r="N284" i="4"/>
  <c r="J284" i="4" s="1"/>
  <c r="N324" i="4"/>
  <c r="J324" i="4" s="1"/>
  <c r="N8" i="4"/>
  <c r="J8" i="4" s="1"/>
  <c r="N24" i="4"/>
  <c r="J24" i="4" s="1"/>
  <c r="K32" i="4"/>
  <c r="L32" i="4" s="1"/>
  <c r="R32" i="4" s="1"/>
  <c r="K40" i="4"/>
  <c r="L40" i="4" s="1"/>
  <c r="R40" i="4" s="1"/>
  <c r="K48" i="4"/>
  <c r="L48" i="4" s="1"/>
  <c r="R48" i="4" s="1"/>
  <c r="K56" i="4"/>
  <c r="L56" i="4" s="1"/>
  <c r="R56" i="4" s="1"/>
  <c r="N72" i="4"/>
  <c r="J72" i="4" s="1"/>
  <c r="H72" i="4" s="1"/>
  <c r="M72" i="4" s="1"/>
  <c r="K72" i="4"/>
  <c r="L72" i="4" s="1"/>
  <c r="R72" i="4" s="1"/>
  <c r="K9" i="4"/>
  <c r="L9" i="4" s="1"/>
  <c r="R9" i="4" s="1"/>
  <c r="N17" i="4"/>
  <c r="J17" i="4" s="1"/>
  <c r="K25" i="4"/>
  <c r="L25" i="4" s="1"/>
  <c r="R25" i="4" s="1"/>
  <c r="K33" i="4"/>
  <c r="L33" i="4" s="1"/>
  <c r="R33" i="4" s="1"/>
  <c r="K49" i="4"/>
  <c r="L49" i="4" s="1"/>
  <c r="R49" i="4" s="1"/>
  <c r="N57" i="4"/>
  <c r="J57" i="4" s="1"/>
  <c r="N65" i="4"/>
  <c r="J65" i="4" s="1"/>
  <c r="K73" i="4"/>
  <c r="L73" i="4" s="1"/>
  <c r="R73" i="4" s="1"/>
  <c r="J89" i="4"/>
  <c r="N89" i="4"/>
  <c r="K89" i="4"/>
  <c r="L89" i="4"/>
  <c r="J97" i="4"/>
  <c r="K97" i="4"/>
  <c r="N97" i="4"/>
  <c r="K113" i="4"/>
  <c r="L113" i="4" s="1"/>
  <c r="R113" i="4" s="1"/>
  <c r="N121" i="4"/>
  <c r="J121" i="4" s="1"/>
  <c r="H121" i="4" s="1"/>
  <c r="M121" i="4" s="1"/>
  <c r="K121" i="4"/>
  <c r="L121" i="4" s="1"/>
  <c r="R121" i="4" s="1"/>
  <c r="K129" i="4"/>
  <c r="L129" i="4" s="1"/>
  <c r="R129" i="4" s="1"/>
  <c r="K137" i="4"/>
  <c r="L137" i="4" s="1"/>
  <c r="R137" i="4" s="1"/>
  <c r="K145" i="4"/>
  <c r="L145" i="4" s="1"/>
  <c r="R145" i="4" s="1"/>
  <c r="K153" i="4"/>
  <c r="L153" i="4" s="1"/>
  <c r="R153" i="4" s="1"/>
  <c r="J161" i="4"/>
  <c r="K161" i="4"/>
  <c r="L161" i="4"/>
  <c r="K169" i="4"/>
  <c r="L169" i="4" s="1"/>
  <c r="R169" i="4" s="1"/>
  <c r="N177" i="4"/>
  <c r="J177" i="4" s="1"/>
  <c r="N185" i="4"/>
  <c r="J185" i="4" s="1"/>
  <c r="N193" i="4"/>
  <c r="J193" i="4" s="1"/>
  <c r="K201" i="4"/>
  <c r="L201" i="4" s="1"/>
  <c r="R201" i="4" s="1"/>
  <c r="K217" i="4"/>
  <c r="L217" i="4" s="1"/>
  <c r="R217" i="4" s="1"/>
  <c r="J225" i="4"/>
  <c r="K225" i="4"/>
  <c r="N225" i="4"/>
  <c r="N241" i="4"/>
  <c r="J241" i="4" s="1"/>
  <c r="N249" i="4"/>
  <c r="J249" i="4" s="1"/>
  <c r="N257" i="4"/>
  <c r="J257" i="4" s="1"/>
  <c r="K265" i="4"/>
  <c r="L265" i="4" s="1"/>
  <c r="R265" i="4" s="1"/>
  <c r="N273" i="4"/>
  <c r="J273" i="4" s="1"/>
  <c r="N281" i="4"/>
  <c r="J281" i="4" s="1"/>
  <c r="L206" i="4"/>
  <c r="N161" i="4"/>
  <c r="N275" i="4"/>
  <c r="J275" i="4" s="1"/>
  <c r="K283" i="4"/>
  <c r="L283" i="4" s="1"/>
  <c r="R283" i="4" s="1"/>
  <c r="N291" i="4"/>
  <c r="J291" i="4"/>
  <c r="K291" i="4"/>
  <c r="N299" i="4"/>
  <c r="J299" i="4" s="1"/>
  <c r="N307" i="4"/>
  <c r="J307" i="4" s="1"/>
  <c r="N315" i="4"/>
  <c r="J315" i="4" s="1"/>
  <c r="J323" i="4"/>
  <c r="N323" i="4"/>
  <c r="K323" i="4"/>
  <c r="N331" i="4"/>
  <c r="J331" i="4" s="1"/>
  <c r="J339" i="4"/>
  <c r="N339" i="4"/>
  <c r="K339" i="4"/>
  <c r="N347" i="4"/>
  <c r="J347" i="4" s="1"/>
  <c r="N294" i="4"/>
  <c r="J294" i="4" s="1"/>
  <c r="H294" i="4" s="1"/>
  <c r="M294" i="4" s="1"/>
  <c r="K294" i="4"/>
  <c r="L294" i="4" s="1"/>
  <c r="R294" i="4" s="1"/>
  <c r="N302" i="4"/>
  <c r="J302" i="4" s="1"/>
  <c r="H302" i="4" s="1"/>
  <c r="M302" i="4" s="1"/>
  <c r="K302" i="4"/>
  <c r="L302" i="4" s="1"/>
  <c r="R302" i="4" s="1"/>
  <c r="N334" i="4"/>
  <c r="J334" i="4" s="1"/>
  <c r="H334" i="4" s="1"/>
  <c r="M334" i="4" s="1"/>
  <c r="K334" i="4"/>
  <c r="L334" i="4" s="1"/>
  <c r="R334" i="4" s="1"/>
  <c r="N295" i="4"/>
  <c r="J295" i="4" s="1"/>
  <c r="H295" i="4" s="1"/>
  <c r="M295" i="4" s="1"/>
  <c r="K295" i="4"/>
  <c r="L295" i="4" s="1"/>
  <c r="R295" i="4" s="1"/>
  <c r="N303" i="4"/>
  <c r="J303" i="4" s="1"/>
  <c r="H303" i="4" s="1"/>
  <c r="M303" i="4" s="1"/>
  <c r="N319" i="4"/>
  <c r="J319" i="4"/>
  <c r="K319" i="4"/>
  <c r="N327" i="4"/>
  <c r="J327" i="4" s="1"/>
  <c r="H327" i="4" s="1"/>
  <c r="M327" i="4" s="1"/>
  <c r="K327" i="4"/>
  <c r="L327" i="4" s="1"/>
  <c r="R327" i="4" s="1"/>
  <c r="L291" i="4"/>
  <c r="L339" i="4"/>
  <c r="K278" i="4"/>
  <c r="L278" i="4" s="1"/>
  <c r="R278" i="4" s="1"/>
  <c r="N310" i="4"/>
  <c r="J310" i="4" s="1"/>
  <c r="N342" i="4"/>
  <c r="J342" i="4" s="1"/>
  <c r="N304" i="4"/>
  <c r="J304" i="4" s="1"/>
  <c r="K312" i="4"/>
  <c r="L312" i="4" s="1"/>
  <c r="R312" i="4" s="1"/>
  <c r="N320" i="4"/>
  <c r="J320" i="4" s="1"/>
  <c r="K328" i="4"/>
  <c r="L328" i="4" s="1"/>
  <c r="R328" i="4" s="1"/>
  <c r="K336" i="4"/>
  <c r="J336" i="4"/>
  <c r="N336" i="4"/>
  <c r="K344" i="4"/>
  <c r="L344" i="4" s="1"/>
  <c r="R344" i="4" s="1"/>
  <c r="N297" i="4"/>
  <c r="J297" i="4" s="1"/>
  <c r="K305" i="4"/>
  <c r="L305" i="4" s="1"/>
  <c r="R305" i="4" s="1"/>
  <c r="K313" i="4"/>
  <c r="L313" i="4" s="1"/>
  <c r="R313" i="4" s="1"/>
  <c r="K321" i="4"/>
  <c r="L321" i="4" s="1"/>
  <c r="R321" i="4" s="1"/>
  <c r="K329" i="4"/>
  <c r="L329" i="4" s="1"/>
  <c r="R329" i="4" s="1"/>
  <c r="J337" i="4"/>
  <c r="K337" i="4"/>
  <c r="N337" i="4"/>
  <c r="N345" i="4"/>
  <c r="J345" i="4" s="1"/>
  <c r="L323" i="4"/>
  <c r="N286" i="4"/>
  <c r="J286" i="4" s="1"/>
  <c r="K318" i="4"/>
  <c r="L318" i="4" s="1"/>
  <c r="R318" i="4" s="1"/>
  <c r="N350" i="4"/>
  <c r="J350" i="4" s="1"/>
  <c r="K290" i="4"/>
  <c r="L290" i="4" s="1"/>
  <c r="R290" i="4" s="1"/>
  <c r="N298" i="4"/>
  <c r="J298" i="4" s="1"/>
  <c r="K306" i="4"/>
  <c r="L306" i="4" s="1"/>
  <c r="R306" i="4" s="1"/>
  <c r="N314" i="4"/>
  <c r="J314" i="4" s="1"/>
  <c r="N322" i="4"/>
  <c r="J322" i="4" s="1"/>
  <c r="K330" i="4"/>
  <c r="L330" i="4" s="1"/>
  <c r="R330" i="4" s="1"/>
  <c r="N338" i="4"/>
  <c r="J338" i="4" s="1"/>
  <c r="K346" i="4"/>
  <c r="L346" i="4" s="1"/>
  <c r="R346" i="4" s="1"/>
  <c r="B2" i="3" a="1"/>
  <c r="B2" i="3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352" i="2"/>
  <c r="J352" i="2" s="1"/>
  <c r="I353" i="2"/>
  <c r="J353" i="2" s="1"/>
  <c r="I354" i="2"/>
  <c r="J354" i="2" s="1"/>
  <c r="I355" i="2"/>
  <c r="J355" i="2" s="1"/>
  <c r="I356" i="2"/>
  <c r="J356" i="2" s="1"/>
  <c r="I357" i="2"/>
  <c r="J357" i="2" s="1"/>
  <c r="I358" i="2"/>
  <c r="J358" i="2" s="1"/>
  <c r="I359" i="2"/>
  <c r="J359" i="2" s="1"/>
  <c r="I360" i="2"/>
  <c r="J360" i="2" s="1"/>
  <c r="I361" i="2"/>
  <c r="J361" i="2" s="1"/>
  <c r="I362" i="2"/>
  <c r="J362" i="2" s="1"/>
  <c r="I363" i="2"/>
  <c r="J363" i="2" s="1"/>
  <c r="I364" i="2"/>
  <c r="J364" i="2" s="1"/>
  <c r="I365" i="2"/>
  <c r="J365" i="2" s="1"/>
  <c r="I366" i="2"/>
  <c r="J366" i="2" s="1"/>
  <c r="I367" i="2"/>
  <c r="J367" i="2" s="1"/>
  <c r="I368" i="2"/>
  <c r="J368" i="2" s="1"/>
  <c r="I369" i="2"/>
  <c r="J369" i="2" s="1"/>
  <c r="I370" i="2"/>
  <c r="J370" i="2" s="1"/>
  <c r="I371" i="2"/>
  <c r="J371" i="2" s="1"/>
  <c r="I372" i="2"/>
  <c r="J372" i="2" s="1"/>
  <c r="I373" i="2"/>
  <c r="J373" i="2" s="1"/>
  <c r="I374" i="2"/>
  <c r="J374" i="2" s="1"/>
  <c r="I375" i="2"/>
  <c r="J375" i="2" s="1"/>
  <c r="I376" i="2"/>
  <c r="J376" i="2" s="1"/>
  <c r="I377" i="2"/>
  <c r="J377" i="2" s="1"/>
  <c r="I378" i="2"/>
  <c r="J378" i="2" s="1"/>
  <c r="I379" i="2"/>
  <c r="J379" i="2" s="1"/>
  <c r="I380" i="2"/>
  <c r="J380" i="2" s="1"/>
  <c r="I381" i="2"/>
  <c r="J381" i="2" s="1"/>
  <c r="I382" i="2"/>
  <c r="J382" i="2" s="1"/>
  <c r="I383" i="2"/>
  <c r="J383" i="2" s="1"/>
  <c r="I384" i="2"/>
  <c r="J384" i="2" s="1"/>
  <c r="I385" i="2"/>
  <c r="J385" i="2" s="1"/>
  <c r="I386" i="2"/>
  <c r="J386" i="2" s="1"/>
  <c r="I387" i="2"/>
  <c r="J387" i="2" s="1"/>
  <c r="I388" i="2"/>
  <c r="J388" i="2" s="1"/>
  <c r="I389" i="2"/>
  <c r="J389" i="2" s="1"/>
  <c r="I390" i="2"/>
  <c r="J390" i="2" s="1"/>
  <c r="I391" i="2"/>
  <c r="J391" i="2" s="1"/>
  <c r="I392" i="2"/>
  <c r="J392" i="2" s="1"/>
  <c r="I393" i="2"/>
  <c r="J393" i="2" s="1"/>
  <c r="I394" i="2"/>
  <c r="J394" i="2" s="1"/>
  <c r="I395" i="2"/>
  <c r="J395" i="2" s="1"/>
  <c r="I396" i="2"/>
  <c r="J396" i="2" s="1"/>
  <c r="I397" i="2"/>
  <c r="J397" i="2" s="1"/>
  <c r="I398" i="2"/>
  <c r="J398" i="2" s="1"/>
  <c r="I399" i="2"/>
  <c r="J399" i="2" s="1"/>
  <c r="I400" i="2"/>
  <c r="J400" i="2" s="1"/>
  <c r="I401" i="2"/>
  <c r="J401" i="2" s="1"/>
  <c r="I402" i="2"/>
  <c r="J402" i="2" s="1"/>
  <c r="I403" i="2"/>
  <c r="J403" i="2" s="1"/>
  <c r="I404" i="2"/>
  <c r="J404" i="2" s="1"/>
  <c r="I405" i="2"/>
  <c r="J405" i="2" s="1"/>
  <c r="I406" i="2"/>
  <c r="J406" i="2" s="1"/>
  <c r="I407" i="2"/>
  <c r="J407" i="2" s="1"/>
  <c r="I408" i="2"/>
  <c r="J408" i="2" s="1"/>
  <c r="I409" i="2"/>
  <c r="J409" i="2" s="1"/>
  <c r="I410" i="2"/>
  <c r="J410" i="2" s="1"/>
  <c r="I411" i="2"/>
  <c r="J411" i="2" s="1"/>
  <c r="I412" i="2"/>
  <c r="J412" i="2" s="1"/>
  <c r="I413" i="2"/>
  <c r="J413" i="2" s="1"/>
  <c r="I414" i="2"/>
  <c r="J414" i="2" s="1"/>
  <c r="I415" i="2"/>
  <c r="J415" i="2" s="1"/>
  <c r="I416" i="2"/>
  <c r="J416" i="2" s="1"/>
  <c r="I417" i="2"/>
  <c r="J417" i="2" s="1"/>
  <c r="I418" i="2"/>
  <c r="J418" i="2" s="1"/>
  <c r="I419" i="2"/>
  <c r="J419" i="2" s="1"/>
  <c r="I420" i="2"/>
  <c r="J420" i="2" s="1"/>
  <c r="I421" i="2"/>
  <c r="J421" i="2" s="1"/>
  <c r="I422" i="2"/>
  <c r="J422" i="2" s="1"/>
  <c r="I423" i="2"/>
  <c r="J423" i="2" s="1"/>
  <c r="I424" i="2"/>
  <c r="J424" i="2" s="1"/>
  <c r="I425" i="2"/>
  <c r="J425" i="2" s="1"/>
  <c r="I426" i="2"/>
  <c r="J426" i="2" s="1"/>
  <c r="I427" i="2"/>
  <c r="J427" i="2" s="1"/>
  <c r="I428" i="2"/>
  <c r="J428" i="2" s="1"/>
  <c r="I429" i="2"/>
  <c r="J429" i="2" s="1"/>
  <c r="I430" i="2"/>
  <c r="J430" i="2" s="1"/>
  <c r="I431" i="2"/>
  <c r="J431" i="2" s="1"/>
  <c r="I432" i="2"/>
  <c r="J432" i="2" s="1"/>
  <c r="I433" i="2"/>
  <c r="J433" i="2" s="1"/>
  <c r="I434" i="2"/>
  <c r="J434" i="2" s="1"/>
  <c r="I435" i="2"/>
  <c r="J435" i="2" s="1"/>
  <c r="I436" i="2"/>
  <c r="J436" i="2" s="1"/>
  <c r="I437" i="2"/>
  <c r="J437" i="2" s="1"/>
  <c r="I438" i="2"/>
  <c r="J438" i="2" s="1"/>
  <c r="I439" i="2"/>
  <c r="J439" i="2" s="1"/>
  <c r="I440" i="2"/>
  <c r="J440" i="2" s="1"/>
  <c r="I441" i="2"/>
  <c r="J441" i="2" s="1"/>
  <c r="I442" i="2"/>
  <c r="J442" i="2" s="1"/>
  <c r="I443" i="2"/>
  <c r="J443" i="2" s="1"/>
  <c r="I444" i="2"/>
  <c r="J444" i="2" s="1"/>
  <c r="I445" i="2"/>
  <c r="J445" i="2" s="1"/>
  <c r="I446" i="2"/>
  <c r="J446" i="2" s="1"/>
  <c r="I447" i="2"/>
  <c r="J447" i="2" s="1"/>
  <c r="I448" i="2"/>
  <c r="J448" i="2" s="1"/>
  <c r="I449" i="2"/>
  <c r="J449" i="2" s="1"/>
  <c r="I450" i="2"/>
  <c r="J450" i="2" s="1"/>
  <c r="I451" i="2"/>
  <c r="J451" i="2" s="1"/>
  <c r="I452" i="2"/>
  <c r="J452" i="2" s="1"/>
  <c r="I453" i="2"/>
  <c r="J453" i="2" s="1"/>
  <c r="I454" i="2"/>
  <c r="J454" i="2" s="1"/>
  <c r="I455" i="2"/>
  <c r="J455" i="2" s="1"/>
  <c r="I456" i="2"/>
  <c r="J456" i="2" s="1"/>
  <c r="I457" i="2"/>
  <c r="J457" i="2" s="1"/>
  <c r="I458" i="2"/>
  <c r="J458" i="2" s="1"/>
  <c r="I459" i="2"/>
  <c r="J459" i="2" s="1"/>
  <c r="I460" i="2"/>
  <c r="J460" i="2" s="1"/>
  <c r="I461" i="2"/>
  <c r="J461" i="2" s="1"/>
  <c r="I462" i="2"/>
  <c r="J462" i="2" s="1"/>
  <c r="I463" i="2"/>
  <c r="J463" i="2" s="1"/>
  <c r="I464" i="2"/>
  <c r="J464" i="2" s="1"/>
  <c r="I465" i="2"/>
  <c r="J465" i="2" s="1"/>
  <c r="I466" i="2"/>
  <c r="J466" i="2" s="1"/>
  <c r="I467" i="2"/>
  <c r="J467" i="2" s="1"/>
  <c r="I468" i="2"/>
  <c r="J468" i="2" s="1"/>
  <c r="I469" i="2"/>
  <c r="J469" i="2" s="1"/>
  <c r="I470" i="2"/>
  <c r="J470" i="2" s="1"/>
  <c r="I471" i="2"/>
  <c r="J471" i="2" s="1"/>
  <c r="I472" i="2"/>
  <c r="J472" i="2" s="1"/>
  <c r="I473" i="2"/>
  <c r="J473" i="2" s="1"/>
  <c r="I474" i="2"/>
  <c r="J474" i="2" s="1"/>
  <c r="I475" i="2"/>
  <c r="J475" i="2" s="1"/>
  <c r="I476" i="2"/>
  <c r="J476" i="2" s="1"/>
  <c r="I477" i="2"/>
  <c r="J477" i="2" s="1"/>
  <c r="I478" i="2"/>
  <c r="J478" i="2" s="1"/>
  <c r="I479" i="2"/>
  <c r="J479" i="2" s="1"/>
  <c r="I480" i="2"/>
  <c r="J480" i="2" s="1"/>
  <c r="I481" i="2"/>
  <c r="J481" i="2" s="1"/>
  <c r="I482" i="2"/>
  <c r="J482" i="2" s="1"/>
  <c r="I483" i="2"/>
  <c r="J483" i="2" s="1"/>
  <c r="I484" i="2"/>
  <c r="J484" i="2" s="1"/>
  <c r="I485" i="2"/>
  <c r="J485" i="2" s="1"/>
  <c r="I486" i="2"/>
  <c r="J486" i="2" s="1"/>
  <c r="I487" i="2"/>
  <c r="J487" i="2" s="1"/>
  <c r="I488" i="2"/>
  <c r="J488" i="2" s="1"/>
  <c r="I489" i="2"/>
  <c r="J489" i="2" s="1"/>
  <c r="I490" i="2"/>
  <c r="J490" i="2" s="1"/>
  <c r="I491" i="2"/>
  <c r="J491" i="2" s="1"/>
  <c r="I492" i="2"/>
  <c r="J492" i="2" s="1"/>
  <c r="I493" i="2"/>
  <c r="J493" i="2" s="1"/>
  <c r="I494" i="2"/>
  <c r="J494" i="2" s="1"/>
  <c r="I495" i="2"/>
  <c r="J495" i="2" s="1"/>
  <c r="I496" i="2"/>
  <c r="J496" i="2" s="1"/>
  <c r="I497" i="2"/>
  <c r="J497" i="2" s="1"/>
  <c r="I498" i="2"/>
  <c r="J498" i="2" s="1"/>
  <c r="I499" i="2"/>
  <c r="J499" i="2" s="1"/>
  <c r="I500" i="2"/>
  <c r="J500" i="2" s="1"/>
  <c r="I501" i="2"/>
  <c r="J501" i="2" s="1"/>
  <c r="I502" i="2"/>
  <c r="J502" i="2" s="1"/>
  <c r="I503" i="2"/>
  <c r="J503" i="2" s="1"/>
  <c r="I504" i="2"/>
  <c r="J504" i="2" s="1"/>
  <c r="I505" i="2"/>
  <c r="J505" i="2" s="1"/>
  <c r="I506" i="2"/>
  <c r="J506" i="2" s="1"/>
  <c r="I507" i="2"/>
  <c r="J507" i="2" s="1"/>
  <c r="I508" i="2"/>
  <c r="J508" i="2" s="1"/>
  <c r="I509" i="2"/>
  <c r="J509" i="2" s="1"/>
  <c r="I510" i="2"/>
  <c r="J510" i="2" s="1"/>
  <c r="I511" i="2"/>
  <c r="J511" i="2" s="1"/>
  <c r="I512" i="2"/>
  <c r="J512" i="2" s="1"/>
  <c r="I513" i="2"/>
  <c r="J513" i="2" s="1"/>
  <c r="I514" i="2"/>
  <c r="J514" i="2" s="1"/>
  <c r="I515" i="2"/>
  <c r="J515" i="2" s="1"/>
  <c r="I516" i="2"/>
  <c r="J516" i="2" s="1"/>
  <c r="I517" i="2"/>
  <c r="J517" i="2" s="1"/>
  <c r="I518" i="2"/>
  <c r="J518" i="2" s="1"/>
  <c r="I519" i="2"/>
  <c r="J519" i="2" s="1"/>
  <c r="I520" i="2"/>
  <c r="J520" i="2" s="1"/>
  <c r="I521" i="2"/>
  <c r="J521" i="2" s="1"/>
  <c r="I522" i="2"/>
  <c r="J522" i="2" s="1"/>
  <c r="I523" i="2"/>
  <c r="J523" i="2" s="1"/>
  <c r="I524" i="2"/>
  <c r="J524" i="2" s="1"/>
  <c r="I525" i="2"/>
  <c r="J525" i="2" s="1"/>
  <c r="I526" i="2"/>
  <c r="J526" i="2" s="1"/>
  <c r="I527" i="2"/>
  <c r="J527" i="2" s="1"/>
  <c r="I528" i="2"/>
  <c r="J528" i="2" s="1"/>
  <c r="I529" i="2"/>
  <c r="J529" i="2" s="1"/>
  <c r="I530" i="2"/>
  <c r="J530" i="2" s="1"/>
  <c r="I531" i="2"/>
  <c r="J531" i="2" s="1"/>
  <c r="I532" i="2"/>
  <c r="J532" i="2" s="1"/>
  <c r="I533" i="2"/>
  <c r="J533" i="2" s="1"/>
  <c r="I534" i="2"/>
  <c r="J534" i="2" s="1"/>
  <c r="I535" i="2"/>
  <c r="J535" i="2" s="1"/>
  <c r="I536" i="2"/>
  <c r="J536" i="2" s="1"/>
  <c r="I537" i="2"/>
  <c r="J537" i="2" s="1"/>
  <c r="I538" i="2"/>
  <c r="J538" i="2" s="1"/>
  <c r="I539" i="2"/>
  <c r="J539" i="2" s="1"/>
  <c r="I540" i="2"/>
  <c r="J540" i="2" s="1"/>
  <c r="I541" i="2"/>
  <c r="J541" i="2" s="1"/>
  <c r="I542" i="2"/>
  <c r="J542" i="2" s="1"/>
  <c r="I543" i="2"/>
  <c r="J543" i="2" s="1"/>
  <c r="I544" i="2"/>
  <c r="J544" i="2" s="1"/>
  <c r="I545" i="2"/>
  <c r="J545" i="2" s="1"/>
  <c r="I546" i="2"/>
  <c r="J546" i="2" s="1"/>
  <c r="I547" i="2"/>
  <c r="J547" i="2" s="1"/>
  <c r="I548" i="2"/>
  <c r="J548" i="2" s="1"/>
  <c r="I549" i="2"/>
  <c r="J549" i="2" s="1"/>
  <c r="I550" i="2"/>
  <c r="J550" i="2" s="1"/>
  <c r="I551" i="2"/>
  <c r="J551" i="2" s="1"/>
  <c r="I552" i="2"/>
  <c r="J552" i="2" s="1"/>
  <c r="I553" i="2"/>
  <c r="J553" i="2" s="1"/>
  <c r="I554" i="2"/>
  <c r="J554" i="2" s="1"/>
  <c r="I555" i="2"/>
  <c r="J555" i="2" s="1"/>
  <c r="I556" i="2"/>
  <c r="J556" i="2" s="1"/>
  <c r="I557" i="2"/>
  <c r="J557" i="2" s="1"/>
  <c r="I558" i="2"/>
  <c r="J558" i="2" s="1"/>
  <c r="I559" i="2"/>
  <c r="J559" i="2" s="1"/>
  <c r="I560" i="2"/>
  <c r="J560" i="2" s="1"/>
  <c r="I561" i="2"/>
  <c r="J561" i="2" s="1"/>
  <c r="I562" i="2"/>
  <c r="J562" i="2" s="1"/>
  <c r="I563" i="2"/>
  <c r="J563" i="2" s="1"/>
  <c r="I564" i="2"/>
  <c r="J564" i="2" s="1"/>
  <c r="I565" i="2"/>
  <c r="J565" i="2" s="1"/>
  <c r="I566" i="2"/>
  <c r="J566" i="2" s="1"/>
  <c r="I567" i="2"/>
  <c r="J567" i="2" s="1"/>
  <c r="I568" i="2"/>
  <c r="J568" i="2" s="1"/>
  <c r="I569" i="2"/>
  <c r="J569" i="2" s="1"/>
  <c r="I570" i="2"/>
  <c r="J570" i="2" s="1"/>
  <c r="I571" i="2"/>
  <c r="J571" i="2" s="1"/>
  <c r="I572" i="2"/>
  <c r="J572" i="2" s="1"/>
  <c r="I573" i="2"/>
  <c r="J573" i="2" s="1"/>
  <c r="I574" i="2"/>
  <c r="J574" i="2" s="1"/>
  <c r="I575" i="2"/>
  <c r="J575" i="2" s="1"/>
  <c r="I576" i="2"/>
  <c r="J576" i="2" s="1"/>
  <c r="I577" i="2"/>
  <c r="J577" i="2" s="1"/>
  <c r="I578" i="2"/>
  <c r="J578" i="2" s="1"/>
  <c r="I579" i="2"/>
  <c r="J579" i="2" s="1"/>
  <c r="I580" i="2"/>
  <c r="J580" i="2" s="1"/>
  <c r="I581" i="2"/>
  <c r="J581" i="2" s="1"/>
  <c r="I582" i="2"/>
  <c r="J582" i="2" s="1"/>
  <c r="I583" i="2"/>
  <c r="J583" i="2" s="1"/>
  <c r="I584" i="2"/>
  <c r="J584" i="2" s="1"/>
  <c r="I585" i="2"/>
  <c r="J585" i="2" s="1"/>
  <c r="I586" i="2"/>
  <c r="J586" i="2" s="1"/>
  <c r="I587" i="2"/>
  <c r="J587" i="2" s="1"/>
  <c r="I588" i="2"/>
  <c r="J588" i="2" s="1"/>
  <c r="I589" i="2"/>
  <c r="J589" i="2" s="1"/>
  <c r="I590" i="2"/>
  <c r="J590" i="2" s="1"/>
  <c r="I591" i="2"/>
  <c r="J591" i="2" s="1"/>
  <c r="I592" i="2"/>
  <c r="J592" i="2" s="1"/>
  <c r="I593" i="2"/>
  <c r="J593" i="2" s="1"/>
  <c r="I594" i="2"/>
  <c r="J594" i="2" s="1"/>
  <c r="I595" i="2"/>
  <c r="J595" i="2" s="1"/>
  <c r="I596" i="2"/>
  <c r="J596" i="2" s="1"/>
  <c r="I597" i="2"/>
  <c r="J597" i="2" s="1"/>
  <c r="I598" i="2"/>
  <c r="J598" i="2" s="1"/>
  <c r="I599" i="2"/>
  <c r="J599" i="2" s="1"/>
  <c r="I600" i="2"/>
  <c r="J600" i="2" s="1"/>
  <c r="I601" i="2"/>
  <c r="J601" i="2" s="1"/>
  <c r="I602" i="2"/>
  <c r="J602" i="2" s="1"/>
  <c r="I603" i="2"/>
  <c r="J603" i="2" s="1"/>
  <c r="I604" i="2"/>
  <c r="J604" i="2" s="1"/>
  <c r="I605" i="2"/>
  <c r="J605" i="2" s="1"/>
  <c r="I606" i="2"/>
  <c r="J606" i="2" s="1"/>
  <c r="I607" i="2"/>
  <c r="J607" i="2" s="1"/>
  <c r="I608" i="2"/>
  <c r="J608" i="2" s="1"/>
  <c r="I609" i="2"/>
  <c r="J609" i="2" s="1"/>
  <c r="I610" i="2"/>
  <c r="J610" i="2" s="1"/>
  <c r="I611" i="2"/>
  <c r="J611" i="2" s="1"/>
  <c r="I612" i="2"/>
  <c r="J612" i="2" s="1"/>
  <c r="I613" i="2"/>
  <c r="J613" i="2" s="1"/>
  <c r="I614" i="2"/>
  <c r="J614" i="2" s="1"/>
  <c r="I615" i="2"/>
  <c r="J615" i="2" s="1"/>
  <c r="I616" i="2"/>
  <c r="J616" i="2" s="1"/>
  <c r="I617" i="2"/>
  <c r="J617" i="2" s="1"/>
  <c r="I618" i="2"/>
  <c r="J618" i="2" s="1"/>
  <c r="I619" i="2"/>
  <c r="J619" i="2" s="1"/>
  <c r="I620" i="2"/>
  <c r="J620" i="2" s="1"/>
  <c r="I621" i="2"/>
  <c r="J621" i="2" s="1"/>
  <c r="I622" i="2"/>
  <c r="J622" i="2" s="1"/>
  <c r="I623" i="2"/>
  <c r="J623" i="2" s="1"/>
  <c r="I624" i="2"/>
  <c r="J624" i="2" s="1"/>
  <c r="I625" i="2"/>
  <c r="J625" i="2" s="1"/>
  <c r="I626" i="2"/>
  <c r="J626" i="2" s="1"/>
  <c r="I627" i="2"/>
  <c r="J627" i="2" s="1"/>
  <c r="I628" i="2"/>
  <c r="J628" i="2" s="1"/>
  <c r="I629" i="2"/>
  <c r="J629" i="2" s="1"/>
  <c r="I630" i="2"/>
  <c r="J630" i="2" s="1"/>
  <c r="I631" i="2"/>
  <c r="J631" i="2" s="1"/>
  <c r="I632" i="2"/>
  <c r="J632" i="2" s="1"/>
  <c r="I633" i="2"/>
  <c r="J633" i="2" s="1"/>
  <c r="I634" i="2"/>
  <c r="J634" i="2" s="1"/>
  <c r="I635" i="2"/>
  <c r="J635" i="2" s="1"/>
  <c r="I636" i="2"/>
  <c r="J636" i="2" s="1"/>
  <c r="I637" i="2"/>
  <c r="J637" i="2" s="1"/>
  <c r="I638" i="2"/>
  <c r="J638" i="2" s="1"/>
  <c r="I639" i="2"/>
  <c r="J639" i="2" s="1"/>
  <c r="I640" i="2"/>
  <c r="J640" i="2" s="1"/>
  <c r="I641" i="2"/>
  <c r="J641" i="2" s="1"/>
  <c r="I642" i="2"/>
  <c r="J642" i="2" s="1"/>
  <c r="I643" i="2"/>
  <c r="J643" i="2" s="1"/>
  <c r="I644" i="2"/>
  <c r="J644" i="2" s="1"/>
  <c r="I645" i="2"/>
  <c r="J645" i="2" s="1"/>
  <c r="I646" i="2"/>
  <c r="J646" i="2" s="1"/>
  <c r="I647" i="2"/>
  <c r="J647" i="2" s="1"/>
  <c r="I648" i="2"/>
  <c r="J648" i="2" s="1"/>
  <c r="I649" i="2"/>
  <c r="J649" i="2" s="1"/>
  <c r="I650" i="2"/>
  <c r="J650" i="2" s="1"/>
  <c r="I651" i="2"/>
  <c r="J651" i="2" s="1"/>
  <c r="I652" i="2"/>
  <c r="J652" i="2" s="1"/>
  <c r="I653" i="2"/>
  <c r="J653" i="2" s="1"/>
  <c r="I654" i="2"/>
  <c r="J654" i="2" s="1"/>
  <c r="I655" i="2"/>
  <c r="J655" i="2" s="1"/>
  <c r="I656" i="2"/>
  <c r="J656" i="2" s="1"/>
  <c r="I657" i="2"/>
  <c r="J657" i="2" s="1"/>
  <c r="I658" i="2"/>
  <c r="J658" i="2" s="1"/>
  <c r="I659" i="2"/>
  <c r="J659" i="2" s="1"/>
  <c r="I660" i="2"/>
  <c r="J660" i="2" s="1"/>
  <c r="I661" i="2"/>
  <c r="J661" i="2" s="1"/>
  <c r="I662" i="2"/>
  <c r="J662" i="2" s="1"/>
  <c r="I663" i="2"/>
  <c r="J663" i="2" s="1"/>
  <c r="I664" i="2"/>
  <c r="J664" i="2" s="1"/>
  <c r="I665" i="2"/>
  <c r="J665" i="2" s="1"/>
  <c r="I666" i="2"/>
  <c r="J666" i="2" s="1"/>
  <c r="I667" i="2"/>
  <c r="J667" i="2" s="1"/>
  <c r="I668" i="2"/>
  <c r="J668" i="2" s="1"/>
  <c r="I669" i="2"/>
  <c r="J669" i="2" s="1"/>
  <c r="I670" i="2"/>
  <c r="J670" i="2" s="1"/>
  <c r="I671" i="2"/>
  <c r="J671" i="2" s="1"/>
  <c r="I672" i="2"/>
  <c r="J672" i="2" s="1"/>
  <c r="I673" i="2"/>
  <c r="J673" i="2" s="1"/>
  <c r="I674" i="2"/>
  <c r="J674" i="2" s="1"/>
  <c r="I675" i="2"/>
  <c r="J675" i="2" s="1"/>
  <c r="I676" i="2"/>
  <c r="J676" i="2" s="1"/>
  <c r="I677" i="2"/>
  <c r="J677" i="2" s="1"/>
  <c r="I678" i="2"/>
  <c r="J678" i="2" s="1"/>
  <c r="I679" i="2"/>
  <c r="J679" i="2" s="1"/>
  <c r="I680" i="2"/>
  <c r="J680" i="2" s="1"/>
  <c r="I681" i="2"/>
  <c r="J681" i="2" s="1"/>
  <c r="I682" i="2"/>
  <c r="J682" i="2" s="1"/>
  <c r="I683" i="2"/>
  <c r="J683" i="2" s="1"/>
  <c r="I684" i="2"/>
  <c r="J684" i="2" s="1"/>
  <c r="I685" i="2"/>
  <c r="J685" i="2" s="1"/>
  <c r="I686" i="2"/>
  <c r="J686" i="2" s="1"/>
  <c r="I687" i="2"/>
  <c r="J687" i="2" s="1"/>
  <c r="I688" i="2"/>
  <c r="J688" i="2" s="1"/>
  <c r="I689" i="2"/>
  <c r="J689" i="2" s="1"/>
  <c r="I690" i="2"/>
  <c r="J690" i="2" s="1"/>
  <c r="I691" i="2"/>
  <c r="J691" i="2" s="1"/>
  <c r="I692" i="2"/>
  <c r="J692" i="2" s="1"/>
  <c r="I693" i="2"/>
  <c r="J693" i="2" s="1"/>
  <c r="I694" i="2"/>
  <c r="J694" i="2" s="1"/>
  <c r="I695" i="2"/>
  <c r="J695" i="2" s="1"/>
  <c r="I696" i="2"/>
  <c r="J696" i="2" s="1"/>
  <c r="I697" i="2"/>
  <c r="J697" i="2" s="1"/>
  <c r="I698" i="2"/>
  <c r="J698" i="2" s="1"/>
  <c r="I699" i="2"/>
  <c r="J699" i="2" s="1"/>
  <c r="I700" i="2"/>
  <c r="J700" i="2" s="1"/>
  <c r="I701" i="2"/>
  <c r="J701" i="2" s="1"/>
  <c r="I702" i="2"/>
  <c r="J702" i="2" s="1"/>
  <c r="I703" i="2"/>
  <c r="J703" i="2" s="1"/>
  <c r="I704" i="2"/>
  <c r="J704" i="2" s="1"/>
  <c r="I705" i="2"/>
  <c r="J705" i="2" s="1"/>
  <c r="I706" i="2"/>
  <c r="J706" i="2" s="1"/>
  <c r="I707" i="2"/>
  <c r="J707" i="2" s="1"/>
  <c r="I708" i="2"/>
  <c r="J708" i="2" s="1"/>
  <c r="I709" i="2"/>
  <c r="J709" i="2" s="1"/>
  <c r="I710" i="2"/>
  <c r="J710" i="2" s="1"/>
  <c r="I711" i="2"/>
  <c r="J711" i="2" s="1"/>
  <c r="I712" i="2"/>
  <c r="J712" i="2" s="1"/>
  <c r="I713" i="2"/>
  <c r="J713" i="2" s="1"/>
  <c r="I714" i="2"/>
  <c r="J714" i="2" s="1"/>
  <c r="I715" i="2"/>
  <c r="J715" i="2" s="1"/>
  <c r="I716" i="2"/>
  <c r="J716" i="2" s="1"/>
  <c r="I717" i="2"/>
  <c r="J717" i="2" s="1"/>
  <c r="I718" i="2"/>
  <c r="J718" i="2" s="1"/>
  <c r="I719" i="2"/>
  <c r="J719" i="2" s="1"/>
  <c r="I720" i="2"/>
  <c r="J720" i="2" s="1"/>
  <c r="I721" i="2"/>
  <c r="J721" i="2" s="1"/>
  <c r="I722" i="2"/>
  <c r="J722" i="2" s="1"/>
  <c r="I723" i="2"/>
  <c r="J723" i="2" s="1"/>
  <c r="I724" i="2"/>
  <c r="J724" i="2" s="1"/>
  <c r="I725" i="2"/>
  <c r="J725" i="2" s="1"/>
  <c r="I726" i="2"/>
  <c r="J726" i="2" s="1"/>
  <c r="I727" i="2"/>
  <c r="J727" i="2" s="1"/>
  <c r="I728" i="2"/>
  <c r="J728" i="2" s="1"/>
  <c r="I729" i="2"/>
  <c r="J729" i="2" s="1"/>
  <c r="I730" i="2"/>
  <c r="J730" i="2" s="1"/>
  <c r="I731" i="2"/>
  <c r="J731" i="2" s="1"/>
  <c r="I732" i="2"/>
  <c r="J732" i="2" s="1"/>
  <c r="I733" i="2"/>
  <c r="J733" i="2" s="1"/>
  <c r="I734" i="2"/>
  <c r="J734" i="2" s="1"/>
  <c r="I735" i="2"/>
  <c r="J735" i="2" s="1"/>
  <c r="I736" i="2"/>
  <c r="J736" i="2" s="1"/>
  <c r="I737" i="2"/>
  <c r="J737" i="2" s="1"/>
  <c r="I738" i="2"/>
  <c r="J738" i="2" s="1"/>
  <c r="I739" i="2"/>
  <c r="J739" i="2" s="1"/>
  <c r="I740" i="2"/>
  <c r="J740" i="2" s="1"/>
  <c r="I741" i="2"/>
  <c r="J741" i="2" s="1"/>
  <c r="I742" i="2"/>
  <c r="J742" i="2" s="1"/>
  <c r="I743" i="2"/>
  <c r="J743" i="2" s="1"/>
  <c r="I744" i="2"/>
  <c r="J744" i="2" s="1"/>
  <c r="I745" i="2"/>
  <c r="J745" i="2" s="1"/>
  <c r="I746" i="2"/>
  <c r="J746" i="2" s="1"/>
  <c r="I747" i="2"/>
  <c r="J747" i="2" s="1"/>
  <c r="I748" i="2"/>
  <c r="J748" i="2" s="1"/>
  <c r="I749" i="2"/>
  <c r="J749" i="2" s="1"/>
  <c r="I750" i="2"/>
  <c r="J750" i="2" s="1"/>
  <c r="I751" i="2"/>
  <c r="J751" i="2" s="1"/>
  <c r="I752" i="2"/>
  <c r="J752" i="2" s="1"/>
  <c r="I753" i="2"/>
  <c r="J753" i="2" s="1"/>
  <c r="I754" i="2"/>
  <c r="J754" i="2" s="1"/>
  <c r="I755" i="2"/>
  <c r="J755" i="2" s="1"/>
  <c r="I756" i="2"/>
  <c r="J756" i="2" s="1"/>
  <c r="I757" i="2"/>
  <c r="J757" i="2" s="1"/>
  <c r="I758" i="2"/>
  <c r="J758" i="2" s="1"/>
  <c r="I759" i="2"/>
  <c r="J759" i="2" s="1"/>
  <c r="I760" i="2"/>
  <c r="J760" i="2" s="1"/>
  <c r="I761" i="2"/>
  <c r="J761" i="2" s="1"/>
  <c r="I762" i="2"/>
  <c r="J762" i="2" s="1"/>
  <c r="I763" i="2"/>
  <c r="J763" i="2" s="1"/>
  <c r="I764" i="2"/>
  <c r="J764" i="2" s="1"/>
  <c r="I765" i="2"/>
  <c r="J765" i="2" s="1"/>
  <c r="I766" i="2"/>
  <c r="J766" i="2" s="1"/>
  <c r="I767" i="2"/>
  <c r="J767" i="2" s="1"/>
  <c r="I768" i="2"/>
  <c r="J768" i="2" s="1"/>
  <c r="I769" i="2"/>
  <c r="J769" i="2" s="1"/>
  <c r="I770" i="2"/>
  <c r="J770" i="2" s="1"/>
  <c r="I771" i="2"/>
  <c r="J771" i="2" s="1"/>
  <c r="I772" i="2"/>
  <c r="J772" i="2" s="1"/>
  <c r="I773" i="2"/>
  <c r="J773" i="2" s="1"/>
  <c r="I774" i="2"/>
  <c r="J774" i="2" s="1"/>
  <c r="I775" i="2"/>
  <c r="J775" i="2" s="1"/>
  <c r="I776" i="2"/>
  <c r="J776" i="2" s="1"/>
  <c r="I777" i="2"/>
  <c r="J777" i="2" s="1"/>
  <c r="I778" i="2"/>
  <c r="J778" i="2" s="1"/>
  <c r="I779" i="2"/>
  <c r="J779" i="2" s="1"/>
  <c r="I780" i="2"/>
  <c r="J780" i="2" s="1"/>
  <c r="I781" i="2"/>
  <c r="J781" i="2" s="1"/>
  <c r="I782" i="2"/>
  <c r="J782" i="2" s="1"/>
  <c r="I783" i="2"/>
  <c r="J783" i="2" s="1"/>
  <c r="I784" i="2"/>
  <c r="J784" i="2" s="1"/>
  <c r="I785" i="2"/>
  <c r="J785" i="2" s="1"/>
  <c r="I786" i="2"/>
  <c r="J786" i="2" s="1"/>
  <c r="I787" i="2"/>
  <c r="J787" i="2" s="1"/>
  <c r="I788" i="2"/>
  <c r="J788" i="2" s="1"/>
  <c r="I789" i="2"/>
  <c r="J789" i="2" s="1"/>
  <c r="I790" i="2"/>
  <c r="J790" i="2" s="1"/>
  <c r="I791" i="2"/>
  <c r="J791" i="2" s="1"/>
  <c r="I792" i="2"/>
  <c r="J792" i="2" s="1"/>
  <c r="I793" i="2"/>
  <c r="J793" i="2" s="1"/>
  <c r="I794" i="2"/>
  <c r="J794" i="2" s="1"/>
  <c r="I795" i="2"/>
  <c r="J795" i="2" s="1"/>
  <c r="I796" i="2"/>
  <c r="J796" i="2" s="1"/>
  <c r="I797" i="2"/>
  <c r="J797" i="2" s="1"/>
  <c r="I798" i="2"/>
  <c r="J798" i="2" s="1"/>
  <c r="I799" i="2"/>
  <c r="J799" i="2" s="1"/>
  <c r="I800" i="2"/>
  <c r="J800" i="2" s="1"/>
  <c r="I801" i="2"/>
  <c r="J801" i="2" s="1"/>
  <c r="I802" i="2"/>
  <c r="J802" i="2" s="1"/>
  <c r="I803" i="2"/>
  <c r="J803" i="2" s="1"/>
  <c r="I804" i="2"/>
  <c r="J804" i="2" s="1"/>
  <c r="I805" i="2"/>
  <c r="J805" i="2" s="1"/>
  <c r="I806" i="2"/>
  <c r="J806" i="2" s="1"/>
  <c r="I807" i="2"/>
  <c r="J807" i="2" s="1"/>
  <c r="I808" i="2"/>
  <c r="J808" i="2" s="1"/>
  <c r="I809" i="2"/>
  <c r="J809" i="2" s="1"/>
  <c r="I810" i="2"/>
  <c r="J810" i="2" s="1"/>
  <c r="I811" i="2"/>
  <c r="J811" i="2" s="1"/>
  <c r="I812" i="2"/>
  <c r="J812" i="2" s="1"/>
  <c r="I813" i="2"/>
  <c r="J813" i="2" s="1"/>
  <c r="I814" i="2"/>
  <c r="J814" i="2" s="1"/>
  <c r="I815" i="2"/>
  <c r="J815" i="2" s="1"/>
  <c r="I816" i="2"/>
  <c r="J816" i="2" s="1"/>
  <c r="I817" i="2"/>
  <c r="J817" i="2" s="1"/>
  <c r="I818" i="2"/>
  <c r="J818" i="2" s="1"/>
  <c r="I819" i="2"/>
  <c r="J819" i="2" s="1"/>
  <c r="I820" i="2"/>
  <c r="J820" i="2" s="1"/>
  <c r="I821" i="2"/>
  <c r="J821" i="2" s="1"/>
  <c r="I822" i="2"/>
  <c r="J822" i="2" s="1"/>
  <c r="I823" i="2"/>
  <c r="J823" i="2" s="1"/>
  <c r="I824" i="2"/>
  <c r="J824" i="2" s="1"/>
  <c r="I825" i="2"/>
  <c r="J825" i="2" s="1"/>
  <c r="I826" i="2"/>
  <c r="J826" i="2" s="1"/>
  <c r="I827" i="2"/>
  <c r="J827" i="2" s="1"/>
  <c r="I828" i="2"/>
  <c r="J828" i="2" s="1"/>
  <c r="I829" i="2"/>
  <c r="J829" i="2" s="1"/>
  <c r="I830" i="2"/>
  <c r="J830" i="2" s="1"/>
  <c r="I831" i="2"/>
  <c r="J831" i="2" s="1"/>
  <c r="I832" i="2"/>
  <c r="J832" i="2" s="1"/>
  <c r="I833" i="2"/>
  <c r="J833" i="2" s="1"/>
  <c r="I834" i="2"/>
  <c r="J834" i="2" s="1"/>
  <c r="I835" i="2"/>
  <c r="J835" i="2" s="1"/>
  <c r="I836" i="2"/>
  <c r="J836" i="2" s="1"/>
  <c r="I837" i="2"/>
  <c r="J837" i="2" s="1"/>
  <c r="I838" i="2"/>
  <c r="J838" i="2" s="1"/>
  <c r="I839" i="2"/>
  <c r="J839" i="2" s="1"/>
  <c r="I840" i="2"/>
  <c r="J840" i="2" s="1"/>
  <c r="I841" i="2"/>
  <c r="J841" i="2" s="1"/>
  <c r="I842" i="2"/>
  <c r="J842" i="2" s="1"/>
  <c r="I843" i="2"/>
  <c r="J843" i="2" s="1"/>
  <c r="I844" i="2"/>
  <c r="J844" i="2" s="1"/>
  <c r="I845" i="2"/>
  <c r="J845" i="2" s="1"/>
  <c r="I846" i="2"/>
  <c r="J846" i="2" s="1"/>
  <c r="I847" i="2"/>
  <c r="J847" i="2" s="1"/>
  <c r="I848" i="2"/>
  <c r="J848" i="2" s="1"/>
  <c r="I849" i="2"/>
  <c r="J849" i="2" s="1"/>
  <c r="I850" i="2"/>
  <c r="J850" i="2" s="1"/>
  <c r="I851" i="2"/>
  <c r="J851" i="2" s="1"/>
  <c r="I852" i="2"/>
  <c r="J852" i="2" s="1"/>
  <c r="I853" i="2"/>
  <c r="J853" i="2" s="1"/>
  <c r="I854" i="2"/>
  <c r="J854" i="2" s="1"/>
  <c r="I855" i="2"/>
  <c r="J855" i="2" s="1"/>
  <c r="I856" i="2"/>
  <c r="J856" i="2" s="1"/>
  <c r="I857" i="2"/>
  <c r="J857" i="2" s="1"/>
  <c r="I858" i="2"/>
  <c r="J858" i="2" s="1"/>
  <c r="I859" i="2"/>
  <c r="J859" i="2" s="1"/>
  <c r="I860" i="2"/>
  <c r="J860" i="2" s="1"/>
  <c r="I861" i="2"/>
  <c r="J861" i="2" s="1"/>
  <c r="I862" i="2"/>
  <c r="J862" i="2" s="1"/>
  <c r="I863" i="2"/>
  <c r="J863" i="2" s="1"/>
  <c r="I864" i="2"/>
  <c r="J864" i="2" s="1"/>
  <c r="I865" i="2"/>
  <c r="J865" i="2" s="1"/>
  <c r="I866" i="2"/>
  <c r="J866" i="2" s="1"/>
  <c r="I867" i="2"/>
  <c r="J867" i="2" s="1"/>
  <c r="I868" i="2"/>
  <c r="J868" i="2" s="1"/>
  <c r="I869" i="2"/>
  <c r="J869" i="2" s="1"/>
  <c r="I870" i="2"/>
  <c r="J870" i="2" s="1"/>
  <c r="I871" i="2"/>
  <c r="J871" i="2" s="1"/>
  <c r="I872" i="2"/>
  <c r="J872" i="2" s="1"/>
  <c r="I873" i="2"/>
  <c r="J873" i="2" s="1"/>
  <c r="I874" i="2"/>
  <c r="J874" i="2" s="1"/>
  <c r="I875" i="2"/>
  <c r="J875" i="2" s="1"/>
  <c r="I876" i="2"/>
  <c r="J876" i="2" s="1"/>
  <c r="I877" i="2"/>
  <c r="J877" i="2" s="1"/>
  <c r="I878" i="2"/>
  <c r="J878" i="2" s="1"/>
  <c r="I879" i="2"/>
  <c r="J879" i="2" s="1"/>
  <c r="I880" i="2"/>
  <c r="J880" i="2" s="1"/>
  <c r="I881" i="2"/>
  <c r="J881" i="2" s="1"/>
  <c r="I882" i="2"/>
  <c r="J882" i="2" s="1"/>
  <c r="I883" i="2"/>
  <c r="J883" i="2" s="1"/>
  <c r="I884" i="2"/>
  <c r="J884" i="2" s="1"/>
  <c r="I885" i="2"/>
  <c r="J885" i="2" s="1"/>
  <c r="I886" i="2"/>
  <c r="J886" i="2" s="1"/>
  <c r="I887" i="2"/>
  <c r="J887" i="2" s="1"/>
  <c r="I888" i="2"/>
  <c r="J888" i="2" s="1"/>
  <c r="I889" i="2"/>
  <c r="J889" i="2" s="1"/>
  <c r="I890" i="2"/>
  <c r="J890" i="2" s="1"/>
  <c r="I891" i="2"/>
  <c r="J891" i="2" s="1"/>
  <c r="I892" i="2"/>
  <c r="J892" i="2" s="1"/>
  <c r="I893" i="2"/>
  <c r="J893" i="2" s="1"/>
  <c r="I894" i="2"/>
  <c r="J894" i="2" s="1"/>
  <c r="I895" i="2"/>
  <c r="J895" i="2" s="1"/>
  <c r="I896" i="2"/>
  <c r="J896" i="2" s="1"/>
  <c r="I897" i="2"/>
  <c r="J897" i="2" s="1"/>
  <c r="I898" i="2"/>
  <c r="J898" i="2" s="1"/>
  <c r="I899" i="2"/>
  <c r="J899" i="2" s="1"/>
  <c r="I900" i="2"/>
  <c r="J900" i="2" s="1"/>
  <c r="I901" i="2"/>
  <c r="J901" i="2" s="1"/>
  <c r="I902" i="2"/>
  <c r="J902" i="2" s="1"/>
  <c r="I903" i="2"/>
  <c r="J903" i="2" s="1"/>
  <c r="I904" i="2"/>
  <c r="J904" i="2" s="1"/>
  <c r="I905" i="2"/>
  <c r="J905" i="2" s="1"/>
  <c r="I906" i="2"/>
  <c r="J906" i="2" s="1"/>
  <c r="I907" i="2"/>
  <c r="J907" i="2" s="1"/>
  <c r="I908" i="2"/>
  <c r="J908" i="2" s="1"/>
  <c r="I909" i="2"/>
  <c r="J909" i="2" s="1"/>
  <c r="I910" i="2"/>
  <c r="J910" i="2" s="1"/>
  <c r="I911" i="2"/>
  <c r="J911" i="2" s="1"/>
  <c r="I912" i="2"/>
  <c r="J912" i="2" s="1"/>
  <c r="I913" i="2"/>
  <c r="J913" i="2" s="1"/>
  <c r="I914" i="2"/>
  <c r="J914" i="2" s="1"/>
  <c r="I915" i="2"/>
  <c r="J915" i="2" s="1"/>
  <c r="I916" i="2"/>
  <c r="J916" i="2" s="1"/>
  <c r="I917" i="2"/>
  <c r="J917" i="2" s="1"/>
  <c r="I918" i="2"/>
  <c r="J918" i="2" s="1"/>
  <c r="I919" i="2"/>
  <c r="J919" i="2" s="1"/>
  <c r="I920" i="2"/>
  <c r="J920" i="2" s="1"/>
  <c r="I921" i="2"/>
  <c r="J921" i="2" s="1"/>
  <c r="I922" i="2"/>
  <c r="J922" i="2" s="1"/>
  <c r="I923" i="2"/>
  <c r="J923" i="2" s="1"/>
  <c r="I924" i="2"/>
  <c r="J924" i="2" s="1"/>
  <c r="I925" i="2"/>
  <c r="J925" i="2" s="1"/>
  <c r="I926" i="2"/>
  <c r="J926" i="2" s="1"/>
  <c r="I927" i="2"/>
  <c r="J927" i="2" s="1"/>
  <c r="I928" i="2"/>
  <c r="J928" i="2" s="1"/>
  <c r="I929" i="2"/>
  <c r="J929" i="2" s="1"/>
  <c r="I930" i="2"/>
  <c r="J930" i="2" s="1"/>
  <c r="I931" i="2"/>
  <c r="J931" i="2" s="1"/>
  <c r="I932" i="2"/>
  <c r="J932" i="2" s="1"/>
  <c r="I933" i="2"/>
  <c r="J933" i="2" s="1"/>
  <c r="I934" i="2"/>
  <c r="J934" i="2" s="1"/>
  <c r="I935" i="2"/>
  <c r="J935" i="2" s="1"/>
  <c r="I936" i="2"/>
  <c r="J936" i="2" s="1"/>
  <c r="I937" i="2"/>
  <c r="J937" i="2" s="1"/>
  <c r="I938" i="2"/>
  <c r="J938" i="2" s="1"/>
  <c r="I939" i="2"/>
  <c r="J939" i="2" s="1"/>
  <c r="I940" i="2"/>
  <c r="J940" i="2" s="1"/>
  <c r="I941" i="2"/>
  <c r="J941" i="2" s="1"/>
  <c r="I942" i="2"/>
  <c r="J942" i="2" s="1"/>
  <c r="I943" i="2"/>
  <c r="J943" i="2" s="1"/>
  <c r="I944" i="2"/>
  <c r="J944" i="2" s="1"/>
  <c r="I945" i="2"/>
  <c r="J945" i="2" s="1"/>
  <c r="I946" i="2"/>
  <c r="J946" i="2" s="1"/>
  <c r="I947" i="2"/>
  <c r="J947" i="2" s="1"/>
  <c r="I948" i="2"/>
  <c r="J948" i="2" s="1"/>
  <c r="I949" i="2"/>
  <c r="J949" i="2" s="1"/>
  <c r="I950" i="2"/>
  <c r="J950" i="2" s="1"/>
  <c r="I951" i="2"/>
  <c r="J951" i="2" s="1"/>
  <c r="I952" i="2"/>
  <c r="J952" i="2" s="1"/>
  <c r="I953" i="2"/>
  <c r="J953" i="2" s="1"/>
  <c r="I954" i="2"/>
  <c r="J954" i="2" s="1"/>
  <c r="I955" i="2"/>
  <c r="J955" i="2" s="1"/>
  <c r="I956" i="2"/>
  <c r="J956" i="2" s="1"/>
  <c r="I957" i="2"/>
  <c r="J957" i="2" s="1"/>
  <c r="I958" i="2"/>
  <c r="J958" i="2" s="1"/>
  <c r="I959" i="2"/>
  <c r="J959" i="2" s="1"/>
  <c r="I960" i="2"/>
  <c r="J960" i="2" s="1"/>
  <c r="I961" i="2"/>
  <c r="J961" i="2" s="1"/>
  <c r="I962" i="2"/>
  <c r="J962" i="2" s="1"/>
  <c r="I963" i="2"/>
  <c r="J963" i="2" s="1"/>
  <c r="I964" i="2"/>
  <c r="J964" i="2" s="1"/>
  <c r="I965" i="2"/>
  <c r="J965" i="2" s="1"/>
  <c r="I966" i="2"/>
  <c r="J966" i="2" s="1"/>
  <c r="I967" i="2"/>
  <c r="J967" i="2" s="1"/>
  <c r="I968" i="2"/>
  <c r="J968" i="2" s="1"/>
  <c r="I969" i="2"/>
  <c r="J969" i="2" s="1"/>
  <c r="I970" i="2"/>
  <c r="J970" i="2" s="1"/>
  <c r="I971" i="2"/>
  <c r="J971" i="2" s="1"/>
  <c r="I972" i="2"/>
  <c r="J972" i="2" s="1"/>
  <c r="I973" i="2"/>
  <c r="J973" i="2" s="1"/>
  <c r="I974" i="2"/>
  <c r="J974" i="2" s="1"/>
  <c r="I975" i="2"/>
  <c r="J975" i="2" s="1"/>
  <c r="I976" i="2"/>
  <c r="J976" i="2" s="1"/>
  <c r="I977" i="2"/>
  <c r="J977" i="2" s="1"/>
  <c r="I978" i="2"/>
  <c r="J978" i="2" s="1"/>
  <c r="I979" i="2"/>
  <c r="J979" i="2" s="1"/>
  <c r="I980" i="2"/>
  <c r="J980" i="2" s="1"/>
  <c r="I981" i="2"/>
  <c r="J981" i="2" s="1"/>
  <c r="I982" i="2"/>
  <c r="J982" i="2" s="1"/>
  <c r="I983" i="2"/>
  <c r="J983" i="2" s="1"/>
  <c r="I984" i="2"/>
  <c r="J984" i="2" s="1"/>
  <c r="I985" i="2"/>
  <c r="J985" i="2" s="1"/>
  <c r="I986" i="2"/>
  <c r="J986" i="2" s="1"/>
  <c r="I987" i="2"/>
  <c r="J987" i="2" s="1"/>
  <c r="I988" i="2"/>
  <c r="J988" i="2" s="1"/>
  <c r="I989" i="2"/>
  <c r="J989" i="2" s="1"/>
  <c r="I990" i="2"/>
  <c r="J990" i="2" s="1"/>
  <c r="I991" i="2"/>
  <c r="J991" i="2" s="1"/>
  <c r="I992" i="2"/>
  <c r="J992" i="2" s="1"/>
  <c r="I993" i="2"/>
  <c r="J993" i="2" s="1"/>
  <c r="I994" i="2"/>
  <c r="J994" i="2" s="1"/>
  <c r="I995" i="2"/>
  <c r="J995" i="2" s="1"/>
  <c r="I996" i="2"/>
  <c r="J996" i="2" s="1"/>
  <c r="I997" i="2"/>
  <c r="J997" i="2" s="1"/>
  <c r="I998" i="2"/>
  <c r="J998" i="2" s="1"/>
  <c r="I999" i="2"/>
  <c r="J999" i="2" s="1"/>
  <c r="I1000" i="2"/>
  <c r="J1000" i="2" s="1"/>
  <c r="I1001" i="2"/>
  <c r="J1001" i="2" s="1"/>
  <c r="I1002" i="2"/>
  <c r="J1002" i="2" s="1"/>
  <c r="I1003" i="2"/>
  <c r="J1003" i="2" s="1"/>
  <c r="I1004" i="2"/>
  <c r="J1004" i="2" s="1"/>
  <c r="I1005" i="2"/>
  <c r="J1005" i="2" s="1"/>
  <c r="I1006" i="2"/>
  <c r="J1006" i="2" s="1"/>
  <c r="I1007" i="2"/>
  <c r="J1007" i="2" s="1"/>
  <c r="I1008" i="2"/>
  <c r="J1008" i="2" s="1"/>
  <c r="I1009" i="2"/>
  <c r="J1009" i="2" s="1"/>
  <c r="I1010" i="2"/>
  <c r="J1010" i="2" s="1"/>
  <c r="I1011" i="2"/>
  <c r="J1011" i="2" s="1"/>
  <c r="I1012" i="2"/>
  <c r="J1012" i="2" s="1"/>
  <c r="I1013" i="2"/>
  <c r="J1013" i="2" s="1"/>
  <c r="I1014" i="2"/>
  <c r="J1014" i="2" s="1"/>
  <c r="I1015" i="2"/>
  <c r="J1015" i="2" s="1"/>
  <c r="I1016" i="2"/>
  <c r="J1016" i="2" s="1"/>
  <c r="I1017" i="2"/>
  <c r="J1017" i="2" s="1"/>
  <c r="I1018" i="2"/>
  <c r="J1018" i="2" s="1"/>
  <c r="I1019" i="2"/>
  <c r="J1019" i="2" s="1"/>
  <c r="I1020" i="2"/>
  <c r="J1020" i="2" s="1"/>
  <c r="I1021" i="2"/>
  <c r="J1021" i="2" s="1"/>
  <c r="I1022" i="2"/>
  <c r="J1022" i="2" s="1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J1030" i="2" s="1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J1038" i="2" s="1"/>
  <c r="I1039" i="2"/>
  <c r="J1039" i="2" s="1"/>
  <c r="I1040" i="2"/>
  <c r="J1040" i="2" s="1"/>
  <c r="I1041" i="2"/>
  <c r="J1041" i="2" s="1"/>
  <c r="I1042" i="2"/>
  <c r="J1042" i="2" s="1"/>
  <c r="I1043" i="2"/>
  <c r="J1043" i="2" s="1"/>
  <c r="I1044" i="2"/>
  <c r="J1044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58" i="2"/>
  <c r="J1058" i="2" s="1"/>
  <c r="I1059" i="2"/>
  <c r="J1059" i="2" s="1"/>
  <c r="I1060" i="2"/>
  <c r="J1060" i="2" s="1"/>
  <c r="I1061" i="2"/>
  <c r="J1061" i="2" s="1"/>
  <c r="I1062" i="2"/>
  <c r="J1062" i="2" s="1"/>
  <c r="I1063" i="2"/>
  <c r="J1063" i="2" s="1"/>
  <c r="I1064" i="2"/>
  <c r="J1064" i="2" s="1"/>
  <c r="I1065" i="2"/>
  <c r="J1065" i="2" s="1"/>
  <c r="I1066" i="2"/>
  <c r="J1066" i="2" s="1"/>
  <c r="I1067" i="2"/>
  <c r="J1067" i="2" s="1"/>
  <c r="I1068" i="2"/>
  <c r="J1068" i="2" s="1"/>
  <c r="I1069" i="2"/>
  <c r="J1069" i="2" s="1"/>
  <c r="I1070" i="2"/>
  <c r="J1070" i="2" s="1"/>
  <c r="I1071" i="2"/>
  <c r="J1071" i="2" s="1"/>
  <c r="I1072" i="2"/>
  <c r="J1072" i="2" s="1"/>
  <c r="I1073" i="2"/>
  <c r="J1073" i="2" s="1"/>
  <c r="I1074" i="2"/>
  <c r="J1074" i="2" s="1"/>
  <c r="I1075" i="2"/>
  <c r="J1075" i="2" s="1"/>
  <c r="I1076" i="2"/>
  <c r="J1076" i="2" s="1"/>
  <c r="I1077" i="2"/>
  <c r="J1077" i="2" s="1"/>
  <c r="I1078" i="2"/>
  <c r="J1078" i="2" s="1"/>
  <c r="I1079" i="2"/>
  <c r="J1079" i="2" s="1"/>
  <c r="I1080" i="2"/>
  <c r="J1080" i="2" s="1"/>
  <c r="I1081" i="2"/>
  <c r="J1081" i="2" s="1"/>
  <c r="I1082" i="2"/>
  <c r="J1082" i="2" s="1"/>
  <c r="I1083" i="2"/>
  <c r="J1083" i="2" s="1"/>
  <c r="I1084" i="2"/>
  <c r="J1084" i="2" s="1"/>
  <c r="I1085" i="2"/>
  <c r="J1085" i="2" s="1"/>
  <c r="I1086" i="2"/>
  <c r="J1086" i="2" s="1"/>
  <c r="I1087" i="2"/>
  <c r="J1087" i="2" s="1"/>
  <c r="I1088" i="2"/>
  <c r="J1088" i="2" s="1"/>
  <c r="I1089" i="2"/>
  <c r="J1089" i="2" s="1"/>
  <c r="I1090" i="2"/>
  <c r="J1090" i="2" s="1"/>
  <c r="I1091" i="2"/>
  <c r="J1091" i="2" s="1"/>
  <c r="I1092" i="2"/>
  <c r="J1092" i="2" s="1"/>
  <c r="I1093" i="2"/>
  <c r="J1093" i="2" s="1"/>
  <c r="I1094" i="2"/>
  <c r="J1094" i="2" s="1"/>
  <c r="I1095" i="2"/>
  <c r="J1095" i="2" s="1"/>
  <c r="I1096" i="2"/>
  <c r="J1096" i="2" s="1"/>
  <c r="I1097" i="2"/>
  <c r="J1097" i="2" s="1"/>
  <c r="I1098" i="2"/>
  <c r="J1098" i="2" s="1"/>
  <c r="I1099" i="2"/>
  <c r="J1099" i="2" s="1"/>
  <c r="I1100" i="2"/>
  <c r="J1100" i="2" s="1"/>
  <c r="I1101" i="2"/>
  <c r="J1101" i="2" s="1"/>
  <c r="I1102" i="2"/>
  <c r="J1102" i="2" s="1"/>
  <c r="I1103" i="2"/>
  <c r="J1103" i="2" s="1"/>
  <c r="I1104" i="2"/>
  <c r="J1104" i="2" s="1"/>
  <c r="I1105" i="2"/>
  <c r="J1105" i="2" s="1"/>
  <c r="I1106" i="2"/>
  <c r="J1106" i="2" s="1"/>
  <c r="I1107" i="2"/>
  <c r="J1107" i="2" s="1"/>
  <c r="I1108" i="2"/>
  <c r="J1108" i="2" s="1"/>
  <c r="I1109" i="2"/>
  <c r="J1109" i="2" s="1"/>
  <c r="I1110" i="2"/>
  <c r="J1110" i="2" s="1"/>
  <c r="I1111" i="2"/>
  <c r="J1111" i="2" s="1"/>
  <c r="I1112" i="2"/>
  <c r="J1112" i="2" s="1"/>
  <c r="I1113" i="2"/>
  <c r="J1113" i="2" s="1"/>
  <c r="I1114" i="2"/>
  <c r="J1114" i="2" s="1"/>
  <c r="I1115" i="2"/>
  <c r="J1115" i="2" s="1"/>
  <c r="I1116" i="2"/>
  <c r="J1116" i="2" s="1"/>
  <c r="I1117" i="2"/>
  <c r="J1117" i="2" s="1"/>
  <c r="I1118" i="2"/>
  <c r="J1118" i="2" s="1"/>
  <c r="I1119" i="2"/>
  <c r="J1119" i="2" s="1"/>
  <c r="I1120" i="2"/>
  <c r="J1120" i="2" s="1"/>
  <c r="I1121" i="2"/>
  <c r="J1121" i="2" s="1"/>
  <c r="I1122" i="2"/>
  <c r="J1122" i="2" s="1"/>
  <c r="I1123" i="2"/>
  <c r="J1123" i="2" s="1"/>
  <c r="I1124" i="2"/>
  <c r="J1124" i="2" s="1"/>
  <c r="I1125" i="2"/>
  <c r="J1125" i="2" s="1"/>
  <c r="I1126" i="2"/>
  <c r="J1126" i="2" s="1"/>
  <c r="I1127" i="2"/>
  <c r="J1127" i="2" s="1"/>
  <c r="I1128" i="2"/>
  <c r="J1128" i="2" s="1"/>
  <c r="I1129" i="2"/>
  <c r="J1129" i="2" s="1"/>
  <c r="I1130" i="2"/>
  <c r="J1130" i="2" s="1"/>
  <c r="I1131" i="2"/>
  <c r="J1131" i="2" s="1"/>
  <c r="I1132" i="2"/>
  <c r="J1132" i="2" s="1"/>
  <c r="I1133" i="2"/>
  <c r="J1133" i="2" s="1"/>
  <c r="I1134" i="2"/>
  <c r="J1134" i="2" s="1"/>
  <c r="I1135" i="2"/>
  <c r="J1135" i="2" s="1"/>
  <c r="I1136" i="2"/>
  <c r="J1136" i="2" s="1"/>
  <c r="I1137" i="2"/>
  <c r="J1137" i="2" s="1"/>
  <c r="I1138" i="2"/>
  <c r="J1138" i="2" s="1"/>
  <c r="I1139" i="2"/>
  <c r="J1139" i="2" s="1"/>
  <c r="I1140" i="2"/>
  <c r="J1140" i="2" s="1"/>
  <c r="I1141" i="2"/>
  <c r="J1141" i="2" s="1"/>
  <c r="I1142" i="2"/>
  <c r="J1142" i="2" s="1"/>
  <c r="I1143" i="2"/>
  <c r="J1143" i="2" s="1"/>
  <c r="I1144" i="2"/>
  <c r="J1144" i="2" s="1"/>
  <c r="I1145" i="2"/>
  <c r="J1145" i="2" s="1"/>
  <c r="I1146" i="2"/>
  <c r="J1146" i="2" s="1"/>
  <c r="I1147" i="2"/>
  <c r="J1147" i="2" s="1"/>
  <c r="I1148" i="2"/>
  <c r="J1148" i="2" s="1"/>
  <c r="I1149" i="2"/>
  <c r="J1149" i="2" s="1"/>
  <c r="I1150" i="2"/>
  <c r="J1150" i="2" s="1"/>
  <c r="I1151" i="2"/>
  <c r="J1151" i="2" s="1"/>
  <c r="I1152" i="2"/>
  <c r="J1152" i="2" s="1"/>
  <c r="I1153" i="2"/>
  <c r="J1153" i="2" s="1"/>
  <c r="I1154" i="2"/>
  <c r="J1154" i="2" s="1"/>
  <c r="I1155" i="2"/>
  <c r="J1155" i="2" s="1"/>
  <c r="I1156" i="2"/>
  <c r="J1156" i="2" s="1"/>
  <c r="I1157" i="2"/>
  <c r="J1157" i="2" s="1"/>
  <c r="I1158" i="2"/>
  <c r="J1158" i="2" s="1"/>
  <c r="I1159" i="2"/>
  <c r="J1159" i="2" s="1"/>
  <c r="I1160" i="2"/>
  <c r="J1160" i="2" s="1"/>
  <c r="I1161" i="2"/>
  <c r="J1161" i="2" s="1"/>
  <c r="I1162" i="2"/>
  <c r="J1162" i="2" s="1"/>
  <c r="I1163" i="2"/>
  <c r="J1163" i="2" s="1"/>
  <c r="I1164" i="2"/>
  <c r="J1164" i="2" s="1"/>
  <c r="I1165" i="2"/>
  <c r="J1165" i="2" s="1"/>
  <c r="I1166" i="2"/>
  <c r="J1166" i="2" s="1"/>
  <c r="I1167" i="2"/>
  <c r="J1167" i="2" s="1"/>
  <c r="I1168" i="2"/>
  <c r="J1168" i="2" s="1"/>
  <c r="I1169" i="2"/>
  <c r="J1169" i="2" s="1"/>
  <c r="I1170" i="2"/>
  <c r="J1170" i="2" s="1"/>
  <c r="I1171" i="2"/>
  <c r="J1171" i="2" s="1"/>
  <c r="I1172" i="2"/>
  <c r="J1172" i="2" s="1"/>
  <c r="I1173" i="2"/>
  <c r="J1173" i="2" s="1"/>
  <c r="I1174" i="2"/>
  <c r="J1174" i="2" s="1"/>
  <c r="I1175" i="2"/>
  <c r="J1175" i="2" s="1"/>
  <c r="I1176" i="2"/>
  <c r="J1176" i="2" s="1"/>
  <c r="I1177" i="2"/>
  <c r="J1177" i="2" s="1"/>
  <c r="I1178" i="2"/>
  <c r="J1178" i="2" s="1"/>
  <c r="I1179" i="2"/>
  <c r="J1179" i="2" s="1"/>
  <c r="I1180" i="2"/>
  <c r="J1180" i="2" s="1"/>
  <c r="I1181" i="2"/>
  <c r="J1181" i="2" s="1"/>
  <c r="I1182" i="2"/>
  <c r="J1182" i="2" s="1"/>
  <c r="I1183" i="2"/>
  <c r="J1183" i="2" s="1"/>
  <c r="I1184" i="2"/>
  <c r="J1184" i="2" s="1"/>
  <c r="I1185" i="2"/>
  <c r="J1185" i="2" s="1"/>
  <c r="I1186" i="2"/>
  <c r="J1186" i="2" s="1"/>
  <c r="I1187" i="2"/>
  <c r="J1187" i="2" s="1"/>
  <c r="I1188" i="2"/>
  <c r="J1188" i="2" s="1"/>
  <c r="I1189" i="2"/>
  <c r="J1189" i="2" s="1"/>
  <c r="I1190" i="2"/>
  <c r="J1190" i="2" s="1"/>
  <c r="I1191" i="2"/>
  <c r="J1191" i="2" s="1"/>
  <c r="I1192" i="2"/>
  <c r="J1192" i="2" s="1"/>
  <c r="I1193" i="2"/>
  <c r="J1193" i="2" s="1"/>
  <c r="I1194" i="2"/>
  <c r="J1194" i="2" s="1"/>
  <c r="I1195" i="2"/>
  <c r="J1195" i="2" s="1"/>
  <c r="I1196" i="2"/>
  <c r="J1196" i="2" s="1"/>
  <c r="I1197" i="2"/>
  <c r="J1197" i="2" s="1"/>
  <c r="I1198" i="2"/>
  <c r="J1198" i="2" s="1"/>
  <c r="I1199" i="2"/>
  <c r="J1199" i="2" s="1"/>
  <c r="I1200" i="2"/>
  <c r="J1200" i="2" s="1"/>
  <c r="I1201" i="2"/>
  <c r="J1201" i="2" s="1"/>
  <c r="I1202" i="2"/>
  <c r="J1202" i="2" s="1"/>
  <c r="I1203" i="2"/>
  <c r="J1203" i="2" s="1"/>
  <c r="I1204" i="2"/>
  <c r="J1204" i="2" s="1"/>
  <c r="I1205" i="2"/>
  <c r="J1205" i="2" s="1"/>
  <c r="I1206" i="2"/>
  <c r="J1206" i="2" s="1"/>
  <c r="I1207" i="2"/>
  <c r="J1207" i="2" s="1"/>
  <c r="I1208" i="2"/>
  <c r="J1208" i="2" s="1"/>
  <c r="I1209" i="2"/>
  <c r="J1209" i="2" s="1"/>
  <c r="I1210" i="2"/>
  <c r="J1210" i="2" s="1"/>
  <c r="I1211" i="2"/>
  <c r="J1211" i="2" s="1"/>
  <c r="I1212" i="2"/>
  <c r="J1212" i="2" s="1"/>
  <c r="I1213" i="2"/>
  <c r="J1213" i="2" s="1"/>
  <c r="I1214" i="2"/>
  <c r="J1214" i="2" s="1"/>
  <c r="I1215" i="2"/>
  <c r="J1215" i="2" s="1"/>
  <c r="I1216" i="2"/>
  <c r="J1216" i="2" s="1"/>
  <c r="I1217" i="2"/>
  <c r="J1217" i="2" s="1"/>
  <c r="I1218" i="2"/>
  <c r="J1218" i="2" s="1"/>
  <c r="I1219" i="2"/>
  <c r="J1219" i="2" s="1"/>
  <c r="I1220" i="2"/>
  <c r="J1220" i="2" s="1"/>
  <c r="I1221" i="2"/>
  <c r="J1221" i="2" s="1"/>
  <c r="I1222" i="2"/>
  <c r="J1222" i="2" s="1"/>
  <c r="I1223" i="2"/>
  <c r="J1223" i="2" s="1"/>
  <c r="I1224" i="2"/>
  <c r="J1224" i="2" s="1"/>
  <c r="I1225" i="2"/>
  <c r="J1225" i="2" s="1"/>
  <c r="I1226" i="2"/>
  <c r="J1226" i="2" s="1"/>
  <c r="I1227" i="2"/>
  <c r="J1227" i="2" s="1"/>
  <c r="I1228" i="2"/>
  <c r="J1228" i="2" s="1"/>
  <c r="I1229" i="2"/>
  <c r="J1229" i="2" s="1"/>
  <c r="I1230" i="2"/>
  <c r="J1230" i="2" s="1"/>
  <c r="I1231" i="2"/>
  <c r="J1231" i="2" s="1"/>
  <c r="I1232" i="2"/>
  <c r="J1232" i="2" s="1"/>
  <c r="I1233" i="2"/>
  <c r="J1233" i="2" s="1"/>
  <c r="I1234" i="2"/>
  <c r="J1234" i="2" s="1"/>
  <c r="I1235" i="2"/>
  <c r="J1235" i="2" s="1"/>
  <c r="I1236" i="2"/>
  <c r="J1236" i="2" s="1"/>
  <c r="I1237" i="2"/>
  <c r="J1237" i="2" s="1"/>
  <c r="I1238" i="2"/>
  <c r="J1238" i="2" s="1"/>
  <c r="I1239" i="2"/>
  <c r="J1239" i="2" s="1"/>
  <c r="I1240" i="2"/>
  <c r="J1240" i="2" s="1"/>
  <c r="I1241" i="2"/>
  <c r="J1241" i="2" s="1"/>
  <c r="I1242" i="2"/>
  <c r="J1242" i="2" s="1"/>
  <c r="I1243" i="2"/>
  <c r="J1243" i="2" s="1"/>
  <c r="I1244" i="2"/>
  <c r="J1244" i="2" s="1"/>
  <c r="I1245" i="2"/>
  <c r="J1245" i="2" s="1"/>
  <c r="I1246" i="2"/>
  <c r="J1246" i="2" s="1"/>
  <c r="I1247" i="2"/>
  <c r="J1247" i="2" s="1"/>
  <c r="I1248" i="2"/>
  <c r="J1248" i="2" s="1"/>
  <c r="I1249" i="2"/>
  <c r="J1249" i="2" s="1"/>
  <c r="I1250" i="2"/>
  <c r="J1250" i="2" s="1"/>
  <c r="I1251" i="2"/>
  <c r="J1251" i="2" s="1"/>
  <c r="I1252" i="2"/>
  <c r="J1252" i="2" s="1"/>
  <c r="I1253" i="2"/>
  <c r="J1253" i="2" s="1"/>
  <c r="I1254" i="2"/>
  <c r="J1254" i="2" s="1"/>
  <c r="I1255" i="2"/>
  <c r="J1255" i="2" s="1"/>
  <c r="I1256" i="2"/>
  <c r="J1256" i="2" s="1"/>
  <c r="I1257" i="2"/>
  <c r="J1257" i="2" s="1"/>
  <c r="I1258" i="2"/>
  <c r="J1258" i="2" s="1"/>
  <c r="I1259" i="2"/>
  <c r="J1259" i="2" s="1"/>
  <c r="I1260" i="2"/>
  <c r="J1260" i="2" s="1"/>
  <c r="I1261" i="2"/>
  <c r="J1261" i="2" s="1"/>
  <c r="I1262" i="2"/>
  <c r="J1262" i="2" s="1"/>
  <c r="I1263" i="2"/>
  <c r="J1263" i="2" s="1"/>
  <c r="I1264" i="2"/>
  <c r="J1264" i="2" s="1"/>
  <c r="I1265" i="2"/>
  <c r="J1265" i="2" s="1"/>
  <c r="I1266" i="2"/>
  <c r="J1266" i="2" s="1"/>
  <c r="I1267" i="2"/>
  <c r="J1267" i="2" s="1"/>
  <c r="I1268" i="2"/>
  <c r="J1268" i="2" s="1"/>
  <c r="I1269" i="2"/>
  <c r="J1269" i="2" s="1"/>
  <c r="I1270" i="2"/>
  <c r="J1270" i="2" s="1"/>
  <c r="I1271" i="2"/>
  <c r="J1271" i="2" s="1"/>
  <c r="I1272" i="2"/>
  <c r="J1272" i="2" s="1"/>
  <c r="I1273" i="2"/>
  <c r="J1273" i="2" s="1"/>
  <c r="I1274" i="2"/>
  <c r="J1274" i="2" s="1"/>
  <c r="I1275" i="2"/>
  <c r="J1275" i="2" s="1"/>
  <c r="I1276" i="2"/>
  <c r="J1276" i="2" s="1"/>
  <c r="I1277" i="2"/>
  <c r="J1277" i="2" s="1"/>
  <c r="I1278" i="2"/>
  <c r="J1278" i="2" s="1"/>
  <c r="I1279" i="2"/>
  <c r="J1279" i="2" s="1"/>
  <c r="I1280" i="2"/>
  <c r="J1280" i="2" s="1"/>
  <c r="I1281" i="2"/>
  <c r="J1281" i="2" s="1"/>
  <c r="I1282" i="2"/>
  <c r="J1282" i="2" s="1"/>
  <c r="I1283" i="2"/>
  <c r="J1283" i="2" s="1"/>
  <c r="I1284" i="2"/>
  <c r="J1284" i="2" s="1"/>
  <c r="I1285" i="2"/>
  <c r="J1285" i="2" s="1"/>
  <c r="I1286" i="2"/>
  <c r="J1286" i="2" s="1"/>
  <c r="I1287" i="2"/>
  <c r="J1287" i="2" s="1"/>
  <c r="I1288" i="2"/>
  <c r="J1288" i="2" s="1"/>
  <c r="I1289" i="2"/>
  <c r="J1289" i="2" s="1"/>
  <c r="I1290" i="2"/>
  <c r="J1290" i="2" s="1"/>
  <c r="I1291" i="2"/>
  <c r="J1291" i="2" s="1"/>
  <c r="I1292" i="2"/>
  <c r="J1292" i="2" s="1"/>
  <c r="I1293" i="2"/>
  <c r="J1293" i="2" s="1"/>
  <c r="I1294" i="2"/>
  <c r="J1294" i="2" s="1"/>
  <c r="I1295" i="2"/>
  <c r="J1295" i="2" s="1"/>
  <c r="I1296" i="2"/>
  <c r="J1296" i="2" s="1"/>
  <c r="I1297" i="2"/>
  <c r="J1297" i="2" s="1"/>
  <c r="I1298" i="2"/>
  <c r="J1298" i="2" s="1"/>
  <c r="I1299" i="2"/>
  <c r="J1299" i="2" s="1"/>
  <c r="I1300" i="2"/>
  <c r="J1300" i="2" s="1"/>
  <c r="I1301" i="2"/>
  <c r="J1301" i="2" s="1"/>
  <c r="I1302" i="2"/>
  <c r="J1302" i="2" s="1"/>
  <c r="I1303" i="2"/>
  <c r="J1303" i="2" s="1"/>
  <c r="I1304" i="2"/>
  <c r="J1304" i="2" s="1"/>
  <c r="I1305" i="2"/>
  <c r="J1305" i="2" s="1"/>
  <c r="I1306" i="2"/>
  <c r="J1306" i="2" s="1"/>
  <c r="I1307" i="2"/>
  <c r="J1307" i="2" s="1"/>
  <c r="I1308" i="2"/>
  <c r="J1308" i="2" s="1"/>
  <c r="I1309" i="2"/>
  <c r="J1309" i="2" s="1"/>
  <c r="I1310" i="2"/>
  <c r="J1310" i="2" s="1"/>
  <c r="I1311" i="2"/>
  <c r="J1311" i="2" s="1"/>
  <c r="I1312" i="2"/>
  <c r="J1312" i="2" s="1"/>
  <c r="I1313" i="2"/>
  <c r="J1313" i="2" s="1"/>
  <c r="I1314" i="2"/>
  <c r="J1314" i="2" s="1"/>
  <c r="I1315" i="2"/>
  <c r="J1315" i="2" s="1"/>
  <c r="I1316" i="2"/>
  <c r="J1316" i="2" s="1"/>
  <c r="I1317" i="2"/>
  <c r="J1317" i="2" s="1"/>
  <c r="I1318" i="2"/>
  <c r="J1318" i="2" s="1"/>
  <c r="I1319" i="2"/>
  <c r="J1319" i="2" s="1"/>
  <c r="I1320" i="2"/>
  <c r="J1320" i="2" s="1"/>
  <c r="I1321" i="2"/>
  <c r="J1321" i="2" s="1"/>
  <c r="I1322" i="2"/>
  <c r="J1322" i="2" s="1"/>
  <c r="I1323" i="2"/>
  <c r="J1323" i="2" s="1"/>
  <c r="I1324" i="2"/>
  <c r="J1324" i="2" s="1"/>
  <c r="I1325" i="2"/>
  <c r="J1325" i="2" s="1"/>
  <c r="I1326" i="2"/>
  <c r="J1326" i="2" s="1"/>
  <c r="I1327" i="2"/>
  <c r="J1327" i="2" s="1"/>
  <c r="I1328" i="2"/>
  <c r="J1328" i="2" s="1"/>
  <c r="I1329" i="2"/>
  <c r="J1329" i="2" s="1"/>
  <c r="I1330" i="2"/>
  <c r="J1330" i="2" s="1"/>
  <c r="I1331" i="2"/>
  <c r="J1331" i="2" s="1"/>
  <c r="I1332" i="2"/>
  <c r="J1332" i="2" s="1"/>
  <c r="I1333" i="2"/>
  <c r="J1333" i="2" s="1"/>
  <c r="I1334" i="2"/>
  <c r="J1334" i="2" s="1"/>
  <c r="I1335" i="2"/>
  <c r="J1335" i="2" s="1"/>
  <c r="I1336" i="2"/>
  <c r="J1336" i="2" s="1"/>
  <c r="I1337" i="2"/>
  <c r="J1337" i="2" s="1"/>
  <c r="I1338" i="2"/>
  <c r="J1338" i="2" s="1"/>
  <c r="I1339" i="2"/>
  <c r="J1339" i="2" s="1"/>
  <c r="I1340" i="2"/>
  <c r="J1340" i="2" s="1"/>
  <c r="I1341" i="2"/>
  <c r="J1341" i="2" s="1"/>
  <c r="I1342" i="2"/>
  <c r="J1342" i="2" s="1"/>
  <c r="I1343" i="2"/>
  <c r="J1343" i="2" s="1"/>
  <c r="I1344" i="2"/>
  <c r="J1344" i="2" s="1"/>
  <c r="I1345" i="2"/>
  <c r="J1345" i="2" s="1"/>
  <c r="I1346" i="2"/>
  <c r="J1346" i="2" s="1"/>
  <c r="I1347" i="2"/>
  <c r="J1347" i="2" s="1"/>
  <c r="I1348" i="2"/>
  <c r="J1348" i="2" s="1"/>
  <c r="I1349" i="2"/>
  <c r="J1349" i="2" s="1"/>
  <c r="I1350" i="2"/>
  <c r="J1350" i="2" s="1"/>
  <c r="I1351" i="2"/>
  <c r="J1351" i="2" s="1"/>
  <c r="I1352" i="2"/>
  <c r="J1352" i="2" s="1"/>
  <c r="I1353" i="2"/>
  <c r="J1353" i="2" s="1"/>
  <c r="I1354" i="2"/>
  <c r="J1354" i="2" s="1"/>
  <c r="I1355" i="2"/>
  <c r="J1355" i="2" s="1"/>
  <c r="I1356" i="2"/>
  <c r="J1356" i="2" s="1"/>
  <c r="I1357" i="2"/>
  <c r="J1357" i="2" s="1"/>
  <c r="I1358" i="2"/>
  <c r="J1358" i="2" s="1"/>
  <c r="I1359" i="2"/>
  <c r="J1359" i="2" s="1"/>
  <c r="I1360" i="2"/>
  <c r="J1360" i="2" s="1"/>
  <c r="I1361" i="2"/>
  <c r="J1361" i="2" s="1"/>
  <c r="I1362" i="2"/>
  <c r="J1362" i="2" s="1"/>
  <c r="I1363" i="2"/>
  <c r="J1363" i="2" s="1"/>
  <c r="I1364" i="2"/>
  <c r="J1364" i="2" s="1"/>
  <c r="I1365" i="2"/>
  <c r="J1365" i="2" s="1"/>
  <c r="I1366" i="2"/>
  <c r="J1366" i="2" s="1"/>
  <c r="I1367" i="2"/>
  <c r="J1367" i="2" s="1"/>
  <c r="I1368" i="2"/>
  <c r="J1368" i="2" s="1"/>
  <c r="I1369" i="2"/>
  <c r="J1369" i="2" s="1"/>
  <c r="I1370" i="2"/>
  <c r="J1370" i="2" s="1"/>
  <c r="I1371" i="2"/>
  <c r="J1371" i="2" s="1"/>
  <c r="I1372" i="2"/>
  <c r="J1372" i="2" s="1"/>
  <c r="I1373" i="2"/>
  <c r="J1373" i="2" s="1"/>
  <c r="I1374" i="2"/>
  <c r="J1374" i="2" s="1"/>
  <c r="I1375" i="2"/>
  <c r="J1375" i="2" s="1"/>
  <c r="I1376" i="2"/>
  <c r="J1376" i="2" s="1"/>
  <c r="I1377" i="2"/>
  <c r="J1377" i="2" s="1"/>
  <c r="I1378" i="2"/>
  <c r="J1378" i="2" s="1"/>
  <c r="I1379" i="2"/>
  <c r="J1379" i="2" s="1"/>
  <c r="I1380" i="2"/>
  <c r="J1380" i="2" s="1"/>
  <c r="I1381" i="2"/>
  <c r="J1381" i="2" s="1"/>
  <c r="I1382" i="2"/>
  <c r="J1382" i="2" s="1"/>
  <c r="I1383" i="2"/>
  <c r="J1383" i="2" s="1"/>
  <c r="I1384" i="2"/>
  <c r="J1384" i="2" s="1"/>
  <c r="I1385" i="2"/>
  <c r="J1385" i="2" s="1"/>
  <c r="I1386" i="2"/>
  <c r="J1386" i="2" s="1"/>
  <c r="I1387" i="2"/>
  <c r="J1387" i="2" s="1"/>
  <c r="I1388" i="2"/>
  <c r="J1388" i="2" s="1"/>
  <c r="I1389" i="2"/>
  <c r="J1389" i="2" s="1"/>
  <c r="I1390" i="2"/>
  <c r="J1390" i="2" s="1"/>
  <c r="I1391" i="2"/>
  <c r="J1391" i="2" s="1"/>
  <c r="I1392" i="2"/>
  <c r="J1392" i="2" s="1"/>
  <c r="I1393" i="2"/>
  <c r="J1393" i="2" s="1"/>
  <c r="I1394" i="2"/>
  <c r="J1394" i="2" s="1"/>
  <c r="I1395" i="2"/>
  <c r="J1395" i="2" s="1"/>
  <c r="I1396" i="2"/>
  <c r="J1396" i="2" s="1"/>
  <c r="I1397" i="2"/>
  <c r="J1397" i="2" s="1"/>
  <c r="I1398" i="2"/>
  <c r="J1398" i="2" s="1"/>
  <c r="I1399" i="2"/>
  <c r="J1399" i="2" s="1"/>
  <c r="I1400" i="2"/>
  <c r="J1400" i="2" s="1"/>
  <c r="I1401" i="2"/>
  <c r="J1401" i="2" s="1"/>
  <c r="I1402" i="2"/>
  <c r="J1402" i="2" s="1"/>
  <c r="I1403" i="2"/>
  <c r="J1403" i="2" s="1"/>
  <c r="I1404" i="2"/>
  <c r="J1404" i="2" s="1"/>
  <c r="I1405" i="2"/>
  <c r="J1405" i="2" s="1"/>
  <c r="I1406" i="2"/>
  <c r="J1406" i="2" s="1"/>
  <c r="I1407" i="2"/>
  <c r="J1407" i="2" s="1"/>
  <c r="I1408" i="2"/>
  <c r="J1408" i="2" s="1"/>
  <c r="I1409" i="2"/>
  <c r="J1409" i="2" s="1"/>
  <c r="I1410" i="2"/>
  <c r="J1410" i="2" s="1"/>
  <c r="I1411" i="2"/>
  <c r="J1411" i="2" s="1"/>
  <c r="I1412" i="2"/>
  <c r="J1412" i="2" s="1"/>
  <c r="I1413" i="2"/>
  <c r="J1413" i="2" s="1"/>
  <c r="I1414" i="2"/>
  <c r="J1414" i="2" s="1"/>
  <c r="I1415" i="2"/>
  <c r="J1415" i="2" s="1"/>
  <c r="I1416" i="2"/>
  <c r="J1416" i="2" s="1"/>
  <c r="I1417" i="2"/>
  <c r="J1417" i="2" s="1"/>
  <c r="I1418" i="2"/>
  <c r="J1418" i="2" s="1"/>
  <c r="I1419" i="2"/>
  <c r="J1419" i="2" s="1"/>
  <c r="I1420" i="2"/>
  <c r="J1420" i="2" s="1"/>
  <c r="I1421" i="2"/>
  <c r="J1421" i="2" s="1"/>
  <c r="I1422" i="2"/>
  <c r="J1422" i="2" s="1"/>
  <c r="I1423" i="2"/>
  <c r="J1423" i="2" s="1"/>
  <c r="I1424" i="2"/>
  <c r="J1424" i="2" s="1"/>
  <c r="I1425" i="2"/>
  <c r="J1425" i="2" s="1"/>
  <c r="I1426" i="2"/>
  <c r="J1426" i="2" s="1"/>
  <c r="I1427" i="2"/>
  <c r="J1427" i="2" s="1"/>
  <c r="I1428" i="2"/>
  <c r="J1428" i="2" s="1"/>
  <c r="I1429" i="2"/>
  <c r="J1429" i="2" s="1"/>
  <c r="I1430" i="2"/>
  <c r="J1430" i="2" s="1"/>
  <c r="I1431" i="2"/>
  <c r="J1431" i="2" s="1"/>
  <c r="I1432" i="2"/>
  <c r="J1432" i="2" s="1"/>
  <c r="I1433" i="2"/>
  <c r="J1433" i="2" s="1"/>
  <c r="I1434" i="2"/>
  <c r="J1434" i="2" s="1"/>
  <c r="I1435" i="2"/>
  <c r="J1435" i="2" s="1"/>
  <c r="I1436" i="2"/>
  <c r="J1436" i="2" s="1"/>
  <c r="I1437" i="2"/>
  <c r="J1437" i="2" s="1"/>
  <c r="I1438" i="2"/>
  <c r="J1438" i="2" s="1"/>
  <c r="I1439" i="2"/>
  <c r="J1439" i="2" s="1"/>
  <c r="I1440" i="2"/>
  <c r="J1440" i="2" s="1"/>
  <c r="I1441" i="2"/>
  <c r="J1441" i="2" s="1"/>
  <c r="I1442" i="2"/>
  <c r="J1442" i="2" s="1"/>
  <c r="I1443" i="2"/>
  <c r="J1443" i="2" s="1"/>
  <c r="I1444" i="2"/>
  <c r="J1444" i="2" s="1"/>
  <c r="I1445" i="2"/>
  <c r="J1445" i="2" s="1"/>
  <c r="I1446" i="2"/>
  <c r="J1446" i="2" s="1"/>
  <c r="I1447" i="2"/>
  <c r="J1447" i="2" s="1"/>
  <c r="I1448" i="2"/>
  <c r="J1448" i="2" s="1"/>
  <c r="I1449" i="2"/>
  <c r="J1449" i="2" s="1"/>
  <c r="I1450" i="2"/>
  <c r="J1450" i="2" s="1"/>
  <c r="I1451" i="2"/>
  <c r="J1451" i="2" s="1"/>
  <c r="I1452" i="2"/>
  <c r="J1452" i="2" s="1"/>
  <c r="I1453" i="2"/>
  <c r="J1453" i="2" s="1"/>
  <c r="I1454" i="2"/>
  <c r="J1454" i="2" s="1"/>
  <c r="I1455" i="2"/>
  <c r="J1455" i="2" s="1"/>
  <c r="I1456" i="2"/>
  <c r="J1456" i="2" s="1"/>
  <c r="I1457" i="2"/>
  <c r="J1457" i="2" s="1"/>
  <c r="I1458" i="2"/>
  <c r="J1458" i="2" s="1"/>
  <c r="I1459" i="2"/>
  <c r="J1459" i="2" s="1"/>
  <c r="I1460" i="2"/>
  <c r="J1460" i="2" s="1"/>
  <c r="I1461" i="2"/>
  <c r="J1461" i="2" s="1"/>
  <c r="I1462" i="2"/>
  <c r="J1462" i="2" s="1"/>
  <c r="I1463" i="2"/>
  <c r="J1463" i="2" s="1"/>
  <c r="I1464" i="2"/>
  <c r="J1464" i="2" s="1"/>
  <c r="I1465" i="2"/>
  <c r="J1465" i="2" s="1"/>
  <c r="I1466" i="2"/>
  <c r="J1466" i="2" s="1"/>
  <c r="I1467" i="2"/>
  <c r="J1467" i="2" s="1"/>
  <c r="I1468" i="2"/>
  <c r="J1468" i="2" s="1"/>
  <c r="I1469" i="2"/>
  <c r="J1469" i="2" s="1"/>
  <c r="I1470" i="2"/>
  <c r="J1470" i="2" s="1"/>
  <c r="I1471" i="2"/>
  <c r="J1471" i="2" s="1"/>
  <c r="I1472" i="2"/>
  <c r="J1472" i="2" s="1"/>
  <c r="I1473" i="2"/>
  <c r="J1473" i="2" s="1"/>
  <c r="I1474" i="2"/>
  <c r="J1474" i="2" s="1"/>
  <c r="I1475" i="2"/>
  <c r="J1475" i="2" s="1"/>
  <c r="I1476" i="2"/>
  <c r="J1476" i="2" s="1"/>
  <c r="I1477" i="2"/>
  <c r="J1477" i="2" s="1"/>
  <c r="I1478" i="2"/>
  <c r="J1478" i="2" s="1"/>
  <c r="I1479" i="2"/>
  <c r="J1479" i="2" s="1"/>
  <c r="I1480" i="2"/>
  <c r="J1480" i="2" s="1"/>
  <c r="I1481" i="2"/>
  <c r="J1481" i="2" s="1"/>
  <c r="I1482" i="2"/>
  <c r="J1482" i="2" s="1"/>
  <c r="I1483" i="2"/>
  <c r="J1483" i="2" s="1"/>
  <c r="I1484" i="2"/>
  <c r="J1484" i="2" s="1"/>
  <c r="I1485" i="2"/>
  <c r="J1485" i="2" s="1"/>
  <c r="I1486" i="2"/>
  <c r="J1486" i="2" s="1"/>
  <c r="I1487" i="2"/>
  <c r="J1487" i="2" s="1"/>
  <c r="I1488" i="2"/>
  <c r="J1488" i="2" s="1"/>
  <c r="I1489" i="2"/>
  <c r="J1489" i="2" s="1"/>
  <c r="I1490" i="2"/>
  <c r="J1490" i="2" s="1"/>
  <c r="I1491" i="2"/>
  <c r="J1491" i="2" s="1"/>
  <c r="I1492" i="2"/>
  <c r="J1492" i="2" s="1"/>
  <c r="I1493" i="2"/>
  <c r="J1493" i="2" s="1"/>
  <c r="I1494" i="2"/>
  <c r="J1494" i="2" s="1"/>
  <c r="I1495" i="2"/>
  <c r="J1495" i="2" s="1"/>
  <c r="I1496" i="2"/>
  <c r="J1496" i="2" s="1"/>
  <c r="I1497" i="2"/>
  <c r="J1497" i="2" s="1"/>
  <c r="I1498" i="2"/>
  <c r="J1498" i="2" s="1"/>
  <c r="I1499" i="2"/>
  <c r="J1499" i="2" s="1"/>
  <c r="I1500" i="2"/>
  <c r="J1500" i="2" s="1"/>
  <c r="I1501" i="2"/>
  <c r="J1501" i="2" s="1"/>
  <c r="I1502" i="2"/>
  <c r="J1502" i="2" s="1"/>
  <c r="I1503" i="2"/>
  <c r="J1503" i="2" s="1"/>
  <c r="I1504" i="2"/>
  <c r="J1504" i="2" s="1"/>
  <c r="I1505" i="2"/>
  <c r="J1505" i="2" s="1"/>
  <c r="I1506" i="2"/>
  <c r="J1506" i="2" s="1"/>
  <c r="I1507" i="2"/>
  <c r="J1507" i="2" s="1"/>
  <c r="I1508" i="2"/>
  <c r="J1508" i="2" s="1"/>
  <c r="I1509" i="2"/>
  <c r="J1509" i="2" s="1"/>
  <c r="I1510" i="2"/>
  <c r="J1510" i="2" s="1"/>
  <c r="I1511" i="2"/>
  <c r="J1511" i="2" s="1"/>
  <c r="I1512" i="2"/>
  <c r="J1512" i="2" s="1"/>
  <c r="I1513" i="2"/>
  <c r="J1513" i="2" s="1"/>
  <c r="I1514" i="2"/>
  <c r="J1514" i="2" s="1"/>
  <c r="I1515" i="2"/>
  <c r="J1515" i="2" s="1"/>
  <c r="I1516" i="2"/>
  <c r="J1516" i="2" s="1"/>
  <c r="I1517" i="2"/>
  <c r="J1517" i="2" s="1"/>
  <c r="I1518" i="2"/>
  <c r="J1518" i="2" s="1"/>
  <c r="I1519" i="2"/>
  <c r="J1519" i="2" s="1"/>
  <c r="I1520" i="2"/>
  <c r="J1520" i="2" s="1"/>
  <c r="I1521" i="2"/>
  <c r="J1521" i="2" s="1"/>
  <c r="I1522" i="2"/>
  <c r="J1522" i="2" s="1"/>
  <c r="I1523" i="2"/>
  <c r="J1523" i="2" s="1"/>
  <c r="I1524" i="2"/>
  <c r="J1524" i="2" s="1"/>
  <c r="I1525" i="2"/>
  <c r="J1525" i="2" s="1"/>
  <c r="I1526" i="2"/>
  <c r="J1526" i="2" s="1"/>
  <c r="I1527" i="2"/>
  <c r="J1527" i="2" s="1"/>
  <c r="I1528" i="2"/>
  <c r="J1528" i="2" s="1"/>
  <c r="I1529" i="2"/>
  <c r="J1529" i="2" s="1"/>
  <c r="I1530" i="2"/>
  <c r="J1530" i="2" s="1"/>
  <c r="I1531" i="2"/>
  <c r="J1531" i="2" s="1"/>
  <c r="I1532" i="2"/>
  <c r="J1532" i="2" s="1"/>
  <c r="I1533" i="2"/>
  <c r="J1533" i="2" s="1"/>
  <c r="I1534" i="2"/>
  <c r="J1534" i="2" s="1"/>
  <c r="I1535" i="2"/>
  <c r="J1535" i="2" s="1"/>
  <c r="I1536" i="2"/>
  <c r="J1536" i="2" s="1"/>
  <c r="I1537" i="2"/>
  <c r="J1537" i="2" s="1"/>
  <c r="I1538" i="2"/>
  <c r="J1538" i="2" s="1"/>
  <c r="I1539" i="2"/>
  <c r="J1539" i="2" s="1"/>
  <c r="I1540" i="2"/>
  <c r="J1540" i="2" s="1"/>
  <c r="I1541" i="2"/>
  <c r="J1541" i="2" s="1"/>
  <c r="I1542" i="2"/>
  <c r="J1542" i="2" s="1"/>
  <c r="I1543" i="2"/>
  <c r="J1543" i="2" s="1"/>
  <c r="I1544" i="2"/>
  <c r="J1544" i="2" s="1"/>
  <c r="I1545" i="2"/>
  <c r="J1545" i="2" s="1"/>
  <c r="I1546" i="2"/>
  <c r="J1546" i="2" s="1"/>
  <c r="I1547" i="2"/>
  <c r="J1547" i="2" s="1"/>
  <c r="I1548" i="2"/>
  <c r="J1548" i="2" s="1"/>
  <c r="I1549" i="2"/>
  <c r="J1549" i="2" s="1"/>
  <c r="I1550" i="2"/>
  <c r="J1550" i="2" s="1"/>
  <c r="I1551" i="2"/>
  <c r="J1551" i="2" s="1"/>
  <c r="I1552" i="2"/>
  <c r="J1552" i="2" s="1"/>
  <c r="I1553" i="2"/>
  <c r="J1553" i="2" s="1"/>
  <c r="I1554" i="2"/>
  <c r="J1554" i="2" s="1"/>
  <c r="I1555" i="2"/>
  <c r="J1555" i="2" s="1"/>
  <c r="I1556" i="2"/>
  <c r="J1556" i="2" s="1"/>
  <c r="I1557" i="2"/>
  <c r="J1557" i="2" s="1"/>
  <c r="I1558" i="2"/>
  <c r="J1558" i="2" s="1"/>
  <c r="I1559" i="2"/>
  <c r="J1559" i="2" s="1"/>
  <c r="I1560" i="2"/>
  <c r="J1560" i="2" s="1"/>
  <c r="I1561" i="2"/>
  <c r="J1561" i="2" s="1"/>
  <c r="I1562" i="2"/>
  <c r="J1562" i="2" s="1"/>
  <c r="I1563" i="2"/>
  <c r="J1563" i="2" s="1"/>
  <c r="I1564" i="2"/>
  <c r="J1564" i="2" s="1"/>
  <c r="I1565" i="2"/>
  <c r="J1565" i="2" s="1"/>
  <c r="I1566" i="2"/>
  <c r="J1566" i="2" s="1"/>
  <c r="I1567" i="2"/>
  <c r="J1567" i="2" s="1"/>
  <c r="I1568" i="2"/>
  <c r="J1568" i="2" s="1"/>
  <c r="I1569" i="2"/>
  <c r="J1569" i="2" s="1"/>
  <c r="I1570" i="2"/>
  <c r="J1570" i="2" s="1"/>
  <c r="I1571" i="2"/>
  <c r="J1571" i="2" s="1"/>
  <c r="I1572" i="2"/>
  <c r="J1572" i="2" s="1"/>
  <c r="I1573" i="2"/>
  <c r="J1573" i="2" s="1"/>
  <c r="I1574" i="2"/>
  <c r="J1574" i="2" s="1"/>
  <c r="I1575" i="2"/>
  <c r="J1575" i="2" s="1"/>
  <c r="I1576" i="2"/>
  <c r="J1576" i="2" s="1"/>
  <c r="I1577" i="2"/>
  <c r="J1577" i="2" s="1"/>
  <c r="I1578" i="2"/>
  <c r="J1578" i="2" s="1"/>
  <c r="I1579" i="2"/>
  <c r="J1579" i="2" s="1"/>
  <c r="I1580" i="2"/>
  <c r="J1580" i="2" s="1"/>
  <c r="I1581" i="2"/>
  <c r="J1581" i="2" s="1"/>
  <c r="I1582" i="2"/>
  <c r="J1582" i="2" s="1"/>
  <c r="I1583" i="2"/>
  <c r="J1583" i="2" s="1"/>
  <c r="I1584" i="2"/>
  <c r="J1584" i="2" s="1"/>
  <c r="I1585" i="2"/>
  <c r="J1585" i="2" s="1"/>
  <c r="I1586" i="2"/>
  <c r="J1586" i="2" s="1"/>
  <c r="I1587" i="2"/>
  <c r="J1587" i="2" s="1"/>
  <c r="I1588" i="2"/>
  <c r="J1588" i="2" s="1"/>
  <c r="I1589" i="2"/>
  <c r="J1589" i="2" s="1"/>
  <c r="I1590" i="2"/>
  <c r="J1590" i="2" s="1"/>
  <c r="I1591" i="2"/>
  <c r="J1591" i="2" s="1"/>
  <c r="I1592" i="2"/>
  <c r="J1592" i="2" s="1"/>
  <c r="I1593" i="2"/>
  <c r="J1593" i="2" s="1"/>
  <c r="I1594" i="2"/>
  <c r="J1594" i="2" s="1"/>
  <c r="I1595" i="2"/>
  <c r="J1595" i="2" s="1"/>
  <c r="I1596" i="2"/>
  <c r="J1596" i="2" s="1"/>
  <c r="I1597" i="2"/>
  <c r="J1597" i="2" s="1"/>
  <c r="I1598" i="2"/>
  <c r="J1598" i="2" s="1"/>
  <c r="I1599" i="2"/>
  <c r="J1599" i="2" s="1"/>
  <c r="I1600" i="2"/>
  <c r="J1600" i="2" s="1"/>
  <c r="I1601" i="2"/>
  <c r="J1601" i="2" s="1"/>
  <c r="I1602" i="2"/>
  <c r="J1602" i="2" s="1"/>
  <c r="I1603" i="2"/>
  <c r="J1603" i="2" s="1"/>
  <c r="I1604" i="2"/>
  <c r="J1604" i="2" s="1"/>
  <c r="I1605" i="2"/>
  <c r="J1605" i="2" s="1"/>
  <c r="I1606" i="2"/>
  <c r="J1606" i="2" s="1"/>
  <c r="I1607" i="2"/>
  <c r="J1607" i="2" s="1"/>
  <c r="I1608" i="2"/>
  <c r="J1608" i="2" s="1"/>
  <c r="I1609" i="2"/>
  <c r="J1609" i="2" s="1"/>
  <c r="I1610" i="2"/>
  <c r="J1610" i="2" s="1"/>
  <c r="I1611" i="2"/>
  <c r="J1611" i="2" s="1"/>
  <c r="I1612" i="2"/>
  <c r="J1612" i="2" s="1"/>
  <c r="I1613" i="2"/>
  <c r="J1613" i="2" s="1"/>
  <c r="I1614" i="2"/>
  <c r="J1614" i="2" s="1"/>
  <c r="I1615" i="2"/>
  <c r="J1615" i="2" s="1"/>
  <c r="I1616" i="2"/>
  <c r="J1616" i="2" s="1"/>
  <c r="I1617" i="2"/>
  <c r="J1617" i="2" s="1"/>
  <c r="I1618" i="2"/>
  <c r="J1618" i="2" s="1"/>
  <c r="I1619" i="2"/>
  <c r="J1619" i="2" s="1"/>
  <c r="I1620" i="2"/>
  <c r="J1620" i="2" s="1"/>
  <c r="I1621" i="2"/>
  <c r="J1621" i="2" s="1"/>
  <c r="I1622" i="2"/>
  <c r="J1622" i="2" s="1"/>
  <c r="I1623" i="2"/>
  <c r="J1623" i="2" s="1"/>
  <c r="I1624" i="2"/>
  <c r="J1624" i="2" s="1"/>
  <c r="I1625" i="2"/>
  <c r="J1625" i="2" s="1"/>
  <c r="I1626" i="2"/>
  <c r="J1626" i="2" s="1"/>
  <c r="I1627" i="2"/>
  <c r="J1627" i="2" s="1"/>
  <c r="I1628" i="2"/>
  <c r="J1628" i="2" s="1"/>
  <c r="I1629" i="2"/>
  <c r="J1629" i="2" s="1"/>
  <c r="I1630" i="2"/>
  <c r="J1630" i="2" s="1"/>
  <c r="I1631" i="2"/>
  <c r="J1631" i="2" s="1"/>
  <c r="I1632" i="2"/>
  <c r="J1632" i="2" s="1"/>
  <c r="I1633" i="2"/>
  <c r="J1633" i="2" s="1"/>
  <c r="I1634" i="2"/>
  <c r="J1634" i="2" s="1"/>
  <c r="I1635" i="2"/>
  <c r="J1635" i="2" s="1"/>
  <c r="I1636" i="2"/>
  <c r="J1636" i="2" s="1"/>
  <c r="I1637" i="2"/>
  <c r="J1637" i="2" s="1"/>
  <c r="I1638" i="2"/>
  <c r="J1638" i="2" s="1"/>
  <c r="I1639" i="2"/>
  <c r="J1639" i="2" s="1"/>
  <c r="I1640" i="2"/>
  <c r="J1640" i="2" s="1"/>
  <c r="I1641" i="2"/>
  <c r="J1641" i="2" s="1"/>
  <c r="I1642" i="2"/>
  <c r="J1642" i="2" s="1"/>
  <c r="I1643" i="2"/>
  <c r="J1643" i="2" s="1"/>
  <c r="I1644" i="2"/>
  <c r="J1644" i="2" s="1"/>
  <c r="I1645" i="2"/>
  <c r="J1645" i="2" s="1"/>
  <c r="I1646" i="2"/>
  <c r="J1646" i="2" s="1"/>
  <c r="I1647" i="2"/>
  <c r="J1647" i="2" s="1"/>
  <c r="I1648" i="2"/>
  <c r="J1648" i="2" s="1"/>
  <c r="I1649" i="2"/>
  <c r="J1649" i="2" s="1"/>
  <c r="I1650" i="2"/>
  <c r="J1650" i="2" s="1"/>
  <c r="I1651" i="2"/>
  <c r="J1651" i="2" s="1"/>
  <c r="I1652" i="2"/>
  <c r="J1652" i="2" s="1"/>
  <c r="I1653" i="2"/>
  <c r="J1653" i="2" s="1"/>
  <c r="I1654" i="2"/>
  <c r="J1654" i="2" s="1"/>
  <c r="I1655" i="2"/>
  <c r="J1655" i="2" s="1"/>
  <c r="I1656" i="2"/>
  <c r="J1656" i="2" s="1"/>
  <c r="I1657" i="2"/>
  <c r="J1657" i="2" s="1"/>
  <c r="I1658" i="2"/>
  <c r="J1658" i="2" s="1"/>
  <c r="I1659" i="2"/>
  <c r="J1659" i="2" s="1"/>
  <c r="I1660" i="2"/>
  <c r="J1660" i="2" s="1"/>
  <c r="I1661" i="2"/>
  <c r="J1661" i="2" s="1"/>
  <c r="I1662" i="2"/>
  <c r="J1662" i="2" s="1"/>
  <c r="I1663" i="2"/>
  <c r="J1663" i="2" s="1"/>
  <c r="I1664" i="2"/>
  <c r="J1664" i="2" s="1"/>
  <c r="I1665" i="2"/>
  <c r="J1665" i="2" s="1"/>
  <c r="I1666" i="2"/>
  <c r="J1666" i="2" s="1"/>
  <c r="I1667" i="2"/>
  <c r="J1667" i="2" s="1"/>
  <c r="I1668" i="2"/>
  <c r="J1668" i="2" s="1"/>
  <c r="I1669" i="2"/>
  <c r="J1669" i="2" s="1"/>
  <c r="I1670" i="2"/>
  <c r="J1670" i="2" s="1"/>
  <c r="I1671" i="2"/>
  <c r="J1671" i="2" s="1"/>
  <c r="I1672" i="2"/>
  <c r="J1672" i="2" s="1"/>
  <c r="I1673" i="2"/>
  <c r="J1673" i="2" s="1"/>
  <c r="I1674" i="2"/>
  <c r="J1674" i="2" s="1"/>
  <c r="I1675" i="2"/>
  <c r="J1675" i="2" s="1"/>
  <c r="I1676" i="2"/>
  <c r="J1676" i="2" s="1"/>
  <c r="I1677" i="2"/>
  <c r="J1677" i="2" s="1"/>
  <c r="I1678" i="2"/>
  <c r="J1678" i="2" s="1"/>
  <c r="I1679" i="2"/>
  <c r="J1679" i="2" s="1"/>
  <c r="I1680" i="2"/>
  <c r="J1680" i="2" s="1"/>
  <c r="I1681" i="2"/>
  <c r="J1681" i="2" s="1"/>
  <c r="I1682" i="2"/>
  <c r="J1682" i="2" s="1"/>
  <c r="I1683" i="2"/>
  <c r="J1683" i="2" s="1"/>
  <c r="I1684" i="2"/>
  <c r="J1684" i="2" s="1"/>
  <c r="I1685" i="2"/>
  <c r="J1685" i="2" s="1"/>
  <c r="I1686" i="2"/>
  <c r="J1686" i="2" s="1"/>
  <c r="I1687" i="2"/>
  <c r="J1687" i="2" s="1"/>
  <c r="I1688" i="2"/>
  <c r="J1688" i="2" s="1"/>
  <c r="I1689" i="2"/>
  <c r="J1689" i="2" s="1"/>
  <c r="I1690" i="2"/>
  <c r="J1690" i="2" s="1"/>
  <c r="I1691" i="2"/>
  <c r="J1691" i="2" s="1"/>
  <c r="I1692" i="2"/>
  <c r="J1692" i="2" s="1"/>
  <c r="I1693" i="2"/>
  <c r="J1693" i="2" s="1"/>
  <c r="I1694" i="2"/>
  <c r="J1694" i="2" s="1"/>
  <c r="I1695" i="2"/>
  <c r="J1695" i="2" s="1"/>
  <c r="I1696" i="2"/>
  <c r="J1696" i="2" s="1"/>
  <c r="I1697" i="2"/>
  <c r="J1697" i="2" s="1"/>
  <c r="I1698" i="2"/>
  <c r="J1698" i="2" s="1"/>
  <c r="I1699" i="2"/>
  <c r="J1699" i="2" s="1"/>
  <c r="I1700" i="2"/>
  <c r="J1700" i="2" s="1"/>
  <c r="I1701" i="2"/>
  <c r="J1701" i="2" s="1"/>
  <c r="I1702" i="2"/>
  <c r="J1702" i="2" s="1"/>
  <c r="I1703" i="2"/>
  <c r="J1703" i="2" s="1"/>
  <c r="I1704" i="2"/>
  <c r="J1704" i="2" s="1"/>
  <c r="I1705" i="2"/>
  <c r="J1705" i="2" s="1"/>
  <c r="I1706" i="2"/>
  <c r="J1706" i="2" s="1"/>
  <c r="I1707" i="2"/>
  <c r="J1707" i="2" s="1"/>
  <c r="I1708" i="2"/>
  <c r="J1708" i="2" s="1"/>
  <c r="I1709" i="2"/>
  <c r="J1709" i="2" s="1"/>
  <c r="I1710" i="2"/>
  <c r="J1710" i="2" s="1"/>
  <c r="I1711" i="2"/>
  <c r="J1711" i="2" s="1"/>
  <c r="I1712" i="2"/>
  <c r="J1712" i="2" s="1"/>
  <c r="I1713" i="2"/>
  <c r="J1713" i="2" s="1"/>
  <c r="I1714" i="2"/>
  <c r="J1714" i="2" s="1"/>
  <c r="I1715" i="2"/>
  <c r="J1715" i="2" s="1"/>
  <c r="I1716" i="2"/>
  <c r="J1716" i="2" s="1"/>
  <c r="I1717" i="2"/>
  <c r="J1717" i="2" s="1"/>
  <c r="I1718" i="2"/>
  <c r="J1718" i="2" s="1"/>
  <c r="I1719" i="2"/>
  <c r="J1719" i="2" s="1"/>
  <c r="I1720" i="2"/>
  <c r="J1720" i="2" s="1"/>
  <c r="I1721" i="2"/>
  <c r="J1721" i="2" s="1"/>
  <c r="I1722" i="2"/>
  <c r="J1722" i="2" s="1"/>
  <c r="I1723" i="2"/>
  <c r="J1723" i="2" s="1"/>
  <c r="I1724" i="2"/>
  <c r="J1724" i="2" s="1"/>
  <c r="I1725" i="2"/>
  <c r="J1725" i="2" s="1"/>
  <c r="I1726" i="2"/>
  <c r="J1726" i="2" s="1"/>
  <c r="I1727" i="2"/>
  <c r="J1727" i="2" s="1"/>
  <c r="I1728" i="2"/>
  <c r="J1728" i="2" s="1"/>
  <c r="I1729" i="2"/>
  <c r="J1729" i="2" s="1"/>
  <c r="I1730" i="2"/>
  <c r="J1730" i="2" s="1"/>
  <c r="I1731" i="2"/>
  <c r="J1731" i="2" s="1"/>
  <c r="I1732" i="2"/>
  <c r="J1732" i="2" s="1"/>
  <c r="I1733" i="2"/>
  <c r="J1733" i="2" s="1"/>
  <c r="I1734" i="2"/>
  <c r="J1734" i="2" s="1"/>
  <c r="I1735" i="2"/>
  <c r="J1735" i="2" s="1"/>
  <c r="I1736" i="2"/>
  <c r="J1736" i="2" s="1"/>
  <c r="I1737" i="2"/>
  <c r="J1737" i="2" s="1"/>
  <c r="I1738" i="2"/>
  <c r="J1738" i="2" s="1"/>
  <c r="I1739" i="2"/>
  <c r="J1739" i="2" s="1"/>
  <c r="I1740" i="2"/>
  <c r="J1740" i="2" s="1"/>
  <c r="I1741" i="2"/>
  <c r="J1741" i="2" s="1"/>
  <c r="I1742" i="2"/>
  <c r="J1742" i="2" s="1"/>
  <c r="I1743" i="2"/>
  <c r="J1743" i="2" s="1"/>
  <c r="I1744" i="2"/>
  <c r="J1744" i="2" s="1"/>
  <c r="I1745" i="2"/>
  <c r="J1745" i="2" s="1"/>
  <c r="I1746" i="2"/>
  <c r="J1746" i="2" s="1"/>
  <c r="I1747" i="2"/>
  <c r="J1747" i="2" s="1"/>
  <c r="I1748" i="2"/>
  <c r="J1748" i="2" s="1"/>
  <c r="I1749" i="2"/>
  <c r="J1749" i="2" s="1"/>
  <c r="I1750" i="2"/>
  <c r="J1750" i="2" s="1"/>
  <c r="I1751" i="2"/>
  <c r="J1751" i="2" s="1"/>
  <c r="I1752" i="2"/>
  <c r="J1752" i="2" s="1"/>
  <c r="I1753" i="2"/>
  <c r="J1753" i="2" s="1"/>
  <c r="I1754" i="2"/>
  <c r="J1754" i="2" s="1"/>
  <c r="I1755" i="2"/>
  <c r="J1755" i="2" s="1"/>
  <c r="I1756" i="2"/>
  <c r="J1756" i="2" s="1"/>
  <c r="I1757" i="2"/>
  <c r="J1757" i="2" s="1"/>
  <c r="I1758" i="2"/>
  <c r="J1758" i="2" s="1"/>
  <c r="I1759" i="2"/>
  <c r="J1759" i="2" s="1"/>
  <c r="I1760" i="2"/>
  <c r="J1760" i="2" s="1"/>
  <c r="I1761" i="2"/>
  <c r="J1761" i="2" s="1"/>
  <c r="I1762" i="2"/>
  <c r="J1762" i="2" s="1"/>
  <c r="I1763" i="2"/>
  <c r="J1763" i="2" s="1"/>
  <c r="I1764" i="2"/>
  <c r="J1764" i="2" s="1"/>
  <c r="I1765" i="2"/>
  <c r="J1765" i="2" s="1"/>
  <c r="I1766" i="2"/>
  <c r="J1766" i="2" s="1"/>
  <c r="I1767" i="2"/>
  <c r="J1767" i="2" s="1"/>
  <c r="I1768" i="2"/>
  <c r="J1768" i="2" s="1"/>
  <c r="I1769" i="2"/>
  <c r="J1769" i="2" s="1"/>
  <c r="I1770" i="2"/>
  <c r="J1770" i="2" s="1"/>
  <c r="I1771" i="2"/>
  <c r="J1771" i="2" s="1"/>
  <c r="I1772" i="2"/>
  <c r="J1772" i="2" s="1"/>
  <c r="I1773" i="2"/>
  <c r="J1773" i="2" s="1"/>
  <c r="I1774" i="2"/>
  <c r="J1774" i="2" s="1"/>
  <c r="I1775" i="2"/>
  <c r="J1775" i="2" s="1"/>
  <c r="I1776" i="2"/>
  <c r="J1776" i="2" s="1"/>
  <c r="I1777" i="2"/>
  <c r="J1777" i="2" s="1"/>
  <c r="I1778" i="2"/>
  <c r="J1778" i="2" s="1"/>
  <c r="I1779" i="2"/>
  <c r="J1779" i="2" s="1"/>
  <c r="I1780" i="2"/>
  <c r="J1780" i="2" s="1"/>
  <c r="I1781" i="2"/>
  <c r="J1781" i="2" s="1"/>
  <c r="I1782" i="2"/>
  <c r="J1782" i="2" s="1"/>
  <c r="I1783" i="2"/>
  <c r="J1783" i="2" s="1"/>
  <c r="I1784" i="2"/>
  <c r="J1784" i="2" s="1"/>
  <c r="I1785" i="2"/>
  <c r="J1785" i="2" s="1"/>
  <c r="I1786" i="2"/>
  <c r="J1786" i="2" s="1"/>
  <c r="I1787" i="2"/>
  <c r="J1787" i="2" s="1"/>
  <c r="I1788" i="2"/>
  <c r="J1788" i="2" s="1"/>
  <c r="I1789" i="2"/>
  <c r="J1789" i="2" s="1"/>
  <c r="I1790" i="2"/>
  <c r="J1790" i="2" s="1"/>
  <c r="I1791" i="2"/>
  <c r="J1791" i="2" s="1"/>
  <c r="I1792" i="2"/>
  <c r="J1792" i="2" s="1"/>
  <c r="I1793" i="2"/>
  <c r="J1793" i="2" s="1"/>
  <c r="I1794" i="2"/>
  <c r="J1794" i="2" s="1"/>
  <c r="I1795" i="2"/>
  <c r="J1795" i="2" s="1"/>
  <c r="I1796" i="2"/>
  <c r="J1796" i="2" s="1"/>
  <c r="I1797" i="2"/>
  <c r="J1797" i="2" s="1"/>
  <c r="I1798" i="2"/>
  <c r="J1798" i="2" s="1"/>
  <c r="I1799" i="2"/>
  <c r="J1799" i="2" s="1"/>
  <c r="I1800" i="2"/>
  <c r="J1800" i="2" s="1"/>
  <c r="I1801" i="2"/>
  <c r="J1801" i="2" s="1"/>
  <c r="I1802" i="2"/>
  <c r="J1802" i="2" s="1"/>
  <c r="I1803" i="2"/>
  <c r="J1803" i="2" s="1"/>
  <c r="I1804" i="2"/>
  <c r="J1804" i="2" s="1"/>
  <c r="I1805" i="2"/>
  <c r="J1805" i="2" s="1"/>
  <c r="I1806" i="2"/>
  <c r="J1806" i="2" s="1"/>
  <c r="I1807" i="2"/>
  <c r="J1807" i="2" s="1"/>
  <c r="I1808" i="2"/>
  <c r="J1808" i="2" s="1"/>
  <c r="I1809" i="2"/>
  <c r="J1809" i="2" s="1"/>
  <c r="I1810" i="2"/>
  <c r="J1810" i="2" s="1"/>
  <c r="I1811" i="2"/>
  <c r="J1811" i="2" s="1"/>
  <c r="I1812" i="2"/>
  <c r="J1812" i="2" s="1"/>
  <c r="I1813" i="2"/>
  <c r="J1813" i="2" s="1"/>
  <c r="I1814" i="2"/>
  <c r="J1814" i="2" s="1"/>
  <c r="I1815" i="2"/>
  <c r="J1815" i="2" s="1"/>
  <c r="I1816" i="2"/>
  <c r="J1816" i="2" s="1"/>
  <c r="I1817" i="2"/>
  <c r="J1817" i="2" s="1"/>
  <c r="I1818" i="2"/>
  <c r="J1818" i="2" s="1"/>
  <c r="I1819" i="2"/>
  <c r="J1819" i="2" s="1"/>
  <c r="I1820" i="2"/>
  <c r="J1820" i="2" s="1"/>
  <c r="I1821" i="2"/>
  <c r="J1821" i="2" s="1"/>
  <c r="I1822" i="2"/>
  <c r="J1822" i="2" s="1"/>
  <c r="I1823" i="2"/>
  <c r="J1823" i="2" s="1"/>
  <c r="I1824" i="2"/>
  <c r="J1824" i="2" s="1"/>
  <c r="I1825" i="2"/>
  <c r="J1825" i="2" s="1"/>
  <c r="I1826" i="2"/>
  <c r="J1826" i="2" s="1"/>
  <c r="I1827" i="2"/>
  <c r="J1827" i="2" s="1"/>
  <c r="I1828" i="2"/>
  <c r="J1828" i="2" s="1"/>
  <c r="I1829" i="2"/>
  <c r="J1829" i="2" s="1"/>
  <c r="I1830" i="2"/>
  <c r="J1830" i="2" s="1"/>
  <c r="I1831" i="2"/>
  <c r="J1831" i="2" s="1"/>
  <c r="I1832" i="2"/>
  <c r="J1832" i="2" s="1"/>
  <c r="I1833" i="2"/>
  <c r="J1833" i="2" s="1"/>
  <c r="I1834" i="2"/>
  <c r="J1834" i="2" s="1"/>
  <c r="I1835" i="2"/>
  <c r="J1835" i="2" s="1"/>
  <c r="I1836" i="2"/>
  <c r="J1836" i="2" s="1"/>
  <c r="I1837" i="2"/>
  <c r="J1837" i="2" s="1"/>
  <c r="I1838" i="2"/>
  <c r="J1838" i="2" s="1"/>
  <c r="I1839" i="2"/>
  <c r="J1839" i="2" s="1"/>
  <c r="I1840" i="2"/>
  <c r="J1840" i="2" s="1"/>
  <c r="I1841" i="2"/>
  <c r="J1841" i="2" s="1"/>
  <c r="I1842" i="2"/>
  <c r="J1842" i="2" s="1"/>
  <c r="I1843" i="2"/>
  <c r="J1843" i="2" s="1"/>
  <c r="I1844" i="2"/>
  <c r="J1844" i="2" s="1"/>
  <c r="I1845" i="2"/>
  <c r="J1845" i="2" s="1"/>
  <c r="I1846" i="2"/>
  <c r="J1846" i="2" s="1"/>
  <c r="I1847" i="2"/>
  <c r="J1847" i="2" s="1"/>
  <c r="I1848" i="2"/>
  <c r="J1848" i="2" s="1"/>
  <c r="I1849" i="2"/>
  <c r="J1849" i="2" s="1"/>
  <c r="I1850" i="2"/>
  <c r="J1850" i="2" s="1"/>
  <c r="I1851" i="2"/>
  <c r="J1851" i="2" s="1"/>
  <c r="I1852" i="2"/>
  <c r="J1852" i="2" s="1"/>
  <c r="I1853" i="2"/>
  <c r="J1853" i="2" s="1"/>
  <c r="I1854" i="2"/>
  <c r="J1854" i="2" s="1"/>
  <c r="I1855" i="2"/>
  <c r="J1855" i="2" s="1"/>
  <c r="I1856" i="2"/>
  <c r="J1856" i="2" s="1"/>
  <c r="I1857" i="2"/>
  <c r="J1857" i="2" s="1"/>
  <c r="I1858" i="2"/>
  <c r="J1858" i="2" s="1"/>
  <c r="I1859" i="2"/>
  <c r="J1859" i="2" s="1"/>
  <c r="I1860" i="2"/>
  <c r="J1860" i="2" s="1"/>
  <c r="I1861" i="2"/>
  <c r="J1861" i="2" s="1"/>
  <c r="I1862" i="2"/>
  <c r="J1862" i="2" s="1"/>
  <c r="I1863" i="2"/>
  <c r="J1863" i="2" s="1"/>
  <c r="I1864" i="2"/>
  <c r="J1864" i="2" s="1"/>
  <c r="I1865" i="2"/>
  <c r="J1865" i="2" s="1"/>
  <c r="I1866" i="2"/>
  <c r="J1866" i="2" s="1"/>
  <c r="I1867" i="2"/>
  <c r="J1867" i="2" s="1"/>
  <c r="I1868" i="2"/>
  <c r="J1868" i="2" s="1"/>
  <c r="I1869" i="2"/>
  <c r="J1869" i="2" s="1"/>
  <c r="I1870" i="2"/>
  <c r="J1870" i="2" s="1"/>
  <c r="I1871" i="2"/>
  <c r="J1871" i="2" s="1"/>
  <c r="I1872" i="2"/>
  <c r="J1872" i="2" s="1"/>
  <c r="I1873" i="2"/>
  <c r="J1873" i="2" s="1"/>
  <c r="I1874" i="2"/>
  <c r="J1874" i="2" s="1"/>
  <c r="I1875" i="2"/>
  <c r="J1875" i="2" s="1"/>
  <c r="I1876" i="2"/>
  <c r="J1876" i="2" s="1"/>
  <c r="I1877" i="2"/>
  <c r="J1877" i="2" s="1"/>
  <c r="I1878" i="2"/>
  <c r="J1878" i="2" s="1"/>
  <c r="I1879" i="2"/>
  <c r="J1879" i="2" s="1"/>
  <c r="I1880" i="2"/>
  <c r="J1880" i="2" s="1"/>
  <c r="I1881" i="2"/>
  <c r="J1881" i="2" s="1"/>
  <c r="I1882" i="2"/>
  <c r="J1882" i="2" s="1"/>
  <c r="I1883" i="2"/>
  <c r="J1883" i="2" s="1"/>
  <c r="I1884" i="2"/>
  <c r="J1884" i="2" s="1"/>
  <c r="I1885" i="2"/>
  <c r="J1885" i="2" s="1"/>
  <c r="I1886" i="2"/>
  <c r="J1886" i="2" s="1"/>
  <c r="I1887" i="2"/>
  <c r="J1887" i="2" s="1"/>
  <c r="I1888" i="2"/>
  <c r="J1888" i="2" s="1"/>
  <c r="I1889" i="2"/>
  <c r="J1889" i="2" s="1"/>
  <c r="I1890" i="2"/>
  <c r="J1890" i="2" s="1"/>
  <c r="I1891" i="2"/>
  <c r="J1891" i="2" s="1"/>
  <c r="I1892" i="2"/>
  <c r="J1892" i="2" s="1"/>
  <c r="I1893" i="2"/>
  <c r="J1893" i="2" s="1"/>
  <c r="I1894" i="2"/>
  <c r="J1894" i="2" s="1"/>
  <c r="I1895" i="2"/>
  <c r="J1895" i="2" s="1"/>
  <c r="I1896" i="2"/>
  <c r="J1896" i="2" s="1"/>
  <c r="I1897" i="2"/>
  <c r="J1897" i="2" s="1"/>
  <c r="I1898" i="2"/>
  <c r="J1898" i="2" s="1"/>
  <c r="I1899" i="2"/>
  <c r="J1899" i="2" s="1"/>
  <c r="I1900" i="2"/>
  <c r="J1900" i="2" s="1"/>
  <c r="I1901" i="2"/>
  <c r="J1901" i="2" s="1"/>
  <c r="I1902" i="2"/>
  <c r="J1902" i="2" s="1"/>
  <c r="I1903" i="2"/>
  <c r="J1903" i="2" s="1"/>
  <c r="I1904" i="2"/>
  <c r="J1904" i="2" s="1"/>
  <c r="I1905" i="2"/>
  <c r="J1905" i="2" s="1"/>
  <c r="I1906" i="2"/>
  <c r="J1906" i="2" s="1"/>
  <c r="I1907" i="2"/>
  <c r="J1907" i="2" s="1"/>
  <c r="I1908" i="2"/>
  <c r="J1908" i="2" s="1"/>
  <c r="I1909" i="2"/>
  <c r="J1909" i="2" s="1"/>
  <c r="I1910" i="2"/>
  <c r="J1910" i="2" s="1"/>
  <c r="I1911" i="2"/>
  <c r="J1911" i="2" s="1"/>
  <c r="I1912" i="2"/>
  <c r="J1912" i="2" s="1"/>
  <c r="I1913" i="2"/>
  <c r="J1913" i="2" s="1"/>
  <c r="I1914" i="2"/>
  <c r="J1914" i="2" s="1"/>
  <c r="I1915" i="2"/>
  <c r="J1915" i="2" s="1"/>
  <c r="I1916" i="2"/>
  <c r="J1916" i="2" s="1"/>
  <c r="I1917" i="2"/>
  <c r="J1917" i="2" s="1"/>
  <c r="I1918" i="2"/>
  <c r="J1918" i="2" s="1"/>
  <c r="I1919" i="2"/>
  <c r="J1919" i="2" s="1"/>
  <c r="I1920" i="2"/>
  <c r="J1920" i="2" s="1"/>
  <c r="I1921" i="2"/>
  <c r="J1921" i="2" s="1"/>
  <c r="I1922" i="2"/>
  <c r="J1922" i="2" s="1"/>
  <c r="I1923" i="2"/>
  <c r="J1923" i="2" s="1"/>
  <c r="I1924" i="2"/>
  <c r="J1924" i="2" s="1"/>
  <c r="I1925" i="2"/>
  <c r="J1925" i="2" s="1"/>
  <c r="I1926" i="2"/>
  <c r="J1926" i="2" s="1"/>
  <c r="I1927" i="2"/>
  <c r="J1927" i="2" s="1"/>
  <c r="I1928" i="2"/>
  <c r="J1928" i="2" s="1"/>
  <c r="I1929" i="2"/>
  <c r="J1929" i="2" s="1"/>
  <c r="I1930" i="2"/>
  <c r="J1930" i="2" s="1"/>
  <c r="I1931" i="2"/>
  <c r="J1931" i="2" s="1"/>
  <c r="I1932" i="2"/>
  <c r="J1932" i="2" s="1"/>
  <c r="I1933" i="2"/>
  <c r="J1933" i="2" s="1"/>
  <c r="I1934" i="2"/>
  <c r="J1934" i="2" s="1"/>
  <c r="I1935" i="2"/>
  <c r="J1935" i="2" s="1"/>
  <c r="I1936" i="2"/>
  <c r="J1936" i="2" s="1"/>
  <c r="I1937" i="2"/>
  <c r="J1937" i="2" s="1"/>
  <c r="I1938" i="2"/>
  <c r="J1938" i="2" s="1"/>
  <c r="I1939" i="2"/>
  <c r="J1939" i="2" s="1"/>
  <c r="I1940" i="2"/>
  <c r="J1940" i="2" s="1"/>
  <c r="I1941" i="2"/>
  <c r="J1941" i="2" s="1"/>
  <c r="I1942" i="2"/>
  <c r="J1942" i="2" s="1"/>
  <c r="I1943" i="2"/>
  <c r="J1943" i="2" s="1"/>
  <c r="I1944" i="2"/>
  <c r="J1944" i="2" s="1"/>
  <c r="I1945" i="2"/>
  <c r="J1945" i="2" s="1"/>
  <c r="I1946" i="2"/>
  <c r="J1946" i="2" s="1"/>
  <c r="I1947" i="2"/>
  <c r="J1947" i="2" s="1"/>
  <c r="I1948" i="2"/>
  <c r="J1948" i="2" s="1"/>
  <c r="I1949" i="2"/>
  <c r="J1949" i="2" s="1"/>
  <c r="I1950" i="2"/>
  <c r="J1950" i="2" s="1"/>
  <c r="I1951" i="2"/>
  <c r="J1951" i="2" s="1"/>
  <c r="I1952" i="2"/>
  <c r="J1952" i="2" s="1"/>
  <c r="I1953" i="2"/>
  <c r="J1953" i="2" s="1"/>
  <c r="I1954" i="2"/>
  <c r="J1954" i="2" s="1"/>
  <c r="I1955" i="2"/>
  <c r="J1955" i="2" s="1"/>
  <c r="I1956" i="2"/>
  <c r="J1956" i="2" s="1"/>
  <c r="I1957" i="2"/>
  <c r="J1957" i="2" s="1"/>
  <c r="I1958" i="2"/>
  <c r="J1958" i="2" s="1"/>
  <c r="I1959" i="2"/>
  <c r="J1959" i="2" s="1"/>
  <c r="I1960" i="2"/>
  <c r="J1960" i="2" s="1"/>
  <c r="I1961" i="2"/>
  <c r="J1961" i="2" s="1"/>
  <c r="I1962" i="2"/>
  <c r="J1962" i="2" s="1"/>
  <c r="I1963" i="2"/>
  <c r="J1963" i="2" s="1"/>
  <c r="I1964" i="2"/>
  <c r="J1964" i="2" s="1"/>
  <c r="I1965" i="2"/>
  <c r="J1965" i="2" s="1"/>
  <c r="I1966" i="2"/>
  <c r="J1966" i="2" s="1"/>
  <c r="I1967" i="2"/>
  <c r="J1967" i="2" s="1"/>
  <c r="I1968" i="2"/>
  <c r="J1968" i="2" s="1"/>
  <c r="I1969" i="2"/>
  <c r="J1969" i="2" s="1"/>
  <c r="I1970" i="2"/>
  <c r="J1970" i="2" s="1"/>
  <c r="I1971" i="2"/>
  <c r="J1971" i="2" s="1"/>
  <c r="I1972" i="2"/>
  <c r="J1972" i="2" s="1"/>
  <c r="I1973" i="2"/>
  <c r="J1973" i="2" s="1"/>
  <c r="I1974" i="2"/>
  <c r="J1974" i="2" s="1"/>
  <c r="I1975" i="2"/>
  <c r="J1975" i="2" s="1"/>
  <c r="I1976" i="2"/>
  <c r="J1976" i="2" s="1"/>
  <c r="I1977" i="2"/>
  <c r="J1977" i="2" s="1"/>
  <c r="I1978" i="2"/>
  <c r="J1978" i="2" s="1"/>
  <c r="I1979" i="2"/>
  <c r="J1979" i="2" s="1"/>
  <c r="I1980" i="2"/>
  <c r="J1980" i="2" s="1"/>
  <c r="I1981" i="2"/>
  <c r="J1981" i="2" s="1"/>
  <c r="I1982" i="2"/>
  <c r="J1982" i="2" s="1"/>
  <c r="I1983" i="2"/>
  <c r="J1983" i="2" s="1"/>
  <c r="I1984" i="2"/>
  <c r="J1984" i="2" s="1"/>
  <c r="I1985" i="2"/>
  <c r="J1985" i="2" s="1"/>
  <c r="I1986" i="2"/>
  <c r="J1986" i="2" s="1"/>
  <c r="I1987" i="2"/>
  <c r="J1987" i="2" s="1"/>
  <c r="I1988" i="2"/>
  <c r="J1988" i="2" s="1"/>
  <c r="I1989" i="2"/>
  <c r="J1989" i="2" s="1"/>
  <c r="I1990" i="2"/>
  <c r="J1990" i="2" s="1"/>
  <c r="I1991" i="2"/>
  <c r="J1991" i="2" s="1"/>
  <c r="I1992" i="2"/>
  <c r="J1992" i="2" s="1"/>
  <c r="I1993" i="2"/>
  <c r="J1993" i="2" s="1"/>
  <c r="I1994" i="2"/>
  <c r="J1994" i="2" s="1"/>
  <c r="I1995" i="2"/>
  <c r="J1995" i="2" s="1"/>
  <c r="I1996" i="2"/>
  <c r="J1996" i="2" s="1"/>
  <c r="I1997" i="2"/>
  <c r="J1997" i="2" s="1"/>
  <c r="I1998" i="2"/>
  <c r="J1998" i="2" s="1"/>
  <c r="I1999" i="2"/>
  <c r="J1999" i="2" s="1"/>
  <c r="I2000" i="2"/>
  <c r="J2000" i="2" s="1"/>
  <c r="I2001" i="2"/>
  <c r="J2001" i="2" s="1"/>
  <c r="I2002" i="2"/>
  <c r="J2002" i="2" s="1"/>
  <c r="I2003" i="2"/>
  <c r="J2003" i="2" s="1"/>
  <c r="I2004" i="2"/>
  <c r="J2004" i="2" s="1"/>
  <c r="I2005" i="2"/>
  <c r="J2005" i="2" s="1"/>
  <c r="I2006" i="2"/>
  <c r="J2006" i="2" s="1"/>
  <c r="I2007" i="2"/>
  <c r="J2007" i="2" s="1"/>
  <c r="I2008" i="2"/>
  <c r="J2008" i="2" s="1"/>
  <c r="I2009" i="2"/>
  <c r="J2009" i="2" s="1"/>
  <c r="I2010" i="2"/>
  <c r="J2010" i="2" s="1"/>
  <c r="I2011" i="2"/>
  <c r="J2011" i="2" s="1"/>
  <c r="I2012" i="2"/>
  <c r="J2012" i="2" s="1"/>
  <c r="I2013" i="2"/>
  <c r="J2013" i="2" s="1"/>
  <c r="I2014" i="2"/>
  <c r="J2014" i="2" s="1"/>
  <c r="I2015" i="2"/>
  <c r="J2015" i="2" s="1"/>
  <c r="I2016" i="2"/>
  <c r="J2016" i="2" s="1"/>
  <c r="I2017" i="2"/>
  <c r="J2017" i="2" s="1"/>
  <c r="I2018" i="2"/>
  <c r="J2018" i="2" s="1"/>
  <c r="I2019" i="2"/>
  <c r="J2019" i="2" s="1"/>
  <c r="I2020" i="2"/>
  <c r="J2020" i="2" s="1"/>
  <c r="I2021" i="2"/>
  <c r="J2021" i="2" s="1"/>
  <c r="I2022" i="2"/>
  <c r="J2022" i="2" s="1"/>
  <c r="I2023" i="2"/>
  <c r="J2023" i="2" s="1"/>
  <c r="I2024" i="2"/>
  <c r="J2024" i="2" s="1"/>
  <c r="I2025" i="2"/>
  <c r="J2025" i="2" s="1"/>
  <c r="I2026" i="2"/>
  <c r="J2026" i="2" s="1"/>
  <c r="I2027" i="2"/>
  <c r="J2027" i="2" s="1"/>
  <c r="I2028" i="2"/>
  <c r="J2028" i="2" s="1"/>
  <c r="I2029" i="2"/>
  <c r="J2029" i="2" s="1"/>
  <c r="I2030" i="2"/>
  <c r="J2030" i="2" s="1"/>
  <c r="I2031" i="2"/>
  <c r="J2031" i="2" s="1"/>
  <c r="I2032" i="2"/>
  <c r="J2032" i="2" s="1"/>
  <c r="I2033" i="2"/>
  <c r="J2033" i="2" s="1"/>
  <c r="I2034" i="2"/>
  <c r="J2034" i="2" s="1"/>
  <c r="I2035" i="2"/>
  <c r="J2035" i="2" s="1"/>
  <c r="I2036" i="2"/>
  <c r="J2036" i="2" s="1"/>
  <c r="I2037" i="2"/>
  <c r="J2037" i="2" s="1"/>
  <c r="I2038" i="2"/>
  <c r="J2038" i="2" s="1"/>
  <c r="I2039" i="2"/>
  <c r="J2039" i="2" s="1"/>
  <c r="I2040" i="2"/>
  <c r="J2040" i="2" s="1"/>
  <c r="I2041" i="2"/>
  <c r="J2041" i="2" s="1"/>
  <c r="I2042" i="2"/>
  <c r="J2042" i="2" s="1"/>
  <c r="I2043" i="2"/>
  <c r="J2043" i="2" s="1"/>
  <c r="I2044" i="2"/>
  <c r="J2044" i="2" s="1"/>
  <c r="I2045" i="2"/>
  <c r="J2045" i="2" s="1"/>
  <c r="I2046" i="2"/>
  <c r="J2046" i="2" s="1"/>
  <c r="I2047" i="2"/>
  <c r="J2047" i="2" s="1"/>
  <c r="I2048" i="2"/>
  <c r="J2048" i="2" s="1"/>
  <c r="I2049" i="2"/>
  <c r="J2049" i="2" s="1"/>
  <c r="I2050" i="2"/>
  <c r="J2050" i="2" s="1"/>
  <c r="I2051" i="2"/>
  <c r="J2051" i="2" s="1"/>
  <c r="I2052" i="2"/>
  <c r="J2052" i="2" s="1"/>
  <c r="I2053" i="2"/>
  <c r="J2053" i="2" s="1"/>
  <c r="I2054" i="2"/>
  <c r="J2054" i="2" s="1"/>
  <c r="I2055" i="2"/>
  <c r="J2055" i="2" s="1"/>
  <c r="I2056" i="2"/>
  <c r="J2056" i="2" s="1"/>
  <c r="I2057" i="2"/>
  <c r="J2057" i="2" s="1"/>
  <c r="I2058" i="2"/>
  <c r="J2058" i="2" s="1"/>
  <c r="I2059" i="2"/>
  <c r="J2059" i="2" s="1"/>
  <c r="I2060" i="2"/>
  <c r="J2060" i="2" s="1"/>
  <c r="I2061" i="2"/>
  <c r="J2061" i="2" s="1"/>
  <c r="I2062" i="2"/>
  <c r="J2062" i="2" s="1"/>
  <c r="I2063" i="2"/>
  <c r="J2063" i="2" s="1"/>
  <c r="I2064" i="2"/>
  <c r="J2064" i="2" s="1"/>
  <c r="I2065" i="2"/>
  <c r="J2065" i="2" s="1"/>
  <c r="I2066" i="2"/>
  <c r="J2066" i="2" s="1"/>
  <c r="I2067" i="2"/>
  <c r="J2067" i="2" s="1"/>
  <c r="I2068" i="2"/>
  <c r="J2068" i="2" s="1"/>
  <c r="I2069" i="2"/>
  <c r="J2069" i="2" s="1"/>
  <c r="I2070" i="2"/>
  <c r="J2070" i="2" s="1"/>
  <c r="I2071" i="2"/>
  <c r="J2071" i="2" s="1"/>
  <c r="I2072" i="2"/>
  <c r="J2072" i="2" s="1"/>
  <c r="I2073" i="2"/>
  <c r="J2073" i="2" s="1"/>
  <c r="I2074" i="2"/>
  <c r="J2074" i="2" s="1"/>
  <c r="I2075" i="2"/>
  <c r="J2075" i="2" s="1"/>
  <c r="I2076" i="2"/>
  <c r="J2076" i="2" s="1"/>
  <c r="I2077" i="2"/>
  <c r="J2077" i="2" s="1"/>
  <c r="I2078" i="2"/>
  <c r="J2078" i="2" s="1"/>
  <c r="I2079" i="2"/>
  <c r="J2079" i="2" s="1"/>
  <c r="I2080" i="2"/>
  <c r="J2080" i="2" s="1"/>
  <c r="I2081" i="2"/>
  <c r="J2081" i="2" s="1"/>
  <c r="I2082" i="2"/>
  <c r="J2082" i="2" s="1"/>
  <c r="I2083" i="2"/>
  <c r="J2083" i="2" s="1"/>
  <c r="I2084" i="2"/>
  <c r="J2084" i="2" s="1"/>
  <c r="I2085" i="2"/>
  <c r="J2085" i="2" s="1"/>
  <c r="I2086" i="2"/>
  <c r="J2086" i="2" s="1"/>
  <c r="I2087" i="2"/>
  <c r="J2087" i="2" s="1"/>
  <c r="I2088" i="2"/>
  <c r="J2088" i="2" s="1"/>
  <c r="I2089" i="2"/>
  <c r="J2089" i="2" s="1"/>
  <c r="I2090" i="2"/>
  <c r="J2090" i="2" s="1"/>
  <c r="I2091" i="2"/>
  <c r="J2091" i="2" s="1"/>
  <c r="I2092" i="2"/>
  <c r="J2092" i="2" s="1"/>
  <c r="I2093" i="2"/>
  <c r="J2093" i="2" s="1"/>
  <c r="I2094" i="2"/>
  <c r="J2094" i="2" s="1"/>
  <c r="I2095" i="2"/>
  <c r="J2095" i="2" s="1"/>
  <c r="I2096" i="2"/>
  <c r="J2096" i="2" s="1"/>
  <c r="I2097" i="2"/>
  <c r="J2097" i="2" s="1"/>
  <c r="I2098" i="2"/>
  <c r="J2098" i="2" s="1"/>
  <c r="I2099" i="2"/>
  <c r="J2099" i="2" s="1"/>
  <c r="I2100" i="2"/>
  <c r="J2100" i="2" s="1"/>
  <c r="I2101" i="2"/>
  <c r="J2101" i="2" s="1"/>
  <c r="I2102" i="2"/>
  <c r="J2102" i="2" s="1"/>
  <c r="I2103" i="2"/>
  <c r="J2103" i="2" s="1"/>
  <c r="I2104" i="2"/>
  <c r="J2104" i="2" s="1"/>
  <c r="I2105" i="2"/>
  <c r="J2105" i="2" s="1"/>
  <c r="I2106" i="2"/>
  <c r="J2106" i="2" s="1"/>
  <c r="I2107" i="2"/>
  <c r="J2107" i="2" s="1"/>
  <c r="I2108" i="2"/>
  <c r="J2108" i="2" s="1"/>
  <c r="I2109" i="2"/>
  <c r="J2109" i="2" s="1"/>
  <c r="I2110" i="2"/>
  <c r="J2110" i="2" s="1"/>
  <c r="I2111" i="2"/>
  <c r="J2111" i="2" s="1"/>
  <c r="I2112" i="2"/>
  <c r="J2112" i="2" s="1"/>
  <c r="I2113" i="2"/>
  <c r="J2113" i="2" s="1"/>
  <c r="I2114" i="2"/>
  <c r="J2114" i="2" s="1"/>
  <c r="I2115" i="2"/>
  <c r="J2115" i="2" s="1"/>
  <c r="I2116" i="2"/>
  <c r="J2116" i="2" s="1"/>
  <c r="I2117" i="2"/>
  <c r="J2117" i="2" s="1"/>
  <c r="I2118" i="2"/>
  <c r="J2118" i="2" s="1"/>
  <c r="I2119" i="2"/>
  <c r="J2119" i="2" s="1"/>
  <c r="I2120" i="2"/>
  <c r="J2120" i="2" s="1"/>
  <c r="I2121" i="2"/>
  <c r="J2121" i="2" s="1"/>
  <c r="I2122" i="2"/>
  <c r="J2122" i="2" s="1"/>
  <c r="I2123" i="2"/>
  <c r="J2123" i="2" s="1"/>
  <c r="I2124" i="2"/>
  <c r="J2124" i="2" s="1"/>
  <c r="I2125" i="2"/>
  <c r="J2125" i="2" s="1"/>
  <c r="I2126" i="2"/>
  <c r="J2126" i="2" s="1"/>
  <c r="I2127" i="2"/>
  <c r="J2127" i="2" s="1"/>
  <c r="I2128" i="2"/>
  <c r="J2128" i="2" s="1"/>
  <c r="I2129" i="2"/>
  <c r="J2129" i="2" s="1"/>
  <c r="I2130" i="2"/>
  <c r="J2130" i="2" s="1"/>
  <c r="I2131" i="2"/>
  <c r="J2131" i="2" s="1"/>
  <c r="I2132" i="2"/>
  <c r="J2132" i="2" s="1"/>
  <c r="I2133" i="2"/>
  <c r="J2133" i="2" s="1"/>
  <c r="I2134" i="2"/>
  <c r="J2134" i="2" s="1"/>
  <c r="I2135" i="2"/>
  <c r="J2135" i="2" s="1"/>
  <c r="I2136" i="2"/>
  <c r="J2136" i="2" s="1"/>
  <c r="I2137" i="2"/>
  <c r="J2137" i="2" s="1"/>
  <c r="I2138" i="2"/>
  <c r="J2138" i="2" s="1"/>
  <c r="I2139" i="2"/>
  <c r="J2139" i="2" s="1"/>
  <c r="I2140" i="2"/>
  <c r="J2140" i="2" s="1"/>
  <c r="I2141" i="2"/>
  <c r="J2141" i="2" s="1"/>
  <c r="I2142" i="2"/>
  <c r="J2142" i="2" s="1"/>
  <c r="I2143" i="2"/>
  <c r="J2143" i="2" s="1"/>
  <c r="I2144" i="2"/>
  <c r="J2144" i="2" s="1"/>
  <c r="I2145" i="2"/>
  <c r="J2145" i="2" s="1"/>
  <c r="I2146" i="2"/>
  <c r="J2146" i="2" s="1"/>
  <c r="I2147" i="2"/>
  <c r="J2147" i="2" s="1"/>
  <c r="I2148" i="2"/>
  <c r="J2148" i="2" s="1"/>
  <c r="I2149" i="2"/>
  <c r="J2149" i="2" s="1"/>
  <c r="I2150" i="2"/>
  <c r="J2150" i="2" s="1"/>
  <c r="I2151" i="2"/>
  <c r="J2151" i="2" s="1"/>
  <c r="I2152" i="2"/>
  <c r="J2152" i="2" s="1"/>
  <c r="I2153" i="2"/>
  <c r="J2153" i="2" s="1"/>
  <c r="I2154" i="2"/>
  <c r="J2154" i="2" s="1"/>
  <c r="I2155" i="2"/>
  <c r="J2155" i="2" s="1"/>
  <c r="I2156" i="2"/>
  <c r="J2156" i="2" s="1"/>
  <c r="I2157" i="2"/>
  <c r="J2157" i="2" s="1"/>
  <c r="I2158" i="2"/>
  <c r="J2158" i="2" s="1"/>
  <c r="I2159" i="2"/>
  <c r="J2159" i="2" s="1"/>
  <c r="I2160" i="2"/>
  <c r="J2160" i="2" s="1"/>
  <c r="I2161" i="2"/>
  <c r="J2161" i="2" s="1"/>
  <c r="I2162" i="2"/>
  <c r="J2162" i="2" s="1"/>
  <c r="I2163" i="2"/>
  <c r="J2163" i="2" s="1"/>
  <c r="I2164" i="2"/>
  <c r="J2164" i="2" s="1"/>
  <c r="I2165" i="2"/>
  <c r="J2165" i="2" s="1"/>
  <c r="I2166" i="2"/>
  <c r="J2166" i="2" s="1"/>
  <c r="I2167" i="2"/>
  <c r="J2167" i="2" s="1"/>
  <c r="I2168" i="2"/>
  <c r="J2168" i="2" s="1"/>
  <c r="I2169" i="2"/>
  <c r="J2169" i="2" s="1"/>
  <c r="I2170" i="2"/>
  <c r="J2170" i="2" s="1"/>
  <c r="I2171" i="2"/>
  <c r="J2171" i="2" s="1"/>
  <c r="I2172" i="2"/>
  <c r="J2172" i="2" s="1"/>
  <c r="I2173" i="2"/>
  <c r="J2173" i="2" s="1"/>
  <c r="I2174" i="2"/>
  <c r="J2174" i="2" s="1"/>
  <c r="I2175" i="2"/>
  <c r="J2175" i="2" s="1"/>
  <c r="I2176" i="2"/>
  <c r="J2176" i="2" s="1"/>
  <c r="I2177" i="2"/>
  <c r="J2177" i="2" s="1"/>
  <c r="I2178" i="2"/>
  <c r="J2178" i="2" s="1"/>
  <c r="I2179" i="2"/>
  <c r="J2179" i="2" s="1"/>
  <c r="I2180" i="2"/>
  <c r="J2180" i="2" s="1"/>
  <c r="I2181" i="2"/>
  <c r="J2181" i="2" s="1"/>
  <c r="I2182" i="2"/>
  <c r="J2182" i="2" s="1"/>
  <c r="I2183" i="2"/>
  <c r="J2183" i="2" s="1"/>
  <c r="I2184" i="2"/>
  <c r="J2184" i="2" s="1"/>
  <c r="I2185" i="2"/>
  <c r="J2185" i="2" s="1"/>
  <c r="I2186" i="2"/>
  <c r="J2186" i="2" s="1"/>
  <c r="I2187" i="2"/>
  <c r="J2187" i="2" s="1"/>
  <c r="I2188" i="2"/>
  <c r="J2188" i="2" s="1"/>
  <c r="I2189" i="2"/>
  <c r="J2189" i="2" s="1"/>
  <c r="I2190" i="2"/>
  <c r="J2190" i="2" s="1"/>
  <c r="I2191" i="2"/>
  <c r="J2191" i="2" s="1"/>
  <c r="I2192" i="2"/>
  <c r="J2192" i="2" s="1"/>
  <c r="I2193" i="2"/>
  <c r="J2193" i="2" s="1"/>
  <c r="I2194" i="2"/>
  <c r="J2194" i="2" s="1"/>
  <c r="I2195" i="2"/>
  <c r="J2195" i="2" s="1"/>
  <c r="I2196" i="2"/>
  <c r="J2196" i="2" s="1"/>
  <c r="I2197" i="2"/>
  <c r="J2197" i="2" s="1"/>
  <c r="I2198" i="2"/>
  <c r="J2198" i="2" s="1"/>
  <c r="I2199" i="2"/>
  <c r="J2199" i="2" s="1"/>
  <c r="I2200" i="2"/>
  <c r="J2200" i="2" s="1"/>
  <c r="I2201" i="2"/>
  <c r="J2201" i="2" s="1"/>
  <c r="I2202" i="2"/>
  <c r="J2202" i="2" s="1"/>
  <c r="I2203" i="2"/>
  <c r="J2203" i="2" s="1"/>
  <c r="I2204" i="2"/>
  <c r="J2204" i="2" s="1"/>
  <c r="I2205" i="2"/>
  <c r="J2205" i="2" s="1"/>
  <c r="I2206" i="2"/>
  <c r="J2206" i="2" s="1"/>
  <c r="I2207" i="2"/>
  <c r="J2207" i="2" s="1"/>
  <c r="I2208" i="2"/>
  <c r="J2208" i="2" s="1"/>
  <c r="I2209" i="2"/>
  <c r="J2209" i="2" s="1"/>
  <c r="I2210" i="2"/>
  <c r="J2210" i="2" s="1"/>
  <c r="I2211" i="2"/>
  <c r="J2211" i="2" s="1"/>
  <c r="I2212" i="2"/>
  <c r="J2212" i="2" s="1"/>
  <c r="I2213" i="2"/>
  <c r="J2213" i="2" s="1"/>
  <c r="I2214" i="2"/>
  <c r="J2214" i="2" s="1"/>
  <c r="I2215" i="2"/>
  <c r="J2215" i="2" s="1"/>
  <c r="I2216" i="2"/>
  <c r="J2216" i="2" s="1"/>
  <c r="I2217" i="2"/>
  <c r="J2217" i="2" s="1"/>
  <c r="I2218" i="2"/>
  <c r="J2218" i="2" s="1"/>
  <c r="I2219" i="2"/>
  <c r="J2219" i="2" s="1"/>
  <c r="I2220" i="2"/>
  <c r="J2220" i="2" s="1"/>
  <c r="I2221" i="2"/>
  <c r="J2221" i="2" s="1"/>
  <c r="I2222" i="2"/>
  <c r="J2222" i="2" s="1"/>
  <c r="I2223" i="2"/>
  <c r="J2223" i="2" s="1"/>
  <c r="I2224" i="2"/>
  <c r="J2224" i="2" s="1"/>
  <c r="I2225" i="2"/>
  <c r="J2225" i="2" s="1"/>
  <c r="I2226" i="2"/>
  <c r="J2226" i="2" s="1"/>
  <c r="I2227" i="2"/>
  <c r="J2227" i="2" s="1"/>
  <c r="I2228" i="2"/>
  <c r="J2228" i="2" s="1"/>
  <c r="I2229" i="2"/>
  <c r="J2229" i="2" s="1"/>
  <c r="I2230" i="2"/>
  <c r="J2230" i="2" s="1"/>
  <c r="I2231" i="2"/>
  <c r="J2231" i="2" s="1"/>
  <c r="I2232" i="2"/>
  <c r="J2232" i="2" s="1"/>
  <c r="I2233" i="2"/>
  <c r="J2233" i="2" s="1"/>
  <c r="I2234" i="2"/>
  <c r="J2234" i="2" s="1"/>
  <c r="I2235" i="2"/>
  <c r="J2235" i="2" s="1"/>
  <c r="I2236" i="2"/>
  <c r="J2236" i="2" s="1"/>
  <c r="I2237" i="2"/>
  <c r="J2237" i="2" s="1"/>
  <c r="I2238" i="2"/>
  <c r="J2238" i="2" s="1"/>
  <c r="I2239" i="2"/>
  <c r="J2239" i="2" s="1"/>
  <c r="I2240" i="2"/>
  <c r="J2240" i="2" s="1"/>
  <c r="I2241" i="2"/>
  <c r="J2241" i="2" s="1"/>
  <c r="I2242" i="2"/>
  <c r="J2242" i="2" s="1"/>
  <c r="I2243" i="2"/>
  <c r="J2243" i="2" s="1"/>
  <c r="I2244" i="2"/>
  <c r="J2244" i="2" s="1"/>
  <c r="I2245" i="2"/>
  <c r="J2245" i="2" s="1"/>
  <c r="I2246" i="2"/>
  <c r="J2246" i="2" s="1"/>
  <c r="I2247" i="2"/>
  <c r="J2247" i="2" s="1"/>
  <c r="I2248" i="2"/>
  <c r="J2248" i="2" s="1"/>
  <c r="I2249" i="2"/>
  <c r="J2249" i="2" s="1"/>
  <c r="I2250" i="2"/>
  <c r="J2250" i="2" s="1"/>
  <c r="I2251" i="2"/>
  <c r="J2251" i="2" s="1"/>
  <c r="I2252" i="2"/>
  <c r="J2252" i="2" s="1"/>
  <c r="I2253" i="2"/>
  <c r="J2253" i="2" s="1"/>
  <c r="I2254" i="2"/>
  <c r="J2254" i="2" s="1"/>
  <c r="I2255" i="2"/>
  <c r="J2255" i="2" s="1"/>
  <c r="I2256" i="2"/>
  <c r="J2256" i="2" s="1"/>
  <c r="I2257" i="2"/>
  <c r="J2257" i="2" s="1"/>
  <c r="I2258" i="2"/>
  <c r="J2258" i="2" s="1"/>
  <c r="I2259" i="2"/>
  <c r="J2259" i="2" s="1"/>
  <c r="I2260" i="2"/>
  <c r="J2260" i="2" s="1"/>
  <c r="I2261" i="2"/>
  <c r="J2261" i="2" s="1"/>
  <c r="I2262" i="2"/>
  <c r="J2262" i="2" s="1"/>
  <c r="I2263" i="2"/>
  <c r="J2263" i="2" s="1"/>
  <c r="I2264" i="2"/>
  <c r="J2264" i="2" s="1"/>
  <c r="I2265" i="2"/>
  <c r="J2265" i="2" s="1"/>
  <c r="I2266" i="2"/>
  <c r="J2266" i="2" s="1"/>
  <c r="I2267" i="2"/>
  <c r="J2267" i="2" s="1"/>
  <c r="I2268" i="2"/>
  <c r="J2268" i="2" s="1"/>
  <c r="I2269" i="2"/>
  <c r="J2269" i="2" s="1"/>
  <c r="I2270" i="2"/>
  <c r="J2270" i="2" s="1"/>
  <c r="I2271" i="2"/>
  <c r="J2271" i="2" s="1"/>
  <c r="I2272" i="2"/>
  <c r="J2272" i="2" s="1"/>
  <c r="I2273" i="2"/>
  <c r="J2273" i="2" s="1"/>
  <c r="I2274" i="2"/>
  <c r="J2274" i="2" s="1"/>
  <c r="I2275" i="2"/>
  <c r="J2275" i="2" s="1"/>
  <c r="I2276" i="2"/>
  <c r="J2276" i="2" s="1"/>
  <c r="I2277" i="2"/>
  <c r="J2277" i="2" s="1"/>
  <c r="I2278" i="2"/>
  <c r="J2278" i="2" s="1"/>
  <c r="I2279" i="2"/>
  <c r="J2279" i="2" s="1"/>
  <c r="I2280" i="2"/>
  <c r="J2280" i="2" s="1"/>
  <c r="I2281" i="2"/>
  <c r="J2281" i="2" s="1"/>
  <c r="I2282" i="2"/>
  <c r="J2282" i="2" s="1"/>
  <c r="I2283" i="2"/>
  <c r="J2283" i="2" s="1"/>
  <c r="I2284" i="2"/>
  <c r="J2284" i="2" s="1"/>
  <c r="I2285" i="2"/>
  <c r="J2285" i="2" s="1"/>
  <c r="I2286" i="2"/>
  <c r="J2286" i="2" s="1"/>
  <c r="I2287" i="2"/>
  <c r="J2287" i="2" s="1"/>
  <c r="I2288" i="2"/>
  <c r="J2288" i="2" s="1"/>
  <c r="I2289" i="2"/>
  <c r="J2289" i="2" s="1"/>
  <c r="I2290" i="2"/>
  <c r="J2290" i="2" s="1"/>
  <c r="I2291" i="2"/>
  <c r="J2291" i="2" s="1"/>
  <c r="I2292" i="2"/>
  <c r="J2292" i="2" s="1"/>
  <c r="I2293" i="2"/>
  <c r="J2293" i="2" s="1"/>
  <c r="I2294" i="2"/>
  <c r="J2294" i="2" s="1"/>
  <c r="I2295" i="2"/>
  <c r="J2295" i="2" s="1"/>
  <c r="I2296" i="2"/>
  <c r="J2296" i="2" s="1"/>
  <c r="I2297" i="2"/>
  <c r="J2297" i="2" s="1"/>
  <c r="I2298" i="2"/>
  <c r="J2298" i="2" s="1"/>
  <c r="I2299" i="2"/>
  <c r="J2299" i="2" s="1"/>
  <c r="I2300" i="2"/>
  <c r="J2300" i="2" s="1"/>
  <c r="I2301" i="2"/>
  <c r="J2301" i="2" s="1"/>
  <c r="I2302" i="2"/>
  <c r="J2302" i="2" s="1"/>
  <c r="I2303" i="2"/>
  <c r="J2303" i="2" s="1"/>
  <c r="I2304" i="2"/>
  <c r="J2304" i="2" s="1"/>
  <c r="I2305" i="2"/>
  <c r="J2305" i="2" s="1"/>
  <c r="I2306" i="2"/>
  <c r="J2306" i="2" s="1"/>
  <c r="I2307" i="2"/>
  <c r="J2307" i="2" s="1"/>
  <c r="I2308" i="2"/>
  <c r="J2308" i="2" s="1"/>
  <c r="I2309" i="2"/>
  <c r="J2309" i="2" s="1"/>
  <c r="I2310" i="2"/>
  <c r="J2310" i="2" s="1"/>
  <c r="I2311" i="2"/>
  <c r="J2311" i="2" s="1"/>
  <c r="I2312" i="2"/>
  <c r="J2312" i="2" s="1"/>
  <c r="I2313" i="2"/>
  <c r="J2313" i="2" s="1"/>
  <c r="I2314" i="2"/>
  <c r="J2314" i="2" s="1"/>
  <c r="I2315" i="2"/>
  <c r="J2315" i="2" s="1"/>
  <c r="I2316" i="2"/>
  <c r="J2316" i="2" s="1"/>
  <c r="I2317" i="2"/>
  <c r="J2317" i="2" s="1"/>
  <c r="I2318" i="2"/>
  <c r="J2318" i="2" s="1"/>
  <c r="I2319" i="2"/>
  <c r="J2319" i="2" s="1"/>
  <c r="I2320" i="2"/>
  <c r="J2320" i="2" s="1"/>
  <c r="I2321" i="2"/>
  <c r="J2321" i="2" s="1"/>
  <c r="I2322" i="2"/>
  <c r="J2322" i="2" s="1"/>
  <c r="I2323" i="2"/>
  <c r="J2323" i="2" s="1"/>
  <c r="I2324" i="2"/>
  <c r="J2324" i="2" s="1"/>
  <c r="I2325" i="2"/>
  <c r="J2325" i="2" s="1"/>
  <c r="I2326" i="2"/>
  <c r="J2326" i="2" s="1"/>
  <c r="I2327" i="2"/>
  <c r="J2327" i="2" s="1"/>
  <c r="I2328" i="2"/>
  <c r="J2328" i="2" s="1"/>
  <c r="I2329" i="2"/>
  <c r="J2329" i="2" s="1"/>
  <c r="I2330" i="2"/>
  <c r="J2330" i="2" s="1"/>
  <c r="I2331" i="2"/>
  <c r="J2331" i="2" s="1"/>
  <c r="I2332" i="2"/>
  <c r="J2332" i="2" s="1"/>
  <c r="I2333" i="2"/>
  <c r="J2333" i="2" s="1"/>
  <c r="I2334" i="2"/>
  <c r="J2334" i="2" s="1"/>
  <c r="I2335" i="2"/>
  <c r="J2335" i="2" s="1"/>
  <c r="I2336" i="2"/>
  <c r="J2336" i="2" s="1"/>
  <c r="I2337" i="2"/>
  <c r="J2337" i="2" s="1"/>
  <c r="I2338" i="2"/>
  <c r="J2338" i="2" s="1"/>
  <c r="I2339" i="2"/>
  <c r="J2339" i="2" s="1"/>
  <c r="I2340" i="2"/>
  <c r="J2340" i="2" s="1"/>
  <c r="I2341" i="2"/>
  <c r="J2341" i="2" s="1"/>
  <c r="I2342" i="2"/>
  <c r="J2342" i="2" s="1"/>
  <c r="I2343" i="2"/>
  <c r="J2343" i="2" s="1"/>
  <c r="I2344" i="2"/>
  <c r="J2344" i="2" s="1"/>
  <c r="I2345" i="2"/>
  <c r="J2345" i="2" s="1"/>
  <c r="I2346" i="2"/>
  <c r="J2346" i="2" s="1"/>
  <c r="I2347" i="2"/>
  <c r="J2347" i="2" s="1"/>
  <c r="I2348" i="2"/>
  <c r="J2348" i="2" s="1"/>
  <c r="I2349" i="2"/>
  <c r="J2349" i="2" s="1"/>
  <c r="I2350" i="2"/>
  <c r="J2350" i="2" s="1"/>
  <c r="I2351" i="2"/>
  <c r="J2351" i="2" s="1"/>
  <c r="I2352" i="2"/>
  <c r="J2352" i="2" s="1"/>
  <c r="I2353" i="2"/>
  <c r="J2353" i="2" s="1"/>
  <c r="I2354" i="2"/>
  <c r="J2354" i="2" s="1"/>
  <c r="I2355" i="2"/>
  <c r="J2355" i="2" s="1"/>
  <c r="I2356" i="2"/>
  <c r="J2356" i="2" s="1"/>
  <c r="I2357" i="2"/>
  <c r="J2357" i="2" s="1"/>
  <c r="I2358" i="2"/>
  <c r="J2358" i="2" s="1"/>
  <c r="I2359" i="2"/>
  <c r="J2359" i="2" s="1"/>
  <c r="I2360" i="2"/>
  <c r="J2360" i="2" s="1"/>
  <c r="I2361" i="2"/>
  <c r="J2361" i="2" s="1"/>
  <c r="I2362" i="2"/>
  <c r="J2362" i="2" s="1"/>
  <c r="I2363" i="2"/>
  <c r="J2363" i="2" s="1"/>
  <c r="I2364" i="2"/>
  <c r="J2364" i="2" s="1"/>
  <c r="I2365" i="2"/>
  <c r="J2365" i="2" s="1"/>
  <c r="I2366" i="2"/>
  <c r="J2366" i="2" s="1"/>
  <c r="I2367" i="2"/>
  <c r="J2367" i="2" s="1"/>
  <c r="I2368" i="2"/>
  <c r="J2368" i="2" s="1"/>
  <c r="I2369" i="2"/>
  <c r="J2369" i="2" s="1"/>
  <c r="I2370" i="2"/>
  <c r="J2370" i="2" s="1"/>
  <c r="I2371" i="2"/>
  <c r="J2371" i="2" s="1"/>
  <c r="I2372" i="2"/>
  <c r="J2372" i="2" s="1"/>
  <c r="I2373" i="2"/>
  <c r="J2373" i="2" s="1"/>
  <c r="I2374" i="2"/>
  <c r="J2374" i="2" s="1"/>
  <c r="I2375" i="2"/>
  <c r="J2375" i="2" s="1"/>
  <c r="I2376" i="2"/>
  <c r="J2376" i="2" s="1"/>
  <c r="I2377" i="2"/>
  <c r="J2377" i="2" s="1"/>
  <c r="I2378" i="2"/>
  <c r="J2378" i="2" s="1"/>
  <c r="I2379" i="2"/>
  <c r="J2379" i="2" s="1"/>
  <c r="I2380" i="2"/>
  <c r="J2380" i="2" s="1"/>
  <c r="I2381" i="2"/>
  <c r="J2381" i="2" s="1"/>
  <c r="I2382" i="2"/>
  <c r="J2382" i="2" s="1"/>
  <c r="I2383" i="2"/>
  <c r="J2383" i="2" s="1"/>
  <c r="I2384" i="2"/>
  <c r="J2384" i="2" s="1"/>
  <c r="I2385" i="2"/>
  <c r="J2385" i="2" s="1"/>
  <c r="I2386" i="2"/>
  <c r="J2386" i="2" s="1"/>
  <c r="I2387" i="2"/>
  <c r="J2387" i="2" s="1"/>
  <c r="I2388" i="2"/>
  <c r="J2388" i="2" s="1"/>
  <c r="I2389" i="2"/>
  <c r="J2389" i="2" s="1"/>
  <c r="I2390" i="2"/>
  <c r="J2390" i="2" s="1"/>
  <c r="I2391" i="2"/>
  <c r="J2391" i="2" s="1"/>
  <c r="I2392" i="2"/>
  <c r="J2392" i="2" s="1"/>
  <c r="I2393" i="2"/>
  <c r="J2393" i="2" s="1"/>
  <c r="I2394" i="2"/>
  <c r="J2394" i="2" s="1"/>
  <c r="I2395" i="2"/>
  <c r="J2395" i="2" s="1"/>
  <c r="I2396" i="2"/>
  <c r="I2397" i="2"/>
  <c r="J2397" i="2" s="1"/>
  <c r="I2398" i="2"/>
  <c r="J2398" i="2" s="1"/>
  <c r="I2399" i="2"/>
  <c r="J2399" i="2" s="1"/>
  <c r="I2400" i="2"/>
  <c r="J2400" i="2" s="1"/>
  <c r="I2401" i="2"/>
  <c r="J2401" i="2" s="1"/>
  <c r="I2" i="2"/>
  <c r="J2" i="2" s="1"/>
  <c r="I1" i="2"/>
  <c r="K289" i="4" l="1"/>
  <c r="L289" i="4" s="1"/>
  <c r="R289" i="4" s="1"/>
  <c r="K326" i="4"/>
  <c r="L326" i="4" s="1"/>
  <c r="R326" i="4" s="1"/>
  <c r="K112" i="4"/>
  <c r="L112" i="4" s="1"/>
  <c r="R112" i="4" s="1"/>
  <c r="N282" i="4"/>
  <c r="J282" i="4" s="1"/>
  <c r="H282" i="4" s="1"/>
  <c r="M282" i="4" s="1"/>
  <c r="K241" i="4"/>
  <c r="L241" i="4" s="1"/>
  <c r="R241" i="4" s="1"/>
  <c r="N56" i="4"/>
  <c r="J56" i="4" s="1"/>
  <c r="H56" i="4" s="1"/>
  <c r="M56" i="4" s="1"/>
  <c r="K67" i="4"/>
  <c r="L67" i="4" s="1"/>
  <c r="R67" i="4" s="1"/>
  <c r="K207" i="4"/>
  <c r="L207" i="4" s="1"/>
  <c r="R207" i="4" s="1"/>
  <c r="N87" i="4"/>
  <c r="J87" i="4" s="1"/>
  <c r="H87" i="4" s="1"/>
  <c r="M87" i="4" s="1"/>
  <c r="H14" i="4"/>
  <c r="M14" i="4" s="1"/>
  <c r="H116" i="4"/>
  <c r="M116" i="4" s="1"/>
  <c r="H37" i="4"/>
  <c r="M37" i="4" s="1"/>
  <c r="H100" i="4"/>
  <c r="M100" i="4" s="1"/>
  <c r="H292" i="4"/>
  <c r="M292" i="4" s="1"/>
  <c r="H75" i="4"/>
  <c r="M75" i="4" s="1"/>
  <c r="H314" i="4"/>
  <c r="M314" i="4" s="1"/>
  <c r="H250" i="4"/>
  <c r="M250" i="4" s="1"/>
  <c r="H170" i="4"/>
  <c r="M170" i="4" s="1"/>
  <c r="H98" i="4"/>
  <c r="M98" i="4" s="1"/>
  <c r="H18" i="4"/>
  <c r="M18" i="4" s="1"/>
  <c r="H281" i="4"/>
  <c r="M281" i="4" s="1"/>
  <c r="H304" i="4"/>
  <c r="M304" i="4" s="1"/>
  <c r="K343" i="4"/>
  <c r="L343" i="4" s="1"/>
  <c r="R343" i="4" s="1"/>
  <c r="K199" i="4"/>
  <c r="L199" i="4" s="1"/>
  <c r="R199" i="4" s="1"/>
  <c r="N79" i="4"/>
  <c r="J79" i="4" s="1"/>
  <c r="H79" i="4" s="1"/>
  <c r="M79" i="4" s="1"/>
  <c r="K139" i="4"/>
  <c r="L139" i="4" s="1"/>
  <c r="R139" i="4" s="1"/>
  <c r="H166" i="4"/>
  <c r="M166" i="4" s="1"/>
  <c r="H61" i="4"/>
  <c r="M61" i="4" s="1"/>
  <c r="H84" i="4"/>
  <c r="M84" i="4" s="1"/>
  <c r="H21" i="4"/>
  <c r="M21" i="4" s="1"/>
  <c r="H68" i="4"/>
  <c r="M68" i="4" s="1"/>
  <c r="H269" i="4"/>
  <c r="M269" i="4" s="1"/>
  <c r="H189" i="4"/>
  <c r="M189" i="4" s="1"/>
  <c r="H125" i="4"/>
  <c r="M125" i="4" s="1"/>
  <c r="H260" i="4"/>
  <c r="M260" i="4" s="1"/>
  <c r="H120" i="4"/>
  <c r="M120" i="4" s="1"/>
  <c r="H104" i="4"/>
  <c r="M104" i="4" s="1"/>
  <c r="H275" i="4"/>
  <c r="M275" i="4" s="1"/>
  <c r="H211" i="4"/>
  <c r="M211" i="4" s="1"/>
  <c r="H67" i="4"/>
  <c r="M67" i="4" s="1"/>
  <c r="H232" i="4"/>
  <c r="M232" i="4" s="1"/>
  <c r="H90" i="4"/>
  <c r="M90" i="4" s="1"/>
  <c r="H8" i="4"/>
  <c r="M8" i="4" s="1"/>
  <c r="H273" i="4"/>
  <c r="M273" i="4" s="1"/>
  <c r="K311" i="4"/>
  <c r="L311" i="4" s="1"/>
  <c r="R311" i="4" s="1"/>
  <c r="N271" i="4"/>
  <c r="J271" i="4" s="1"/>
  <c r="H271" i="4" s="1"/>
  <c r="M271" i="4" s="1"/>
  <c r="N223" i="4"/>
  <c r="J223" i="4" s="1"/>
  <c r="H223" i="4" s="1"/>
  <c r="M223" i="4" s="1"/>
  <c r="K159" i="4"/>
  <c r="L159" i="4" s="1"/>
  <c r="R159" i="4" s="1"/>
  <c r="H246" i="4"/>
  <c r="M246" i="4" s="1"/>
  <c r="H158" i="4"/>
  <c r="M158" i="4" s="1"/>
  <c r="H45" i="4"/>
  <c r="M45" i="4" s="1"/>
  <c r="H94" i="4"/>
  <c r="M94" i="4" s="1"/>
  <c r="H284" i="4"/>
  <c r="M284" i="4" s="1"/>
  <c r="H261" i="4"/>
  <c r="M261" i="4" s="1"/>
  <c r="H181" i="4"/>
  <c r="M181" i="4" s="1"/>
  <c r="H228" i="4"/>
  <c r="M228" i="4" s="1"/>
  <c r="H64" i="4"/>
  <c r="M64" i="4" s="1"/>
  <c r="H204" i="4"/>
  <c r="M204" i="4" s="1"/>
  <c r="H139" i="4"/>
  <c r="M139" i="4" s="1"/>
  <c r="H59" i="4"/>
  <c r="M59" i="4" s="1"/>
  <c r="H298" i="4"/>
  <c r="M298" i="4" s="1"/>
  <c r="H234" i="4"/>
  <c r="M234" i="4" s="1"/>
  <c r="H82" i="4"/>
  <c r="M82" i="4" s="1"/>
  <c r="H320" i="4"/>
  <c r="M320" i="4" s="1"/>
  <c r="H345" i="4"/>
  <c r="M345" i="4" s="1"/>
  <c r="H193" i="4"/>
  <c r="M193" i="4" s="1"/>
  <c r="N351" i="4"/>
  <c r="J351" i="4" s="1"/>
  <c r="H351" i="4" s="1"/>
  <c r="M351" i="4" s="1"/>
  <c r="K279" i="4"/>
  <c r="L279" i="4" s="1"/>
  <c r="R279" i="4" s="1"/>
  <c r="N151" i="4"/>
  <c r="J151" i="4" s="1"/>
  <c r="H151" i="4" s="1"/>
  <c r="M151" i="4" s="1"/>
  <c r="N127" i="4"/>
  <c r="J127" i="4" s="1"/>
  <c r="H127" i="4" s="1"/>
  <c r="M127" i="4" s="1"/>
  <c r="H350" i="4"/>
  <c r="M350" i="4" s="1"/>
  <c r="H230" i="4"/>
  <c r="M230" i="4" s="1"/>
  <c r="H28" i="4"/>
  <c r="M28" i="4" s="1"/>
  <c r="H70" i="4"/>
  <c r="M70" i="4" s="1"/>
  <c r="H12" i="4"/>
  <c r="M12" i="4" s="1"/>
  <c r="H317" i="4"/>
  <c r="M317" i="4" s="1"/>
  <c r="H173" i="4"/>
  <c r="M173" i="4" s="1"/>
  <c r="H109" i="4"/>
  <c r="M109" i="4" s="1"/>
  <c r="H196" i="4"/>
  <c r="M196" i="4" s="1"/>
  <c r="H347" i="4"/>
  <c r="M347" i="4" s="1"/>
  <c r="H259" i="4"/>
  <c r="M259" i="4" s="1"/>
  <c r="H43" i="4"/>
  <c r="M43" i="4" s="1"/>
  <c r="H146" i="4"/>
  <c r="M146" i="4" s="1"/>
  <c r="H74" i="4"/>
  <c r="M74" i="4" s="1"/>
  <c r="H257" i="4"/>
  <c r="M257" i="4" s="1"/>
  <c r="H185" i="4"/>
  <c r="M185" i="4" s="1"/>
  <c r="H17" i="4"/>
  <c r="M17" i="4" s="1"/>
  <c r="H264" i="4"/>
  <c r="M264" i="4" s="1"/>
  <c r="K335" i="4"/>
  <c r="L335" i="4" s="1"/>
  <c r="R335" i="4" s="1"/>
  <c r="H342" i="4"/>
  <c r="M342" i="4" s="1"/>
  <c r="H222" i="4"/>
  <c r="M222" i="4" s="1"/>
  <c r="H110" i="4"/>
  <c r="M110" i="4" s="1"/>
  <c r="H4" i="4"/>
  <c r="M4" i="4" s="1"/>
  <c r="H54" i="4"/>
  <c r="M54" i="4" s="1"/>
  <c r="H216" i="4"/>
  <c r="M216" i="4" s="1"/>
  <c r="H245" i="4"/>
  <c r="M245" i="4" s="1"/>
  <c r="H165" i="4"/>
  <c r="M165" i="4" s="1"/>
  <c r="H331" i="4"/>
  <c r="M331" i="4" s="1"/>
  <c r="H115" i="4"/>
  <c r="M115" i="4" s="1"/>
  <c r="H35" i="4"/>
  <c r="M35" i="4" s="1"/>
  <c r="H218" i="4"/>
  <c r="M218" i="4" s="1"/>
  <c r="H138" i="4"/>
  <c r="M138" i="4" s="1"/>
  <c r="H66" i="4"/>
  <c r="M66" i="4" s="1"/>
  <c r="H248" i="4"/>
  <c r="M248" i="4" s="1"/>
  <c r="H249" i="4"/>
  <c r="M249" i="4" s="1"/>
  <c r="H177" i="4"/>
  <c r="M177" i="4" s="1"/>
  <c r="H240" i="4"/>
  <c r="M240" i="4" s="1"/>
  <c r="N287" i="4"/>
  <c r="J287" i="4" s="1"/>
  <c r="H287" i="4" s="1"/>
  <c r="M287" i="4" s="1"/>
  <c r="K255" i="4"/>
  <c r="L255" i="4" s="1"/>
  <c r="R255" i="4" s="1"/>
  <c r="H198" i="4"/>
  <c r="M198" i="4" s="1"/>
  <c r="H244" i="4"/>
  <c r="M244" i="4" s="1"/>
  <c r="H192" i="4"/>
  <c r="M192" i="4" s="1"/>
  <c r="H22" i="4"/>
  <c r="M22" i="4" s="1"/>
  <c r="H188" i="4"/>
  <c r="M188" i="4" s="1"/>
  <c r="H237" i="4"/>
  <c r="M237" i="4" s="1"/>
  <c r="H140" i="4"/>
  <c r="M140" i="4" s="1"/>
  <c r="H324" i="4"/>
  <c r="M324" i="4" s="1"/>
  <c r="H52" i="4"/>
  <c r="M52" i="4" s="1"/>
  <c r="H315" i="4"/>
  <c r="M315" i="4" s="1"/>
  <c r="H243" i="4"/>
  <c r="M243" i="4" s="1"/>
  <c r="H179" i="4"/>
  <c r="M179" i="4" s="1"/>
  <c r="H338" i="4"/>
  <c r="M338" i="4" s="1"/>
  <c r="H274" i="4"/>
  <c r="M274" i="4" s="1"/>
  <c r="H210" i="4"/>
  <c r="M210" i="4" s="1"/>
  <c r="H122" i="4"/>
  <c r="M122" i="4" s="1"/>
  <c r="H241" i="4"/>
  <c r="M241" i="4" s="1"/>
  <c r="H65" i="4"/>
  <c r="M65" i="4" s="1"/>
  <c r="K55" i="4"/>
  <c r="L55" i="4" s="1"/>
  <c r="R55" i="4" s="1"/>
  <c r="K247" i="4"/>
  <c r="L247" i="4" s="1"/>
  <c r="R247" i="4" s="1"/>
  <c r="K183" i="4"/>
  <c r="L183" i="4" s="1"/>
  <c r="R183" i="4" s="1"/>
  <c r="H310" i="4"/>
  <c r="M310" i="4" s="1"/>
  <c r="H190" i="4"/>
  <c r="M190" i="4" s="1"/>
  <c r="H78" i="4"/>
  <c r="M78" i="4" s="1"/>
  <c r="H180" i="4"/>
  <c r="M180" i="4" s="1"/>
  <c r="H293" i="4"/>
  <c r="M293" i="4" s="1"/>
  <c r="H229" i="4"/>
  <c r="M229" i="4" s="1"/>
  <c r="H149" i="4"/>
  <c r="M149" i="4" s="1"/>
  <c r="H77" i="4"/>
  <c r="M77" i="4" s="1"/>
  <c r="H108" i="4"/>
  <c r="M108" i="4" s="1"/>
  <c r="H307" i="4"/>
  <c r="M307" i="4" s="1"/>
  <c r="H171" i="4"/>
  <c r="M171" i="4" s="1"/>
  <c r="H19" i="4"/>
  <c r="M19" i="4" s="1"/>
  <c r="H42" i="4"/>
  <c r="M42" i="4" s="1"/>
  <c r="H168" i="4"/>
  <c r="M168" i="4" s="1"/>
  <c r="H57" i="4"/>
  <c r="M57" i="4" s="1"/>
  <c r="K23" i="4"/>
  <c r="L23" i="4" s="1"/>
  <c r="R23" i="4" s="1"/>
  <c r="N239" i="4"/>
  <c r="J239" i="4" s="1"/>
  <c r="H239" i="4" s="1"/>
  <c r="M239" i="4" s="1"/>
  <c r="N95" i="4"/>
  <c r="J95" i="4" s="1"/>
  <c r="H95" i="4" s="1"/>
  <c r="M95" i="4" s="1"/>
  <c r="H286" i="4"/>
  <c r="M286" i="4" s="1"/>
  <c r="H182" i="4"/>
  <c r="M182" i="4" s="1"/>
  <c r="H69" i="4"/>
  <c r="M69" i="4" s="1"/>
  <c r="H124" i="4"/>
  <c r="M124" i="4" s="1"/>
  <c r="H24" i="4"/>
  <c r="M24" i="4" s="1"/>
  <c r="H285" i="4"/>
  <c r="M285" i="4" s="1"/>
  <c r="H221" i="4"/>
  <c r="M221" i="4" s="1"/>
  <c r="H141" i="4"/>
  <c r="M141" i="4" s="1"/>
  <c r="H29" i="4"/>
  <c r="M29" i="4" s="1"/>
  <c r="H299" i="4"/>
  <c r="M299" i="4" s="1"/>
  <c r="H227" i="4"/>
  <c r="M227" i="4" s="1"/>
  <c r="H322" i="4"/>
  <c r="M322" i="4" s="1"/>
  <c r="H258" i="4"/>
  <c r="M258" i="4" s="1"/>
  <c r="H186" i="4"/>
  <c r="M186" i="4" s="1"/>
  <c r="H106" i="4"/>
  <c r="M106" i="4" s="1"/>
  <c r="H26" i="4"/>
  <c r="M26" i="4" s="1"/>
  <c r="H112" i="4"/>
  <c r="M112" i="4" s="1"/>
  <c r="H297" i="4"/>
  <c r="M297" i="4" s="1"/>
  <c r="K179" i="4"/>
  <c r="L179" i="4" s="1"/>
  <c r="R179" i="4" s="1"/>
  <c r="K246" i="4"/>
  <c r="L246" i="4" s="1"/>
  <c r="R246" i="4" s="1"/>
  <c r="K109" i="4"/>
  <c r="L109" i="4" s="1"/>
  <c r="R109" i="4" s="1"/>
  <c r="N114" i="4"/>
  <c r="J114" i="4" s="1"/>
  <c r="H114" i="4" s="1"/>
  <c r="M114" i="4" s="1"/>
  <c r="K345" i="4"/>
  <c r="L345" i="4" s="1"/>
  <c r="R345" i="4" s="1"/>
  <c r="N265" i="4"/>
  <c r="J265" i="4" s="1"/>
  <c r="H265" i="4" s="1"/>
  <c r="M265" i="4" s="1"/>
  <c r="K158" i="4"/>
  <c r="L158" i="4" s="1"/>
  <c r="R158" i="4" s="1"/>
  <c r="K82" i="4"/>
  <c r="L82" i="4" s="1"/>
  <c r="R82" i="4" s="1"/>
  <c r="K69" i="4"/>
  <c r="L69" i="4" s="1"/>
  <c r="R69" i="4" s="1"/>
  <c r="N148" i="4"/>
  <c r="J148" i="4" s="1"/>
  <c r="H148" i="4" s="1"/>
  <c r="M148" i="4" s="1"/>
  <c r="N85" i="4"/>
  <c r="J85" i="4" s="1"/>
  <c r="H85" i="4" s="1"/>
  <c r="M85" i="4" s="1"/>
  <c r="N25" i="4"/>
  <c r="J25" i="4" s="1"/>
  <c r="H25" i="4" s="1"/>
  <c r="M25" i="4" s="1"/>
  <c r="K59" i="4"/>
  <c r="L59" i="4" s="1"/>
  <c r="R59" i="4" s="1"/>
  <c r="K166" i="4"/>
  <c r="L166" i="4" s="1"/>
  <c r="R166" i="4" s="1"/>
  <c r="K94" i="4"/>
  <c r="L94" i="4" s="1"/>
  <c r="R94" i="4" s="1"/>
  <c r="K79" i="4"/>
  <c r="L79" i="4" s="1"/>
  <c r="R79" i="4" s="1"/>
  <c r="N195" i="4"/>
  <c r="J195" i="4" s="1"/>
  <c r="H195" i="4" s="1"/>
  <c r="M195" i="4" s="1"/>
  <c r="K3" i="4"/>
  <c r="L3" i="4" s="1"/>
  <c r="R3" i="4" s="1"/>
  <c r="K269" i="4"/>
  <c r="L269" i="4" s="1"/>
  <c r="R269" i="4" s="1"/>
  <c r="K275" i="4"/>
  <c r="L275" i="4" s="1"/>
  <c r="R275" i="4" s="1"/>
  <c r="K273" i="4"/>
  <c r="L273" i="4" s="1"/>
  <c r="R273" i="4" s="1"/>
  <c r="K4" i="4"/>
  <c r="L4" i="4" s="1"/>
  <c r="R4" i="4" s="1"/>
  <c r="N91" i="4"/>
  <c r="J91" i="4" s="1"/>
  <c r="H91" i="4" s="1"/>
  <c r="M91" i="4" s="1"/>
  <c r="K218" i="4"/>
  <c r="L218" i="4" s="1"/>
  <c r="R218" i="4" s="1"/>
  <c r="K293" i="4"/>
  <c r="L293" i="4" s="1"/>
  <c r="R293" i="4" s="1"/>
  <c r="N144" i="4"/>
  <c r="J144" i="4" s="1"/>
  <c r="H144" i="4" s="1"/>
  <c r="M144" i="4" s="1"/>
  <c r="N131" i="4"/>
  <c r="J131" i="4" s="1"/>
  <c r="H131" i="4" s="1"/>
  <c r="M131" i="4" s="1"/>
  <c r="N348" i="4"/>
  <c r="J348" i="4" s="1"/>
  <c r="H348" i="4" s="1"/>
  <c r="M348" i="4" s="1"/>
  <c r="K244" i="4"/>
  <c r="L244" i="4" s="1"/>
  <c r="R244" i="4" s="1"/>
  <c r="N174" i="4"/>
  <c r="J174" i="4" s="1"/>
  <c r="H174" i="4" s="1"/>
  <c r="M174" i="4" s="1"/>
  <c r="K181" i="4"/>
  <c r="L181" i="4" s="1"/>
  <c r="R181" i="4" s="1"/>
  <c r="K186" i="4"/>
  <c r="L186" i="4" s="1"/>
  <c r="R186" i="4" s="1"/>
  <c r="N49" i="4"/>
  <c r="J49" i="4" s="1"/>
  <c r="H49" i="4" s="1"/>
  <c r="M49" i="4" s="1"/>
  <c r="K8" i="4"/>
  <c r="L8" i="4" s="1"/>
  <c r="R8" i="4" s="1"/>
  <c r="K229" i="4"/>
  <c r="L229" i="4" s="1"/>
  <c r="R229" i="4" s="1"/>
  <c r="K338" i="4"/>
  <c r="L338" i="4" s="1"/>
  <c r="R338" i="4" s="1"/>
  <c r="N305" i="4"/>
  <c r="J305" i="4" s="1"/>
  <c r="H305" i="4" s="1"/>
  <c r="M305" i="4" s="1"/>
  <c r="K211" i="4"/>
  <c r="L211" i="4" s="1"/>
  <c r="R211" i="4" s="1"/>
  <c r="N154" i="4"/>
  <c r="J154" i="4" s="1"/>
  <c r="H154" i="4" s="1"/>
  <c r="M154" i="4" s="1"/>
  <c r="K342" i="4"/>
  <c r="L342" i="4" s="1"/>
  <c r="R342" i="4" s="1"/>
  <c r="K259" i="4"/>
  <c r="L259" i="4" s="1"/>
  <c r="R259" i="4" s="1"/>
  <c r="K146" i="4"/>
  <c r="L146" i="4" s="1"/>
  <c r="R146" i="4" s="1"/>
  <c r="N344" i="4"/>
  <c r="J344" i="4" s="1"/>
  <c r="H344" i="4" s="1"/>
  <c r="M344" i="4" s="1"/>
  <c r="K120" i="4"/>
  <c r="L120" i="4" s="1"/>
  <c r="R120" i="4" s="1"/>
  <c r="N341" i="4"/>
  <c r="J341" i="4" s="1"/>
  <c r="H341" i="4" s="1"/>
  <c r="M341" i="4" s="1"/>
  <c r="N10" i="4"/>
  <c r="J10" i="4" s="1"/>
  <c r="H10" i="4" s="1"/>
  <c r="M10" i="4" s="1"/>
  <c r="N145" i="4"/>
  <c r="J145" i="4" s="1"/>
  <c r="H145" i="4" s="1"/>
  <c r="M145" i="4" s="1"/>
  <c r="N152" i="4"/>
  <c r="J152" i="4" s="1"/>
  <c r="H152" i="4" s="1"/>
  <c r="M152" i="4" s="1"/>
  <c r="N183" i="4"/>
  <c r="J183" i="4" s="1"/>
  <c r="H183" i="4" s="1"/>
  <c r="M183" i="4" s="1"/>
  <c r="K190" i="4"/>
  <c r="L190" i="4" s="1"/>
  <c r="R190" i="4" s="1"/>
  <c r="K115" i="4"/>
  <c r="L115" i="4" s="1"/>
  <c r="R115" i="4" s="1"/>
  <c r="K66" i="4"/>
  <c r="L66" i="4" s="1"/>
  <c r="R66" i="4" s="1"/>
  <c r="K237" i="4"/>
  <c r="L237" i="4" s="1"/>
  <c r="R237" i="4" s="1"/>
  <c r="N162" i="4"/>
  <c r="J162" i="4" s="1"/>
  <c r="H162" i="4" s="1"/>
  <c r="M162" i="4" s="1"/>
  <c r="N346" i="4"/>
  <c r="J346" i="4" s="1"/>
  <c r="H346" i="4" s="1"/>
  <c r="M346" i="4" s="1"/>
  <c r="N280" i="4"/>
  <c r="J280" i="4" s="1"/>
  <c r="H280" i="4" s="1"/>
  <c r="M280" i="4" s="1"/>
  <c r="N163" i="4"/>
  <c r="J163" i="4" s="1"/>
  <c r="H163" i="4" s="1"/>
  <c r="M163" i="4" s="1"/>
  <c r="N27" i="4"/>
  <c r="J27" i="4" s="1"/>
  <c r="H27" i="4" s="1"/>
  <c r="M27" i="4" s="1"/>
  <c r="N340" i="4"/>
  <c r="J340" i="4" s="1"/>
  <c r="H340" i="4" s="1"/>
  <c r="M340" i="4" s="1"/>
  <c r="K261" i="4"/>
  <c r="L261" i="4" s="1"/>
  <c r="R261" i="4" s="1"/>
  <c r="K116" i="4"/>
  <c r="L116" i="4" s="1"/>
  <c r="R116" i="4" s="1"/>
  <c r="K98" i="4"/>
  <c r="L98" i="4" s="1"/>
  <c r="R98" i="4" s="1"/>
  <c r="K264" i="4"/>
  <c r="L264" i="4" s="1"/>
  <c r="R264" i="4" s="1"/>
  <c r="K232" i="4"/>
  <c r="L232" i="4" s="1"/>
  <c r="R232" i="4" s="1"/>
  <c r="K168" i="4"/>
  <c r="L168" i="4" s="1"/>
  <c r="R168" i="4" s="1"/>
  <c r="K171" i="4"/>
  <c r="L171" i="4" s="1"/>
  <c r="R171" i="4" s="1"/>
  <c r="N255" i="4"/>
  <c r="J255" i="4" s="1"/>
  <c r="H255" i="4" s="1"/>
  <c r="M255" i="4" s="1"/>
  <c r="K223" i="4"/>
  <c r="L223" i="4" s="1"/>
  <c r="R223" i="4" s="1"/>
  <c r="K95" i="4"/>
  <c r="L95" i="4" s="1"/>
  <c r="R95" i="4" s="1"/>
  <c r="N251" i="4"/>
  <c r="J251" i="4" s="1"/>
  <c r="H251" i="4" s="1"/>
  <c r="M251" i="4" s="1"/>
  <c r="N3" i="4"/>
  <c r="J3" i="4" s="1"/>
  <c r="H3" i="4" s="1"/>
  <c r="M3" i="4" s="1"/>
  <c r="N316" i="4"/>
  <c r="J316" i="4" s="1"/>
  <c r="H316" i="4" s="1"/>
  <c r="M316" i="4" s="1"/>
  <c r="N235" i="4"/>
  <c r="J235" i="4" s="1"/>
  <c r="H235" i="4" s="1"/>
  <c r="M235" i="4" s="1"/>
  <c r="K304" i="4"/>
  <c r="L304" i="4" s="1"/>
  <c r="R304" i="4" s="1"/>
  <c r="N153" i="4"/>
  <c r="J153" i="4" s="1"/>
  <c r="H153" i="4" s="1"/>
  <c r="M153" i="4" s="1"/>
  <c r="K57" i="4"/>
  <c r="L57" i="4" s="1"/>
  <c r="R57" i="4" s="1"/>
  <c r="N128" i="4"/>
  <c r="J128" i="4" s="1"/>
  <c r="H128" i="4" s="1"/>
  <c r="M128" i="4" s="1"/>
  <c r="K52" i="4"/>
  <c r="L52" i="4" s="1"/>
  <c r="R52" i="4" s="1"/>
  <c r="N187" i="4"/>
  <c r="J187" i="4" s="1"/>
  <c r="H187" i="4" s="1"/>
  <c r="M187" i="4" s="1"/>
  <c r="N253" i="4"/>
  <c r="J253" i="4" s="1"/>
  <c r="H253" i="4" s="1"/>
  <c r="M253" i="4" s="1"/>
  <c r="K281" i="4"/>
  <c r="L281" i="4" s="1"/>
  <c r="R281" i="4" s="1"/>
  <c r="N113" i="4"/>
  <c r="J113" i="4" s="1"/>
  <c r="H113" i="4" s="1"/>
  <c r="M113" i="4" s="1"/>
  <c r="N9" i="4"/>
  <c r="J9" i="4" s="1"/>
  <c r="H9" i="4" s="1"/>
  <c r="M9" i="4" s="1"/>
  <c r="K284" i="4"/>
  <c r="L284" i="4" s="1"/>
  <c r="R284" i="4" s="1"/>
  <c r="K271" i="4"/>
  <c r="L271" i="4" s="1"/>
  <c r="R271" i="4" s="1"/>
  <c r="N247" i="4"/>
  <c r="J247" i="4" s="1"/>
  <c r="H247" i="4" s="1"/>
  <c r="M247" i="4" s="1"/>
  <c r="K151" i="4"/>
  <c r="L151" i="4" s="1"/>
  <c r="R151" i="4" s="1"/>
  <c r="N58" i="4"/>
  <c r="J58" i="4" s="1"/>
  <c r="H58" i="4" s="1"/>
  <c r="M58" i="4" s="1"/>
  <c r="N236" i="4"/>
  <c r="J236" i="4" s="1"/>
  <c r="H236" i="4" s="1"/>
  <c r="M236" i="4" s="1"/>
  <c r="N267" i="4"/>
  <c r="J267" i="4" s="1"/>
  <c r="H267" i="4" s="1"/>
  <c r="M267" i="4" s="1"/>
  <c r="K245" i="4"/>
  <c r="L245" i="4" s="1"/>
  <c r="R245" i="4" s="1"/>
  <c r="K307" i="4"/>
  <c r="L307" i="4" s="1"/>
  <c r="R307" i="4" s="1"/>
  <c r="N207" i="4"/>
  <c r="J207" i="4" s="1"/>
  <c r="H207" i="4" s="1"/>
  <c r="M207" i="4" s="1"/>
  <c r="K228" i="4"/>
  <c r="L228" i="4" s="1"/>
  <c r="R228" i="4" s="1"/>
  <c r="N5" i="4"/>
  <c r="J5" i="4" s="1"/>
  <c r="H5" i="4" s="1"/>
  <c r="M5" i="4" s="1"/>
  <c r="K84" i="4"/>
  <c r="L84" i="4" s="1"/>
  <c r="R84" i="4" s="1"/>
  <c r="N277" i="4"/>
  <c r="J277" i="4" s="1"/>
  <c r="H277" i="4" s="1"/>
  <c r="M277" i="4" s="1"/>
  <c r="N60" i="4"/>
  <c r="J60" i="4" s="1"/>
  <c r="H60" i="4" s="1"/>
  <c r="M60" i="4" s="1"/>
  <c r="N329" i="4"/>
  <c r="J329" i="4" s="1"/>
  <c r="H329" i="4" s="1"/>
  <c r="M329" i="4" s="1"/>
  <c r="K297" i="4"/>
  <c r="L297" i="4" s="1"/>
  <c r="R297" i="4" s="1"/>
  <c r="N312" i="4"/>
  <c r="J312" i="4" s="1"/>
  <c r="H312" i="4" s="1"/>
  <c r="M312" i="4" s="1"/>
  <c r="K351" i="4"/>
  <c r="L351" i="4" s="1"/>
  <c r="R351" i="4" s="1"/>
  <c r="N311" i="4"/>
  <c r="J311" i="4" s="1"/>
  <c r="H311" i="4" s="1"/>
  <c r="M311" i="4" s="1"/>
  <c r="K240" i="4"/>
  <c r="L240" i="4" s="1"/>
  <c r="R240" i="4" s="1"/>
  <c r="N169" i="4"/>
  <c r="J169" i="4" s="1"/>
  <c r="H169" i="4" s="1"/>
  <c r="M169" i="4" s="1"/>
  <c r="K17" i="4"/>
  <c r="L17" i="4" s="1"/>
  <c r="R17" i="4" s="1"/>
  <c r="K24" i="4"/>
  <c r="L24" i="4" s="1"/>
  <c r="R24" i="4" s="1"/>
  <c r="N200" i="4"/>
  <c r="J200" i="4" s="1"/>
  <c r="H200" i="4" s="1"/>
  <c r="M200" i="4" s="1"/>
  <c r="K239" i="4"/>
  <c r="L239" i="4" s="1"/>
  <c r="R239" i="4" s="1"/>
  <c r="N6" i="4"/>
  <c r="J6" i="4" s="1"/>
  <c r="H6" i="4" s="1"/>
  <c r="M6" i="4" s="1"/>
  <c r="K100" i="4"/>
  <c r="L100" i="4" s="1"/>
  <c r="R100" i="4" s="1"/>
  <c r="N99" i="4"/>
  <c r="J99" i="4" s="1"/>
  <c r="H99" i="4" s="1"/>
  <c r="M99" i="4" s="1"/>
  <c r="K78" i="4"/>
  <c r="L78" i="4" s="1"/>
  <c r="R78" i="4" s="1"/>
  <c r="K61" i="4"/>
  <c r="L61" i="4" s="1"/>
  <c r="R61" i="4" s="1"/>
  <c r="K317" i="4"/>
  <c r="L317" i="4" s="1"/>
  <c r="R317" i="4" s="1"/>
  <c r="N117" i="4"/>
  <c r="J117" i="4" s="1"/>
  <c r="H117" i="4" s="1"/>
  <c r="M117" i="4" s="1"/>
  <c r="N220" i="4"/>
  <c r="J220" i="4" s="1"/>
  <c r="H220" i="4" s="1"/>
  <c r="M220" i="4" s="1"/>
  <c r="K19" i="4"/>
  <c r="L19" i="4" s="1"/>
  <c r="R19" i="4" s="1"/>
  <c r="N343" i="4"/>
  <c r="J343" i="4" s="1"/>
  <c r="H343" i="4" s="1"/>
  <c r="M343" i="4" s="1"/>
  <c r="K249" i="4"/>
  <c r="L249" i="4" s="1"/>
  <c r="R249" i="4" s="1"/>
  <c r="K185" i="4"/>
  <c r="L185" i="4" s="1"/>
  <c r="R185" i="4" s="1"/>
  <c r="N129" i="4"/>
  <c r="J129" i="4" s="1"/>
  <c r="H129" i="4" s="1"/>
  <c r="M129" i="4" s="1"/>
  <c r="K196" i="4"/>
  <c r="L196" i="4" s="1"/>
  <c r="R196" i="4" s="1"/>
  <c r="N272" i="4"/>
  <c r="J272" i="4" s="1"/>
  <c r="H272" i="4" s="1"/>
  <c r="M272" i="4" s="1"/>
  <c r="K192" i="4"/>
  <c r="L192" i="4" s="1"/>
  <c r="R192" i="4" s="1"/>
  <c r="K35" i="4"/>
  <c r="L35" i="4" s="1"/>
  <c r="R35" i="4" s="1"/>
  <c r="K198" i="4"/>
  <c r="L198" i="4" s="1"/>
  <c r="R198" i="4" s="1"/>
  <c r="K204" i="4"/>
  <c r="L204" i="4" s="1"/>
  <c r="R204" i="4" s="1"/>
  <c r="K68" i="4"/>
  <c r="L68" i="4" s="1"/>
  <c r="R68" i="4" s="1"/>
  <c r="K227" i="4"/>
  <c r="L227" i="4" s="1"/>
  <c r="R227" i="4" s="1"/>
  <c r="K285" i="4"/>
  <c r="L285" i="4" s="1"/>
  <c r="R285" i="4" s="1"/>
  <c r="K173" i="4"/>
  <c r="L173" i="4" s="1"/>
  <c r="R173" i="4" s="1"/>
  <c r="K141" i="4"/>
  <c r="L141" i="4" s="1"/>
  <c r="R141" i="4" s="1"/>
  <c r="K180" i="4"/>
  <c r="L180" i="4" s="1"/>
  <c r="R180" i="4" s="1"/>
  <c r="N20" i="4"/>
  <c r="J20" i="4" s="1"/>
  <c r="H20" i="4" s="1"/>
  <c r="M20" i="4" s="1"/>
  <c r="N203" i="4"/>
  <c r="J203" i="4" s="1"/>
  <c r="H203" i="4" s="1"/>
  <c r="M203" i="4" s="1"/>
  <c r="K258" i="4"/>
  <c r="L258" i="4" s="1"/>
  <c r="R258" i="4" s="1"/>
  <c r="K104" i="4"/>
  <c r="L104" i="4" s="1"/>
  <c r="R104" i="4" s="1"/>
  <c r="N80" i="4"/>
  <c r="J80" i="4" s="1"/>
  <c r="H80" i="4" s="1"/>
  <c r="M80" i="4" s="1"/>
  <c r="K74" i="4"/>
  <c r="L74" i="4" s="1"/>
  <c r="R74" i="4" s="1"/>
  <c r="K127" i="4"/>
  <c r="L127" i="4" s="1"/>
  <c r="R127" i="4" s="1"/>
  <c r="N23" i="4"/>
  <c r="J23" i="4" s="1"/>
  <c r="H23" i="4" s="1"/>
  <c r="M23" i="4" s="1"/>
  <c r="K28" i="4"/>
  <c r="L28" i="4" s="1"/>
  <c r="R28" i="4" s="1"/>
  <c r="K230" i="4"/>
  <c r="L230" i="4" s="1"/>
  <c r="R230" i="4" s="1"/>
  <c r="K29" i="4"/>
  <c r="L29" i="4" s="1"/>
  <c r="R29" i="4" s="1"/>
  <c r="N93" i="4"/>
  <c r="J93" i="4" s="1"/>
  <c r="H93" i="4" s="1"/>
  <c r="M93" i="4" s="1"/>
  <c r="K45" i="4"/>
  <c r="L45" i="4" s="1"/>
  <c r="R45" i="4" s="1"/>
  <c r="K140" i="4"/>
  <c r="L140" i="4" s="1"/>
  <c r="R140" i="4" s="1"/>
  <c r="N202" i="4"/>
  <c r="J202" i="4" s="1"/>
  <c r="H202" i="4" s="1"/>
  <c r="M202" i="4" s="1"/>
  <c r="K177" i="4"/>
  <c r="L177" i="4" s="1"/>
  <c r="R177" i="4" s="1"/>
  <c r="K65" i="4"/>
  <c r="L65" i="4" s="1"/>
  <c r="R65" i="4" s="1"/>
  <c r="N48" i="4"/>
  <c r="J48" i="4" s="1"/>
  <c r="H48" i="4" s="1"/>
  <c r="M48" i="4" s="1"/>
  <c r="N160" i="4"/>
  <c r="J160" i="4" s="1"/>
  <c r="H160" i="4" s="1"/>
  <c r="M160" i="4" s="1"/>
  <c r="K43" i="4"/>
  <c r="L43" i="4" s="1"/>
  <c r="R43" i="4" s="1"/>
  <c r="K138" i="4"/>
  <c r="L138" i="4" s="1"/>
  <c r="R138" i="4" s="1"/>
  <c r="K322" i="4"/>
  <c r="L322" i="4" s="1"/>
  <c r="R322" i="4" s="1"/>
  <c r="N328" i="4"/>
  <c r="J328" i="4" s="1"/>
  <c r="H328" i="4" s="1"/>
  <c r="M328" i="4" s="1"/>
  <c r="N279" i="4"/>
  <c r="J279" i="4" s="1"/>
  <c r="H279" i="4" s="1"/>
  <c r="M279" i="4" s="1"/>
  <c r="N318" i="4"/>
  <c r="J318" i="4" s="1"/>
  <c r="H318" i="4" s="1"/>
  <c r="M318" i="4" s="1"/>
  <c r="N159" i="4"/>
  <c r="J159" i="4" s="1"/>
  <c r="H159" i="4" s="1"/>
  <c r="M159" i="4" s="1"/>
  <c r="K87" i="4"/>
  <c r="L87" i="4" s="1"/>
  <c r="R87" i="4" s="1"/>
  <c r="N55" i="4"/>
  <c r="J55" i="4" s="1"/>
  <c r="H55" i="4" s="1"/>
  <c r="M55" i="4" s="1"/>
  <c r="K37" i="4"/>
  <c r="L37" i="4" s="1"/>
  <c r="R37" i="4" s="1"/>
  <c r="K124" i="4"/>
  <c r="L124" i="4" s="1"/>
  <c r="R124" i="4" s="1"/>
  <c r="K18" i="4"/>
  <c r="L18" i="4" s="1"/>
  <c r="R18" i="4" s="1"/>
  <c r="N301" i="4"/>
  <c r="J301" i="4" s="1"/>
  <c r="H301" i="4" s="1"/>
  <c r="M301" i="4" s="1"/>
  <c r="N133" i="4"/>
  <c r="J133" i="4" s="1"/>
  <c r="H133" i="4" s="1"/>
  <c r="M133" i="4" s="1"/>
  <c r="K208" i="4"/>
  <c r="L208" i="4" s="1"/>
  <c r="R208" i="4" s="1"/>
  <c r="N208" i="4"/>
  <c r="J208" i="4" s="1"/>
  <c r="H208" i="4" s="1"/>
  <c r="M208" i="4" s="1"/>
  <c r="N349" i="4"/>
  <c r="J349" i="4" s="1"/>
  <c r="H349" i="4" s="1"/>
  <c r="M349" i="4" s="1"/>
  <c r="K349" i="4"/>
  <c r="L349" i="4" s="1"/>
  <c r="R349" i="4" s="1"/>
  <c r="N309" i="4"/>
  <c r="J309" i="4" s="1"/>
  <c r="H309" i="4" s="1"/>
  <c r="M309" i="4" s="1"/>
  <c r="K309" i="4"/>
  <c r="L309" i="4" s="1"/>
  <c r="R309" i="4" s="1"/>
  <c r="K157" i="4"/>
  <c r="L157" i="4" s="1"/>
  <c r="R157" i="4" s="1"/>
  <c r="N157" i="4"/>
  <c r="J157" i="4" s="1"/>
  <c r="H157" i="4" s="1"/>
  <c r="M157" i="4" s="1"/>
  <c r="N321" i="4"/>
  <c r="J321" i="4" s="1"/>
  <c r="H321" i="4" s="1"/>
  <c r="M321" i="4" s="1"/>
  <c r="K320" i="4"/>
  <c r="L320" i="4" s="1"/>
  <c r="R320" i="4" s="1"/>
  <c r="K287" i="4"/>
  <c r="L287" i="4" s="1"/>
  <c r="R287" i="4" s="1"/>
  <c r="N278" i="4"/>
  <c r="J278" i="4" s="1"/>
  <c r="H278" i="4" s="1"/>
  <c r="M278" i="4" s="1"/>
  <c r="K347" i="4"/>
  <c r="L347" i="4" s="1"/>
  <c r="R347" i="4" s="1"/>
  <c r="K331" i="4"/>
  <c r="L331" i="4" s="1"/>
  <c r="R331" i="4" s="1"/>
  <c r="N283" i="4"/>
  <c r="J283" i="4" s="1"/>
  <c r="H283" i="4" s="1"/>
  <c r="M283" i="4" s="1"/>
  <c r="K257" i="4"/>
  <c r="L257" i="4" s="1"/>
  <c r="R257" i="4" s="1"/>
  <c r="N137" i="4"/>
  <c r="J137" i="4" s="1"/>
  <c r="H137" i="4" s="1"/>
  <c r="M137" i="4" s="1"/>
  <c r="K41" i="4"/>
  <c r="L41" i="4" s="1"/>
  <c r="R41" i="4" s="1"/>
  <c r="N41" i="4"/>
  <c r="J41" i="4" s="1"/>
  <c r="H41" i="4" s="1"/>
  <c r="M41" i="4" s="1"/>
  <c r="N30" i="4"/>
  <c r="J30" i="4" s="1"/>
  <c r="H30" i="4" s="1"/>
  <c r="M30" i="4" s="1"/>
  <c r="K30" i="4"/>
  <c r="L30" i="4" s="1"/>
  <c r="R30" i="4" s="1"/>
  <c r="N288" i="4"/>
  <c r="J288" i="4" s="1"/>
  <c r="H288" i="4" s="1"/>
  <c r="M288" i="4" s="1"/>
  <c r="N88" i="4"/>
  <c r="J88" i="4" s="1"/>
  <c r="H88" i="4" s="1"/>
  <c r="M88" i="4" s="1"/>
  <c r="K188" i="4"/>
  <c r="L188" i="4" s="1"/>
  <c r="R188" i="4" s="1"/>
  <c r="N254" i="4"/>
  <c r="J254" i="4" s="1"/>
  <c r="H254" i="4" s="1"/>
  <c r="M254" i="4" s="1"/>
  <c r="K254" i="4"/>
  <c r="L254" i="4" s="1"/>
  <c r="R254" i="4" s="1"/>
  <c r="N150" i="4"/>
  <c r="J150" i="4" s="1"/>
  <c r="H150" i="4" s="1"/>
  <c r="M150" i="4" s="1"/>
  <c r="K150" i="4"/>
  <c r="L150" i="4" s="1"/>
  <c r="R150" i="4" s="1"/>
  <c r="K221" i="4"/>
  <c r="L221" i="4" s="1"/>
  <c r="R221" i="4" s="1"/>
  <c r="N306" i="4"/>
  <c r="J306" i="4" s="1"/>
  <c r="H306" i="4" s="1"/>
  <c r="M306" i="4" s="1"/>
  <c r="N290" i="4"/>
  <c r="J290" i="4" s="1"/>
  <c r="H290" i="4" s="1"/>
  <c r="M290" i="4" s="1"/>
  <c r="N335" i="4"/>
  <c r="J335" i="4" s="1"/>
  <c r="H335" i="4" s="1"/>
  <c r="M335" i="4" s="1"/>
  <c r="K299" i="4"/>
  <c r="L299" i="4" s="1"/>
  <c r="R299" i="4" s="1"/>
  <c r="K315" i="4"/>
  <c r="L315" i="4" s="1"/>
  <c r="R315" i="4" s="1"/>
  <c r="K260" i="4"/>
  <c r="L260" i="4" s="1"/>
  <c r="R260" i="4" s="1"/>
  <c r="N308" i="4"/>
  <c r="J308" i="4" s="1"/>
  <c r="H308" i="4" s="1"/>
  <c r="M308" i="4" s="1"/>
  <c r="K308" i="4"/>
  <c r="L308" i="4" s="1"/>
  <c r="R308" i="4" s="1"/>
  <c r="N102" i="4"/>
  <c r="J102" i="4" s="1"/>
  <c r="H102" i="4" s="1"/>
  <c r="M102" i="4" s="1"/>
  <c r="K102" i="4"/>
  <c r="L102" i="4" s="1"/>
  <c r="R102" i="4" s="1"/>
  <c r="N36" i="4"/>
  <c r="J36" i="4" s="1"/>
  <c r="H36" i="4" s="1"/>
  <c r="M36" i="4" s="1"/>
  <c r="K36" i="4"/>
  <c r="L36" i="4" s="1"/>
  <c r="R36" i="4" s="1"/>
  <c r="N325" i="4"/>
  <c r="J325" i="4" s="1"/>
  <c r="H325" i="4" s="1"/>
  <c r="M325" i="4" s="1"/>
  <c r="K325" i="4"/>
  <c r="L325" i="4" s="1"/>
  <c r="R325" i="4" s="1"/>
  <c r="N252" i="4"/>
  <c r="J252" i="4" s="1"/>
  <c r="H252" i="4" s="1"/>
  <c r="M252" i="4" s="1"/>
  <c r="K252" i="4"/>
  <c r="L252" i="4" s="1"/>
  <c r="R252" i="4" s="1"/>
  <c r="N209" i="4"/>
  <c r="J209" i="4" s="1"/>
  <c r="H209" i="4" s="1"/>
  <c r="M209" i="4" s="1"/>
  <c r="K209" i="4"/>
  <c r="L209" i="4" s="1"/>
  <c r="R209" i="4" s="1"/>
  <c r="N44" i="4"/>
  <c r="J44" i="4" s="1"/>
  <c r="H44" i="4" s="1"/>
  <c r="M44" i="4" s="1"/>
  <c r="K44" i="4"/>
  <c r="L44" i="4" s="1"/>
  <c r="R44" i="4" s="1"/>
  <c r="N107" i="4"/>
  <c r="J107" i="4" s="1"/>
  <c r="H107" i="4" s="1"/>
  <c r="M107" i="4" s="1"/>
  <c r="K107" i="4"/>
  <c r="L107" i="4" s="1"/>
  <c r="R107" i="4" s="1"/>
  <c r="K314" i="4"/>
  <c r="L314" i="4" s="1"/>
  <c r="R314" i="4" s="1"/>
  <c r="N313" i="4"/>
  <c r="J313" i="4" s="1"/>
  <c r="H313" i="4" s="1"/>
  <c r="M313" i="4" s="1"/>
  <c r="K310" i="4"/>
  <c r="L310" i="4" s="1"/>
  <c r="R310" i="4" s="1"/>
  <c r="K286" i="4"/>
  <c r="L286" i="4" s="1"/>
  <c r="R286" i="4" s="1"/>
  <c r="N63" i="4"/>
  <c r="J63" i="4" s="1"/>
  <c r="H63" i="4" s="1"/>
  <c r="M63" i="4" s="1"/>
  <c r="K63" i="4"/>
  <c r="L63" i="4" s="1"/>
  <c r="R63" i="4" s="1"/>
  <c r="N201" i="4"/>
  <c r="J201" i="4" s="1"/>
  <c r="H201" i="4" s="1"/>
  <c r="M201" i="4" s="1"/>
  <c r="N33" i="4"/>
  <c r="J33" i="4" s="1"/>
  <c r="H33" i="4" s="1"/>
  <c r="M33" i="4" s="1"/>
  <c r="N40" i="4"/>
  <c r="J40" i="4" s="1"/>
  <c r="H40" i="4" s="1"/>
  <c r="M40" i="4" s="1"/>
  <c r="K324" i="4"/>
  <c r="L324" i="4" s="1"/>
  <c r="R324" i="4" s="1"/>
  <c r="N199" i="4"/>
  <c r="J199" i="4" s="1"/>
  <c r="H199" i="4" s="1"/>
  <c r="M199" i="4" s="1"/>
  <c r="N126" i="4"/>
  <c r="J126" i="4" s="1"/>
  <c r="H126" i="4" s="1"/>
  <c r="M126" i="4" s="1"/>
  <c r="K126" i="4"/>
  <c r="L126" i="4" s="1"/>
  <c r="R126" i="4" s="1"/>
  <c r="K14" i="4"/>
  <c r="L14" i="4" s="1"/>
  <c r="R14" i="4" s="1"/>
  <c r="K12" i="4"/>
  <c r="L12" i="4" s="1"/>
  <c r="R12" i="4" s="1"/>
  <c r="N147" i="4"/>
  <c r="J147" i="4" s="1"/>
  <c r="H147" i="4" s="1"/>
  <c r="M147" i="4" s="1"/>
  <c r="K42" i="4"/>
  <c r="L42" i="4" s="1"/>
  <c r="R42" i="4" s="1"/>
  <c r="N266" i="4"/>
  <c r="J266" i="4" s="1"/>
  <c r="H266" i="4" s="1"/>
  <c r="M266" i="4" s="1"/>
  <c r="K266" i="4"/>
  <c r="L266" i="4" s="1"/>
  <c r="R266" i="4" s="1"/>
  <c r="N226" i="4"/>
  <c r="J226" i="4" s="1"/>
  <c r="H226" i="4" s="1"/>
  <c r="M226" i="4" s="1"/>
  <c r="K226" i="4"/>
  <c r="L226" i="4" s="1"/>
  <c r="R226" i="4" s="1"/>
  <c r="N330" i="4"/>
  <c r="J330" i="4" s="1"/>
  <c r="H330" i="4" s="1"/>
  <c r="M330" i="4" s="1"/>
  <c r="K298" i="4"/>
  <c r="L298" i="4" s="1"/>
  <c r="R298" i="4" s="1"/>
  <c r="K350" i="4"/>
  <c r="L350" i="4" s="1"/>
  <c r="R350" i="4" s="1"/>
  <c r="N31" i="4"/>
  <c r="J31" i="4" s="1"/>
  <c r="H31" i="4" s="1"/>
  <c r="M31" i="4" s="1"/>
  <c r="K31" i="4"/>
  <c r="L31" i="4" s="1"/>
  <c r="R31" i="4" s="1"/>
  <c r="N233" i="4"/>
  <c r="J233" i="4" s="1"/>
  <c r="H233" i="4" s="1"/>
  <c r="M233" i="4" s="1"/>
  <c r="K233" i="4"/>
  <c r="L233" i="4" s="1"/>
  <c r="R233" i="4" s="1"/>
  <c r="N217" i="4"/>
  <c r="J217" i="4" s="1"/>
  <c r="H217" i="4" s="1"/>
  <c r="M217" i="4" s="1"/>
  <c r="K193" i="4"/>
  <c r="L193" i="4" s="1"/>
  <c r="R193" i="4" s="1"/>
  <c r="N73" i="4"/>
  <c r="J73" i="4" s="1"/>
  <c r="H73" i="4" s="1"/>
  <c r="M73" i="4" s="1"/>
  <c r="K16" i="4"/>
  <c r="L16" i="4" s="1"/>
  <c r="R16" i="4" s="1"/>
  <c r="N16" i="4"/>
  <c r="J16" i="4" s="1"/>
  <c r="H16" i="4" s="1"/>
  <c r="M16" i="4" s="1"/>
  <c r="K216" i="4"/>
  <c r="L216" i="4" s="1"/>
  <c r="R216" i="4" s="1"/>
  <c r="K64" i="4"/>
  <c r="L64" i="4" s="1"/>
  <c r="R64" i="4" s="1"/>
  <c r="N76" i="4"/>
  <c r="J76" i="4" s="1"/>
  <c r="H76" i="4" s="1"/>
  <c r="M76" i="4" s="1"/>
  <c r="K76" i="4"/>
  <c r="L76" i="4" s="1"/>
  <c r="R76" i="4" s="1"/>
  <c r="N219" i="4"/>
  <c r="J219" i="4" s="1"/>
  <c r="H219" i="4" s="1"/>
  <c r="M219" i="4" s="1"/>
  <c r="K219" i="4"/>
  <c r="L219" i="4" s="1"/>
  <c r="R219" i="4" s="1"/>
  <c r="K222" i="4"/>
  <c r="L222" i="4" s="1"/>
  <c r="R222" i="4" s="1"/>
  <c r="N300" i="4"/>
  <c r="J300" i="4" s="1"/>
  <c r="H300" i="4" s="1"/>
  <c r="M300" i="4" s="1"/>
  <c r="K300" i="4"/>
  <c r="L300" i="4" s="1"/>
  <c r="R300" i="4" s="1"/>
  <c r="N156" i="4"/>
  <c r="J156" i="4" s="1"/>
  <c r="H156" i="4" s="1"/>
  <c r="M156" i="4" s="1"/>
  <c r="K156" i="4"/>
  <c r="L156" i="4" s="1"/>
  <c r="R156" i="4" s="1"/>
  <c r="K197" i="4"/>
  <c r="L197" i="4" s="1"/>
  <c r="R197" i="4" s="1"/>
  <c r="N197" i="4"/>
  <c r="J197" i="4" s="1"/>
  <c r="H197" i="4" s="1"/>
  <c r="M197" i="4" s="1"/>
  <c r="N175" i="4"/>
  <c r="J175" i="4" s="1"/>
  <c r="H175" i="4" s="1"/>
  <c r="M175" i="4" s="1"/>
  <c r="K175" i="4"/>
  <c r="L175" i="4" s="1"/>
  <c r="R175" i="4" s="1"/>
  <c r="N119" i="4"/>
  <c r="J119" i="4" s="1"/>
  <c r="H119" i="4" s="1"/>
  <c r="M119" i="4" s="1"/>
  <c r="K119" i="4"/>
  <c r="L119" i="4" s="1"/>
  <c r="R119" i="4" s="1"/>
  <c r="K132" i="4"/>
  <c r="L132" i="4" s="1"/>
  <c r="R132" i="4" s="1"/>
  <c r="N132" i="4"/>
  <c r="J132" i="4" s="1"/>
  <c r="H132" i="4" s="1"/>
  <c r="M132" i="4" s="1"/>
  <c r="N81" i="4"/>
  <c r="J81" i="4" s="1"/>
  <c r="H81" i="4" s="1"/>
  <c r="M81" i="4" s="1"/>
  <c r="K81" i="4"/>
  <c r="L81" i="4" s="1"/>
  <c r="R81" i="4" s="1"/>
  <c r="N32" i="4"/>
  <c r="J32" i="4" s="1"/>
  <c r="H32" i="4" s="1"/>
  <c r="M32" i="4" s="1"/>
  <c r="N164" i="4"/>
  <c r="J164" i="4" s="1"/>
  <c r="H164" i="4" s="1"/>
  <c r="M164" i="4" s="1"/>
  <c r="K248" i="4"/>
  <c r="L248" i="4" s="1"/>
  <c r="R248" i="4" s="1"/>
  <c r="N184" i="4"/>
  <c r="J184" i="4" s="1"/>
  <c r="H184" i="4" s="1"/>
  <c r="M184" i="4" s="1"/>
  <c r="K184" i="4"/>
  <c r="L184" i="4" s="1"/>
  <c r="R184" i="4" s="1"/>
  <c r="N136" i="4"/>
  <c r="J136" i="4" s="1"/>
  <c r="H136" i="4" s="1"/>
  <c r="M136" i="4" s="1"/>
  <c r="K136" i="4"/>
  <c r="L136" i="4" s="1"/>
  <c r="R136" i="4" s="1"/>
  <c r="N155" i="4"/>
  <c r="J155" i="4" s="1"/>
  <c r="H155" i="4" s="1"/>
  <c r="M155" i="4" s="1"/>
  <c r="K182" i="4"/>
  <c r="L182" i="4" s="1"/>
  <c r="R182" i="4" s="1"/>
  <c r="K70" i="4"/>
  <c r="L70" i="4" s="1"/>
  <c r="R70" i="4" s="1"/>
  <c r="N276" i="4"/>
  <c r="J276" i="4" s="1"/>
  <c r="H276" i="4" s="1"/>
  <c r="M276" i="4" s="1"/>
  <c r="N11" i="4"/>
  <c r="J11" i="4" s="1"/>
  <c r="H11" i="4" s="1"/>
  <c r="M11" i="4" s="1"/>
  <c r="K11" i="4"/>
  <c r="L11" i="4" s="1"/>
  <c r="R11" i="4" s="1"/>
  <c r="N92" i="4"/>
  <c r="J92" i="4" s="1"/>
  <c r="H92" i="4" s="1"/>
  <c r="M92" i="4" s="1"/>
  <c r="K92" i="4"/>
  <c r="L92" i="4" s="1"/>
  <c r="R92" i="4" s="1"/>
  <c r="K54" i="4"/>
  <c r="L54" i="4" s="1"/>
  <c r="R54" i="4" s="1"/>
  <c r="K165" i="4"/>
  <c r="L165" i="4" s="1"/>
  <c r="R165" i="4" s="1"/>
  <c r="K125" i="4"/>
  <c r="L125" i="4" s="1"/>
  <c r="R125" i="4" s="1"/>
  <c r="K292" i="4"/>
  <c r="L292" i="4" s="1"/>
  <c r="R292" i="4" s="1"/>
  <c r="K250" i="4"/>
  <c r="L250" i="4" s="1"/>
  <c r="R250" i="4" s="1"/>
  <c r="N242" i="4"/>
  <c r="J242" i="4" s="1"/>
  <c r="H242" i="4" s="1"/>
  <c r="M242" i="4" s="1"/>
  <c r="K210" i="4"/>
  <c r="L210" i="4" s="1"/>
  <c r="R210" i="4" s="1"/>
  <c r="K170" i="4"/>
  <c r="L170" i="4" s="1"/>
  <c r="R170" i="4" s="1"/>
  <c r="K106" i="4"/>
  <c r="L106" i="4" s="1"/>
  <c r="R106" i="4" s="1"/>
  <c r="K90" i="4"/>
  <c r="L90" i="4" s="1"/>
  <c r="R90" i="4" s="1"/>
  <c r="K108" i="4"/>
  <c r="L108" i="4" s="1"/>
  <c r="R108" i="4" s="1"/>
  <c r="K189" i="4"/>
  <c r="L189" i="4" s="1"/>
  <c r="R189" i="4" s="1"/>
  <c r="K149" i="4"/>
  <c r="L149" i="4" s="1"/>
  <c r="R149" i="4" s="1"/>
  <c r="K77" i="4"/>
  <c r="L77" i="4" s="1"/>
  <c r="R77" i="4" s="1"/>
  <c r="K274" i="4"/>
  <c r="L274" i="4" s="1"/>
  <c r="R274" i="4" s="1"/>
  <c r="K234" i="4"/>
  <c r="L234" i="4" s="1"/>
  <c r="R234" i="4" s="1"/>
  <c r="K122" i="4"/>
  <c r="L122" i="4" s="1"/>
  <c r="R122" i="4" s="1"/>
  <c r="K243" i="4"/>
  <c r="L243" i="4" s="1"/>
  <c r="R243" i="4" s="1"/>
  <c r="K110" i="4"/>
  <c r="L110" i="4" s="1"/>
  <c r="R110" i="4" s="1"/>
  <c r="K21" i="4"/>
  <c r="L21" i="4" s="1"/>
  <c r="R21" i="4" s="1"/>
  <c r="K22" i="4"/>
  <c r="L22" i="4" s="1"/>
  <c r="R22" i="4" s="1"/>
  <c r="K75" i="4"/>
  <c r="L75" i="4" s="1"/>
  <c r="R75" i="4" s="1"/>
  <c r="K26" i="4"/>
  <c r="L26" i="4" s="1"/>
  <c r="R2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<sst xmlns="http://schemas.openxmlformats.org/spreadsheetml/2006/main" count="23935" uniqueCount="11968">
  <si>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</si>
  <si>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</si>
  <si>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</si>
  <si>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</si>
  <si>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</si>
  <si>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</si>
  <si>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</si>
  <si>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</si>
  <si>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</si>
  <si>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</si>
  <si>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</si>
  <si>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</si>
  <si>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</si>
  <si>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</si>
  <si>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</si>
  <si>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</si>
  <si>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</si>
  <si>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</si>
  <si>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</si>
  <si>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</si>
  <si>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</si>
  <si>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</si>
  <si>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</si>
  <si>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</si>
  <si>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</si>
  <si>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</si>
  <si>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</si>
  <si>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</si>
  <si>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</si>
  <si>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</si>
  <si>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</si>
  <si>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</si>
  <si>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</si>
  <si>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</si>
  <si>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</si>
  <si>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</si>
  <si>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</si>
  <si>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</si>
  <si>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</si>
  <si>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</si>
  <si>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</si>
  <si>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</si>
  <si>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</si>
  <si>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</si>
  <si>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</si>
  <si>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</si>
  <si>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</si>
  <si>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</si>
  <si>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</si>
  <si>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</si>
  <si>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</si>
  <si>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</si>
  <si>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</si>
  <si>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</si>
  <si>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</si>
  <si>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</si>
  <si>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</si>
  <si>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</si>
  <si>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</si>
  <si>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</si>
  <si>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</si>
  <si>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</si>
  <si>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</si>
  <si>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</si>
  <si>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</si>
  <si>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</si>
  <si>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</si>
  <si>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</si>
  <si>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</si>
  <si>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</si>
  <si>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</si>
  <si>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</si>
  <si>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</si>
  <si>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</si>
  <si>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</si>
  <si>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</si>
  <si>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</si>
  <si>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</si>
  <si>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</si>
  <si>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</si>
  <si>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</si>
  <si>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</si>
  <si>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</si>
  <si>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</si>
  <si>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</si>
  <si>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</si>
  <si>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</si>
  <si>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</si>
  <si>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</si>
  <si>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</si>
  <si>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</si>
  <si>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</si>
  <si>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</si>
  <si>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</si>
  <si>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</si>
  <si>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</si>
  <si>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</si>
  <si>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</si>
  <si>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</si>
  <si>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</si>
  <si>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</si>
  <si>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</si>
  <si>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</si>
  <si>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</si>
  <si>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</si>
  <si>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</si>
  <si>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</si>
  <si>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</si>
  <si>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</si>
  <si>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</si>
  <si>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</si>
  <si>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</si>
  <si>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</si>
  <si>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</si>
  <si>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</si>
  <si>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</si>
  <si>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</si>
  <si>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</si>
  <si>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</si>
  <si>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</si>
  <si>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</si>
  <si>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</si>
  <si>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</si>
  <si>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</si>
  <si>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</si>
  <si>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</si>
  <si>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</si>
  <si>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</si>
  <si>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</si>
  <si>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</si>
  <si>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</si>
  <si>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</si>
  <si>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</si>
  <si>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</si>
  <si>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</si>
  <si>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</si>
  <si>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</si>
  <si>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</si>
  <si>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</si>
  <si>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</si>
  <si>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</si>
  <si>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</si>
  <si>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</si>
  <si>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</si>
  <si>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</si>
  <si>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</si>
  <si>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</si>
  <si>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</si>
  <si>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</si>
  <si>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</si>
  <si>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</si>
  <si>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</si>
  <si>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</si>
  <si>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</si>
  <si>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</si>
  <si>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</si>
  <si>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</si>
  <si>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</si>
  <si>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</si>
  <si>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</si>
  <si>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</si>
  <si>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</si>
  <si>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</si>
  <si>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</si>
  <si>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</si>
  <si>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</si>
  <si>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</si>
  <si>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</si>
  <si>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</si>
  <si>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</si>
  <si>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</si>
  <si>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</si>
  <si>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</si>
  <si>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</si>
  <si>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</si>
  <si>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</si>
  <si>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</si>
  <si>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</si>
  <si>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</si>
  <si>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</si>
  <si>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</si>
  <si>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</si>
  <si>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</si>
  <si>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</si>
  <si>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</si>
  <si>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</si>
  <si>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</si>
  <si>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</si>
  <si>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</si>
  <si>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</si>
  <si>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</si>
  <si>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</si>
  <si>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</si>
  <si>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</si>
  <si>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</si>
  <si>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</si>
  <si>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</si>
  <si>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</si>
  <si>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</si>
  <si>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</si>
  <si>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</si>
  <si>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</si>
  <si>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</si>
  <si>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</si>
  <si>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</si>
  <si>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</si>
  <si>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</si>
  <si>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</si>
  <si>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</si>
  <si>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</si>
  <si>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</si>
  <si>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</si>
  <si>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</si>
  <si>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</si>
  <si>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</si>
  <si>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</si>
  <si>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</si>
  <si>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</si>
  <si>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</si>
  <si>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</si>
  <si>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</si>
  <si>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</si>
  <si>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</si>
  <si>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</si>
  <si>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</si>
  <si>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</si>
  <si>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</si>
  <si>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</si>
  <si>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</si>
  <si>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</si>
  <si>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</si>
  <si>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</si>
  <si>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</si>
  <si>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</si>
  <si>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</si>
  <si>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</si>
  <si>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</si>
  <si>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</si>
  <si>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</si>
  <si>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</si>
  <si>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</si>
  <si>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</si>
  <si>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</si>
  <si>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</si>
  <si>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</si>
  <si>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</si>
  <si>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</si>
  <si>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</si>
  <si>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</si>
  <si>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</si>
  <si>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</si>
  <si>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</si>
  <si>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</si>
  <si>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</si>
  <si>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</si>
  <si>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</si>
  <si>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</si>
  <si>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</si>
  <si>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</si>
  <si>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</si>
  <si>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</si>
  <si>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</si>
  <si>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</si>
  <si>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</si>
  <si>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</si>
  <si>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</si>
  <si>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</si>
  <si>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</si>
  <si>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</si>
  <si>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</si>
  <si>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</si>
  <si>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</si>
  <si>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</si>
  <si>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</si>
  <si>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</si>
  <si>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</si>
  <si>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</si>
  <si>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</si>
  <si>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</si>
  <si>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</si>
  <si>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</si>
  <si>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</si>
  <si>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</si>
  <si>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</si>
  <si>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</si>
  <si>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</si>
  <si>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</si>
  <si>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</si>
  <si>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</si>
  <si>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</si>
  <si>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</si>
  <si>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</si>
  <si>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</si>
  <si>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</si>
  <si>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</si>
  <si>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</si>
  <si>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</si>
  <si>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</si>
  <si>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</si>
  <si>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</si>
  <si>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</si>
  <si>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</si>
  <si>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</si>
  <si>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</si>
  <si>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</si>
  <si>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</si>
  <si>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</si>
  <si>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</si>
  <si>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</si>
  <si>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</si>
  <si>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</si>
  <si>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</si>
  <si>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</si>
  <si>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</si>
  <si>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</si>
  <si>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</si>
  <si>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</si>
  <si>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</si>
  <si>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</si>
  <si>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</si>
  <si>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</si>
  <si>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</si>
  <si>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</si>
  <si>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</si>
  <si>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</si>
  <si>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</si>
  <si>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</si>
  <si>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</si>
  <si>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</si>
  <si>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</si>
  <si>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</si>
  <si>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</si>
  <si>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</si>
  <si>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</si>
  <si>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</si>
  <si>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</si>
  <si>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</si>
  <si>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</si>
  <si>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</si>
  <si>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</si>
  <si>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</si>
  <si>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</si>
  <si>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</si>
  <si>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</si>
  <si>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</si>
  <si>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</si>
  <si>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</si>
  <si>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</si>
  <si>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</si>
  <si>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</si>
  <si>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</si>
  <si>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</si>
  <si>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</si>
  <si>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</si>
  <si>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</si>
  <si>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</si>
  <si>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</si>
  <si>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</si>
  <si>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</si>
  <si>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</si>
  <si>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</si>
  <si>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</si>
  <si>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</si>
  <si>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</si>
  <si>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</si>
  <si>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</si>
  <si>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</si>
  <si>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</si>
  <si>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</si>
  <si>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</si>
  <si>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</si>
  <si>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</si>
  <si>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</si>
  <si>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</si>
  <si>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</si>
  <si>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</si>
  <si>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</si>
  <si>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</si>
  <si>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</si>
  <si>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</si>
  <si>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</si>
  <si>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</si>
  <si>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</si>
  <si>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</si>
  <si>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</si>
  <si>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</si>
  <si>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</si>
  <si>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</si>
  <si>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</si>
  <si>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</si>
  <si>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</si>
  <si>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</si>
  <si>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</si>
  <si>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</si>
  <si>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</si>
  <si>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</si>
  <si>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</si>
  <si>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</si>
  <si>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</si>
  <si>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</si>
  <si>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</si>
  <si>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</si>
  <si>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</si>
  <si>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</si>
  <si>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</si>
  <si>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</si>
  <si>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</si>
  <si>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</si>
  <si>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</si>
  <si>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</si>
  <si>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</si>
  <si>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</si>
  <si>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</si>
  <si>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</si>
  <si>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</si>
  <si>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</si>
  <si>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</si>
  <si>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</si>
  <si>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</si>
  <si>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</si>
  <si>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</si>
  <si>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</si>
  <si>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</si>
  <si>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</si>
  <si>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</si>
  <si>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</si>
  <si>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</si>
  <si>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</si>
  <si>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</si>
  <si>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</si>
  <si>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</si>
  <si>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</si>
  <si>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</si>
  <si>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</si>
  <si>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</si>
  <si>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</si>
  <si>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</si>
  <si>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</si>
  <si>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</si>
  <si>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</si>
  <si>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</si>
  <si>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</si>
  <si>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</si>
  <si>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</si>
  <si>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</si>
  <si>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</si>
  <si>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</si>
  <si>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</si>
  <si>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</si>
  <si>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</si>
  <si>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</si>
  <si>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</si>
  <si>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</si>
  <si>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</si>
  <si>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</si>
  <si>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</si>
  <si>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</si>
  <si>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</si>
  <si>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</si>
  <si>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</si>
  <si>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</si>
  <si>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</si>
  <si>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</si>
  <si>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</si>
  <si>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</si>
  <si>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</si>
  <si>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</si>
  <si>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</si>
  <si>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</si>
  <si>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</si>
  <si>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</si>
  <si>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</si>
  <si>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</si>
  <si>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</si>
  <si>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</si>
  <si>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</si>
  <si>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</si>
  <si>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</si>
  <si>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</si>
  <si>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</si>
  <si>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</si>
  <si>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</si>
  <si>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</si>
  <si>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</si>
  <si>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</si>
  <si>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</si>
  <si>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</si>
  <si>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</si>
  <si>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</si>
  <si>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</si>
  <si>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</si>
  <si>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</si>
  <si>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</si>
  <si>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</si>
  <si>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</si>
  <si>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</si>
  <si>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</si>
  <si>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</si>
  <si>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</si>
  <si>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</si>
  <si>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</si>
  <si>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</si>
  <si>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</si>
  <si>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</si>
  <si>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</si>
  <si>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</si>
  <si>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</si>
  <si>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</si>
  <si>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</si>
  <si>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</si>
  <si>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</si>
  <si>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</si>
  <si>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</si>
  <si>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</si>
  <si>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</si>
  <si>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</si>
  <si>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</si>
  <si>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</si>
  <si>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</si>
  <si>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</si>
  <si>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</si>
  <si>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</si>
  <si>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</si>
  <si>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</si>
  <si>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</si>
  <si>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</si>
  <si>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</si>
  <si>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</si>
  <si>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</si>
  <si>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</si>
  <si>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</si>
  <si>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</si>
  <si>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</si>
  <si>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</si>
  <si>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</si>
  <si>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</si>
  <si>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</si>
  <si>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</si>
  <si>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</si>
  <si>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</si>
  <si>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</si>
  <si>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</si>
  <si>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</si>
  <si>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</si>
  <si>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</si>
  <si>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</si>
  <si>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</si>
  <si>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</si>
  <si>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</si>
  <si>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</si>
  <si>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</si>
  <si>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</si>
  <si>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</si>
  <si>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</si>
  <si>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</si>
  <si>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</si>
  <si>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</si>
  <si>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</si>
  <si>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</si>
  <si>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</si>
  <si>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</si>
  <si>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</si>
  <si>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</si>
  <si>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</si>
  <si>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</si>
  <si>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</si>
  <si>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</si>
  <si>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</si>
  <si>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</si>
  <si>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</si>
  <si>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</si>
  <si>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</si>
  <si>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</si>
  <si>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</si>
  <si>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</si>
  <si>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</si>
  <si>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</si>
  <si>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</si>
  <si>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</si>
  <si>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</si>
  <si>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</si>
  <si>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</si>
  <si>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</si>
  <si>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</si>
  <si>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</si>
  <si>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</si>
  <si>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</si>
  <si>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</si>
  <si>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</si>
  <si>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</si>
  <si>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</si>
  <si>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</si>
  <si>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</si>
  <si>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</si>
  <si>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</si>
  <si>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</si>
  <si>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</si>
  <si>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</si>
  <si>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</si>
  <si>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</si>
  <si>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</si>
  <si>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</si>
  <si>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</si>
  <si>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</si>
  <si>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</si>
  <si>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</si>
  <si>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</si>
  <si>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</si>
  <si>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</si>
  <si>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</si>
  <si>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</si>
  <si>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</si>
  <si>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</si>
  <si>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</si>
  <si>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</si>
  <si>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</si>
  <si>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</si>
  <si>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</si>
  <si>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</si>
  <si>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</si>
  <si>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</si>
  <si>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</si>
  <si>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</si>
  <si>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</si>
  <si>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</si>
  <si>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</si>
  <si>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</si>
  <si>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</si>
  <si>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</si>
  <si>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</si>
  <si>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</si>
  <si>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</si>
  <si>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</si>
  <si>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</si>
  <si>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</si>
  <si>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</si>
  <si>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</si>
  <si>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</si>
  <si>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</si>
  <si>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</si>
  <si>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</si>
  <si>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</si>
  <si>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</si>
  <si>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</si>
  <si>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</si>
  <si>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</si>
  <si>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</si>
  <si>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</si>
  <si>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</si>
  <si>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</si>
  <si>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</si>
  <si>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</si>
  <si>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</si>
  <si>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</si>
  <si>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</si>
  <si>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</si>
  <si>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</si>
  <si>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</si>
  <si>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</si>
  <si>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</si>
  <si>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</si>
  <si>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</si>
  <si>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</si>
  <si>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</si>
  <si>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</si>
  <si>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</si>
  <si>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</si>
  <si>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</si>
  <si>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</si>
  <si>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</si>
  <si>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</si>
  <si>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</si>
  <si>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</si>
  <si>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</si>
  <si>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</si>
  <si>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</si>
  <si>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</si>
  <si>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</si>
  <si>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</si>
  <si>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</si>
  <si>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</si>
  <si>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</si>
  <si>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</si>
  <si>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</si>
  <si>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</si>
  <si>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</si>
  <si>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</si>
  <si>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</si>
  <si>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</si>
  <si>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</si>
  <si>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</si>
  <si>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</si>
  <si>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</si>
  <si>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</si>
  <si>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</si>
  <si>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</si>
  <si>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</si>
  <si>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</si>
  <si>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</si>
  <si>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</si>
  <si>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</si>
  <si>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</si>
  <si>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</si>
  <si>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</si>
  <si>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</si>
  <si>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</si>
  <si>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</si>
  <si>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</si>
  <si>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</si>
  <si>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</si>
  <si>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</si>
  <si>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</si>
  <si>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</si>
  <si>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</si>
  <si>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</si>
  <si>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</si>
  <si>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</si>
  <si>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</si>
  <si>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</si>
  <si>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</si>
  <si>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</si>
  <si>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</si>
  <si>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</si>
  <si>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</si>
  <si>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</si>
  <si>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</si>
  <si>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</si>
  <si>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</si>
  <si>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</si>
  <si>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</si>
  <si>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</si>
  <si>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</si>
  <si>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</si>
  <si>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</si>
  <si>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</si>
  <si>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</si>
  <si>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</si>
  <si>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</si>
  <si>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</si>
  <si>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</si>
  <si>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</si>
  <si>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</si>
  <si>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</si>
  <si>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</si>
  <si>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</si>
  <si>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</si>
  <si>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</si>
  <si>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</si>
  <si>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</si>
  <si>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</si>
  <si>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</si>
  <si>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</si>
  <si>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</si>
  <si>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</si>
  <si>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</si>
  <si>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</si>
  <si>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</si>
  <si>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</si>
  <si>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</si>
  <si>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</si>
  <si>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</si>
  <si>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</si>
  <si>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</si>
  <si>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</si>
  <si>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</si>
  <si>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</si>
  <si>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</si>
  <si>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</si>
  <si>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</si>
  <si>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</si>
  <si>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</si>
  <si>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</si>
  <si>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</si>
  <si>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</si>
  <si>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</si>
  <si>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</si>
  <si>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</si>
  <si>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</si>
  <si>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</si>
  <si>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</si>
  <si>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</si>
  <si>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</si>
  <si>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</si>
  <si>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</si>
  <si>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</si>
  <si>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</si>
  <si>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</si>
  <si>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</si>
  <si>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</si>
  <si>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</si>
  <si>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</si>
  <si>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</si>
  <si>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</si>
  <si>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</si>
  <si>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</si>
  <si>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</si>
  <si>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</si>
  <si>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</si>
  <si>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</si>
  <si>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</si>
  <si>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</si>
  <si>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</si>
  <si>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</si>
  <si>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</si>
  <si>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</si>
  <si>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</si>
  <si>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</si>
  <si>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</si>
  <si>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</si>
  <si>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</si>
  <si>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</si>
  <si>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</si>
  <si>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</si>
  <si>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</si>
  <si>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</si>
  <si>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</si>
  <si>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</si>
  <si>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</si>
  <si>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</si>
  <si>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</si>
  <si>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</si>
  <si>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</si>
  <si>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</si>
  <si>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</si>
  <si>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</si>
  <si>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</si>
  <si>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</si>
  <si>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</si>
  <si>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</si>
  <si>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</si>
  <si>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</si>
  <si>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</si>
  <si>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</si>
  <si>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</si>
  <si>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</si>
  <si>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</si>
  <si>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</si>
  <si>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</si>
  <si>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</si>
  <si>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</si>
  <si>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</si>
  <si>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</si>
  <si>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</si>
  <si>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</si>
  <si>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</si>
  <si>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</si>
  <si>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</si>
  <si>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</si>
  <si>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</si>
  <si>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</si>
  <si>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</si>
  <si>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</si>
  <si>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</si>
  <si>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</si>
  <si>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</si>
  <si>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</si>
  <si>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</si>
  <si>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</si>
  <si>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</si>
  <si>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</si>
  <si>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</si>
  <si>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</si>
  <si>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</si>
  <si>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</si>
  <si>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</si>
  <si>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</si>
  <si>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</si>
  <si>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</si>
  <si>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</si>
  <si>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</si>
  <si>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</si>
  <si>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</si>
  <si>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</si>
  <si>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</si>
  <si>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</si>
  <si>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</si>
  <si>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</si>
  <si>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</si>
  <si>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</si>
  <si>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</si>
  <si>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</si>
  <si>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</si>
  <si>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</si>
  <si>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</si>
  <si>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</si>
  <si>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</si>
  <si>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</si>
  <si>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</si>
  <si>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</si>
  <si>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</si>
  <si>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</si>
  <si>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</si>
  <si>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</si>
  <si>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</si>
  <si>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</si>
  <si>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</si>
  <si>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</si>
  <si>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</si>
  <si>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</si>
  <si>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</si>
  <si>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</si>
  <si>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</si>
  <si>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</si>
  <si>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</si>
  <si>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</si>
  <si>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</si>
  <si>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</si>
  <si>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</si>
  <si>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</si>
  <si>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</si>
  <si>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</si>
  <si>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</si>
  <si>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</si>
  <si>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</si>
  <si>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</si>
  <si>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</si>
  <si>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</si>
  <si>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</si>
  <si>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</si>
  <si>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</si>
  <si>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</si>
  <si>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</si>
  <si>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</si>
  <si>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</si>
  <si>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</si>
  <si>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</si>
  <si>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</si>
  <si>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</si>
  <si>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</si>
  <si>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</si>
  <si>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</si>
  <si>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</si>
  <si>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</si>
  <si>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</si>
  <si>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</si>
  <si>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</si>
  <si>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</si>
  <si>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</si>
  <si>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</si>
  <si>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</si>
  <si>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</si>
  <si>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</si>
  <si>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</si>
  <si>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</si>
  <si>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</si>
  <si>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</si>
  <si>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</si>
  <si>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</si>
  <si>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</si>
  <si>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</si>
  <si>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</si>
  <si>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</si>
  <si>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</si>
  <si>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</si>
  <si>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</si>
  <si>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</si>
  <si>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</si>
  <si>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</si>
  <si>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</si>
  <si>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</si>
  <si>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</si>
  <si>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</si>
  <si>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</si>
  <si>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</si>
  <si>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</si>
  <si>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</si>
  <si>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</si>
  <si>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</si>
  <si>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</si>
  <si>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</si>
  <si>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</si>
  <si>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</si>
  <si>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</si>
  <si>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</si>
  <si>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</si>
  <si>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</si>
  <si>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</si>
  <si>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</si>
  <si>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</si>
  <si>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</si>
  <si>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</si>
  <si>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</si>
  <si>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</si>
  <si>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</si>
  <si>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</si>
  <si>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</si>
  <si>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</si>
  <si>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</si>
  <si>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</si>
  <si>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</si>
  <si>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</si>
  <si>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</si>
  <si>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</si>
  <si>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</si>
  <si>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</si>
  <si>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</si>
  <si>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</si>
  <si>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</si>
  <si>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</si>
  <si>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</si>
  <si>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</si>
  <si>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</si>
  <si>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</si>
  <si>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</si>
  <si>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</si>
  <si>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</si>
  <si>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</si>
  <si>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</si>
  <si>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</si>
  <si>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</si>
  <si>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</si>
  <si>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</si>
  <si>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</si>
  <si>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</si>
  <si>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</si>
  <si>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</si>
  <si>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</si>
  <si>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</si>
  <si>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</si>
  <si>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</si>
  <si>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</si>
  <si>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</si>
  <si>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</si>
  <si>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</si>
  <si>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</si>
  <si>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</si>
  <si>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</si>
  <si>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</si>
  <si>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</si>
  <si>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</si>
  <si>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</si>
  <si>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</si>
  <si>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</si>
  <si>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</si>
  <si>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</si>
  <si>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</si>
  <si>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</si>
  <si>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</si>
  <si>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</si>
  <si>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</si>
  <si>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</si>
  <si>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</si>
  <si>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</si>
  <si>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</si>
  <si>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</si>
  <si>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</si>
  <si>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</si>
  <si>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</si>
  <si>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</si>
  <si>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</si>
  <si>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</si>
  <si>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</si>
  <si>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</si>
  <si>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</si>
  <si>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</si>
  <si>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</si>
  <si>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</si>
  <si>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</si>
  <si>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</si>
  <si>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</si>
  <si>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</si>
  <si>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</si>
  <si>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</si>
  <si>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</si>
  <si>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</si>
  <si>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</si>
  <si>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</si>
  <si>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</si>
  <si>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</si>
  <si>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</si>
  <si>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</si>
  <si>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</si>
  <si>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</si>
  <si>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</si>
  <si>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</si>
  <si>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</si>
  <si>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</si>
  <si>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</si>
  <si>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</si>
  <si>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</si>
  <si>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</si>
  <si>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</si>
  <si>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</si>
  <si>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</si>
  <si>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</si>
  <si>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</si>
  <si>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</si>
  <si>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</si>
  <si>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</si>
  <si>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</si>
  <si>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</si>
  <si>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</si>
  <si>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</si>
  <si>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</si>
  <si>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</si>
  <si>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</si>
  <si>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</si>
  <si>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</si>
  <si>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</si>
  <si>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</si>
  <si>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</si>
  <si>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</si>
  <si>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</si>
  <si>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</si>
  <si>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</si>
  <si>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</si>
  <si>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</si>
  <si>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</si>
  <si>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</si>
  <si>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</si>
  <si>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</si>
  <si>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</si>
  <si>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</si>
  <si>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</si>
  <si>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</si>
  <si>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</si>
  <si>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</si>
  <si>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</si>
  <si>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</si>
  <si>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</si>
  <si>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</si>
  <si>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</si>
  <si>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</si>
  <si>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</si>
  <si>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</si>
  <si>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</si>
  <si>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</si>
  <si>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</si>
  <si>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</si>
  <si>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</si>
  <si>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</si>
  <si>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</si>
  <si>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</si>
  <si>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</si>
  <si>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</si>
  <si>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</si>
  <si>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</si>
  <si>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</si>
  <si>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</si>
  <si>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</si>
  <si>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</si>
  <si>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</si>
  <si>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</si>
  <si>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</si>
  <si>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</si>
  <si>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</si>
  <si>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</si>
  <si>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</si>
  <si>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</si>
  <si>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</si>
  <si>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</si>
  <si>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</si>
  <si>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</si>
  <si>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</si>
  <si>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</si>
  <si>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</si>
  <si>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</si>
  <si>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</si>
  <si>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</si>
  <si>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</si>
  <si>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</si>
  <si>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</si>
  <si>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</si>
  <si>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</si>
  <si>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</si>
  <si>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</si>
  <si>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</si>
  <si>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</si>
  <si>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</si>
  <si>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</si>
  <si>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</si>
  <si>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</si>
  <si>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</si>
  <si>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</si>
  <si>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</si>
  <si>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</si>
  <si>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</si>
  <si>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</si>
  <si>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</si>
  <si>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</si>
  <si>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</si>
  <si>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</si>
  <si>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</si>
  <si>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</si>
  <si>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</si>
  <si>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</si>
  <si>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</si>
  <si>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</si>
  <si>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</si>
  <si>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</si>
  <si>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</si>
  <si>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</si>
  <si>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</si>
  <si>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</si>
  <si>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</si>
  <si>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</si>
  <si>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</si>
  <si>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</si>
  <si>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</si>
  <si>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</si>
  <si>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</si>
  <si>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</si>
  <si>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</si>
  <si>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</si>
  <si>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</si>
  <si>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</si>
  <si>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</si>
  <si>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</si>
  <si>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</si>
  <si>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</si>
  <si>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</si>
  <si>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</si>
  <si>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</si>
  <si>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</si>
  <si>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</si>
  <si>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</si>
  <si>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</si>
  <si>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</si>
  <si>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</si>
  <si>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</si>
  <si>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</si>
  <si>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</si>
  <si>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</si>
  <si>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</si>
  <si>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</si>
  <si>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</si>
  <si>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</si>
  <si>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</si>
  <si>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</si>
  <si>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</si>
  <si>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</si>
  <si>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</si>
  <si>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</si>
  <si>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</si>
  <si>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</si>
  <si>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</si>
  <si>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</si>
  <si>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</si>
  <si>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</si>
  <si>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</si>
  <si>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</si>
  <si>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</si>
  <si>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</si>
  <si>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</si>
  <si>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</si>
  <si>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</si>
  <si>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</si>
  <si>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</si>
  <si>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</si>
  <si>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</si>
  <si>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</si>
  <si>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</si>
  <si>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</si>
  <si>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</si>
  <si>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</si>
  <si>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</si>
  <si>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</si>
  <si>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</si>
  <si>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</si>
  <si>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</si>
  <si>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</si>
  <si>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</si>
  <si>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</si>
  <si>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</si>
  <si>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</si>
  <si>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</si>
  <si>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</si>
  <si>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</si>
  <si>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</si>
  <si>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</si>
  <si>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</si>
  <si>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</si>
  <si>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</si>
  <si>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</si>
  <si>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</si>
  <si>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</si>
  <si>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</si>
  <si>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</si>
  <si>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</si>
  <si>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</si>
  <si>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</si>
  <si>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</si>
  <si>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</si>
  <si>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</si>
  <si>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</si>
  <si>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</si>
  <si>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</si>
  <si>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</si>
  <si>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</si>
  <si>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</si>
  <si>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</si>
  <si>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</si>
  <si>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</si>
  <si>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</si>
  <si>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</si>
  <si>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</si>
  <si>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</si>
  <si>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</si>
  <si>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</si>
  <si>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</si>
  <si>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</si>
  <si>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</si>
  <si>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</si>
  <si>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</si>
  <si>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</si>
  <si>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</si>
  <si>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</si>
  <si>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</si>
  <si>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</si>
  <si>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</si>
  <si>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</si>
  <si>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</si>
  <si>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</si>
  <si>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</si>
  <si>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</si>
  <si>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</si>
  <si>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</si>
  <si>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</si>
  <si>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</si>
  <si>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</si>
  <si>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</si>
  <si>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</si>
  <si>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</si>
  <si>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</si>
  <si>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</si>
  <si>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</si>
  <si>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</si>
  <si>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</si>
  <si>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</si>
  <si>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</si>
  <si>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</si>
  <si>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</si>
  <si>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</si>
  <si>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</si>
  <si>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</si>
  <si>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</si>
  <si>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</si>
  <si>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</si>
  <si>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</si>
  <si>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</si>
  <si>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</si>
  <si>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</si>
  <si>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</si>
  <si>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</si>
  <si>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</si>
  <si>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</si>
  <si>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</si>
  <si>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</si>
  <si>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</si>
  <si>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</si>
  <si>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</si>
  <si>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</si>
  <si>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</si>
  <si>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</si>
  <si>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</si>
  <si>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</si>
  <si>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</si>
  <si>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</si>
  <si>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</si>
  <si>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</si>
  <si>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</si>
  <si>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</si>
  <si>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</si>
  <si>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</si>
  <si>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</si>
  <si>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</si>
  <si>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</si>
  <si>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</si>
  <si>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</si>
  <si>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</si>
  <si>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</si>
  <si>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</si>
  <si>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</si>
  <si>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</si>
  <si>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</si>
  <si>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</si>
  <si>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</si>
  <si>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</si>
  <si>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</si>
  <si>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</si>
  <si>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</si>
  <si>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</si>
  <si>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</si>
  <si>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</si>
  <si>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</si>
  <si>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</si>
  <si>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</si>
  <si>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</si>
  <si>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</si>
  <si>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</si>
  <si>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</si>
  <si>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</si>
  <si>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</si>
  <si>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</si>
  <si>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</si>
  <si>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</si>
  <si>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</si>
  <si>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</si>
  <si>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</si>
  <si>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</si>
  <si>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</si>
  <si>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</si>
  <si>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</si>
  <si>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</si>
  <si>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</si>
  <si>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</si>
  <si>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</si>
  <si>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</si>
  <si>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</si>
  <si>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</si>
  <si>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</si>
  <si>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</si>
  <si>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</si>
  <si>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</si>
  <si>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</si>
  <si>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</si>
  <si>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</si>
  <si>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</si>
  <si>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</si>
  <si>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</si>
  <si>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</si>
  <si>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</si>
  <si>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</si>
  <si>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</si>
  <si>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</si>
  <si>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</si>
  <si>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</si>
  <si>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</si>
  <si>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</si>
  <si>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</si>
  <si>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</si>
  <si>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</si>
  <si>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</si>
  <si>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</si>
  <si>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</si>
  <si>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</si>
  <si>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</si>
  <si>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</si>
  <si>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</si>
  <si>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</si>
  <si>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</si>
  <si>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</si>
  <si>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</si>
  <si>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</si>
  <si>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</si>
  <si>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</si>
  <si>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</si>
  <si>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</si>
  <si>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</si>
  <si>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</si>
  <si>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</si>
  <si>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</si>
  <si>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</si>
  <si>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</si>
  <si>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</si>
  <si>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</si>
  <si>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</si>
  <si>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</si>
  <si>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</si>
  <si>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</si>
  <si>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</si>
  <si>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</si>
  <si>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</si>
  <si>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</si>
  <si>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</si>
  <si>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</si>
  <si>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</si>
  <si>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</si>
  <si>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</si>
  <si>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</si>
  <si>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</si>
  <si>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</si>
  <si>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</si>
  <si>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</si>
  <si>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</si>
  <si>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</si>
  <si>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</si>
  <si>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</si>
  <si>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</si>
  <si>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</si>
  <si>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</si>
  <si>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</si>
  <si>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</si>
  <si>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</si>
  <si>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</si>
  <si>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</si>
  <si>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</si>
  <si>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</si>
  <si>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</si>
  <si>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</si>
  <si>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</si>
  <si>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</si>
  <si>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</si>
  <si>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</si>
  <si>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</si>
  <si>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</si>
  <si>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</si>
  <si>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</si>
  <si>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</si>
  <si>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</si>
  <si>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</si>
  <si>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</si>
  <si>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</si>
  <si>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</si>
  <si>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</si>
  <si>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</si>
  <si>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</si>
  <si>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</si>
  <si>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</si>
  <si>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</si>
  <si>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</si>
  <si>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</si>
  <si>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</si>
  <si>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</si>
  <si>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</si>
  <si>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</si>
  <si>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</si>
  <si>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</si>
  <si>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</si>
  <si>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</si>
  <si>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</si>
  <si>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</si>
  <si>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</si>
  <si>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</si>
  <si>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</si>
  <si>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</si>
  <si>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</si>
  <si>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</si>
  <si>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</si>
  <si>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</si>
  <si>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</si>
  <si>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</si>
  <si>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</si>
  <si>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</si>
  <si>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</si>
  <si>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</si>
  <si>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</si>
  <si>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</si>
  <si>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</si>
  <si>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</si>
  <si>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</si>
  <si>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</si>
  <si>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</si>
  <si>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</si>
  <si>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</si>
  <si>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</si>
  <si>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</si>
  <si>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</si>
  <si>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</si>
  <si>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</si>
  <si>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</si>
  <si>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</si>
  <si>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</si>
  <si>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</si>
  <si>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</si>
  <si>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</si>
  <si>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</si>
  <si>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</si>
  <si>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</si>
  <si>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</si>
  <si>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</si>
  <si>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</si>
  <si>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</si>
  <si>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</si>
  <si>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</si>
  <si>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</si>
  <si>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</si>
  <si>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</si>
  <si>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</si>
  <si>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</si>
  <si>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</si>
  <si>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</si>
  <si>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</si>
  <si>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</si>
  <si>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</si>
  <si>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</si>
  <si>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</si>
  <si>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</si>
  <si>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</si>
  <si>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</si>
  <si>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</si>
  <si>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</si>
  <si>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</si>
  <si>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</si>
  <si>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</si>
  <si>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</si>
  <si>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</si>
  <si>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</si>
  <si>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</si>
  <si>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</si>
  <si>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</si>
  <si>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</si>
  <si>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</si>
  <si>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</si>
  <si>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</si>
  <si>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</si>
  <si>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</si>
  <si>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</si>
  <si>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</si>
  <si>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</si>
  <si>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</si>
  <si>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</si>
  <si>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</si>
  <si>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</si>
  <si>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</si>
  <si>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</si>
  <si>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</si>
  <si>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</si>
  <si>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</si>
  <si>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</si>
  <si>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</si>
  <si>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</si>
  <si>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</si>
  <si>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</si>
  <si>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</si>
  <si>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</si>
  <si>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</si>
  <si>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</si>
  <si>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</si>
  <si>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</si>
  <si>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</si>
  <si>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</si>
  <si>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</si>
  <si>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</si>
  <si>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</si>
  <si>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</si>
  <si>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</si>
  <si>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</si>
  <si>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</si>
  <si>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</si>
  <si>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</si>
  <si>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</si>
  <si>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</si>
  <si>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</si>
  <si>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</si>
  <si>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</si>
  <si>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</si>
  <si>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</si>
  <si>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</si>
  <si>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</si>
  <si>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</si>
  <si>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</si>
  <si>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</si>
  <si>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</si>
  <si>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</si>
  <si>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</si>
  <si>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</si>
  <si>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</si>
  <si>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</si>
  <si>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</si>
  <si>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</si>
  <si>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</si>
  <si>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</si>
  <si>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</si>
  <si>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</si>
  <si>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</si>
  <si>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</si>
  <si>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</si>
  <si>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</si>
  <si>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</si>
  <si>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</si>
  <si>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</si>
  <si>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</si>
  <si>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</si>
  <si>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</si>
  <si>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</si>
  <si>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</si>
  <si>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</si>
  <si>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</si>
  <si>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</si>
  <si>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</si>
  <si>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</si>
  <si>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</si>
  <si>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</si>
  <si>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</si>
  <si>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</si>
  <si>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</si>
  <si>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</si>
  <si>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</si>
  <si>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</si>
  <si>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</si>
  <si>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</si>
  <si>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</si>
  <si>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</si>
  <si>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</si>
  <si>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</si>
  <si>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</si>
  <si>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</si>
  <si>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</si>
  <si>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</si>
  <si>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</si>
  <si>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</si>
  <si>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</si>
  <si>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</si>
  <si>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</si>
  <si>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</si>
  <si>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</si>
  <si>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</si>
  <si>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</si>
  <si>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</si>
  <si>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</si>
  <si>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</si>
  <si>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</si>
  <si>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</si>
  <si>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</si>
  <si>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</si>
  <si>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</si>
  <si>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</si>
  <si>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</si>
  <si>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</si>
  <si>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</si>
  <si>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</si>
  <si>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</si>
  <si>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</si>
  <si>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</si>
  <si>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</si>
  <si>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</si>
  <si>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</si>
  <si>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</si>
  <si>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</si>
  <si>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</si>
  <si>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</si>
  <si>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</si>
  <si>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</si>
  <si>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</si>
  <si>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</si>
  <si>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</si>
  <si>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</si>
  <si>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</si>
  <si>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</si>
  <si>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</si>
  <si>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</si>
  <si>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</si>
  <si>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</si>
  <si>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</si>
  <si>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</si>
  <si>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</si>
  <si>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</si>
  <si>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</si>
  <si>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</si>
  <si>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</si>
  <si>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</si>
  <si>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</si>
  <si>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</si>
  <si>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</si>
  <si>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</si>
  <si>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</si>
  <si>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</si>
  <si>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</si>
  <si>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</si>
  <si>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</si>
  <si>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</si>
  <si>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</si>
  <si>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</si>
  <si>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</si>
  <si>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</si>
  <si>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</si>
  <si>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</si>
  <si>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</si>
  <si>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</si>
  <si>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</si>
  <si>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</si>
  <si>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</si>
  <si>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</si>
  <si>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</si>
  <si>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</si>
  <si>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</si>
  <si>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</si>
  <si>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</si>
  <si>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</si>
  <si>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</si>
  <si>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</si>
  <si>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</si>
  <si>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</si>
  <si>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</si>
  <si>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</si>
  <si>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</si>
  <si>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</si>
  <si>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</si>
  <si>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</si>
  <si>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</si>
  <si>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</si>
  <si>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</si>
  <si>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</si>
  <si>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</si>
  <si>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</si>
  <si>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</si>
  <si>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</si>
  <si>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</si>
  <si>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</si>
  <si>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</si>
  <si>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</si>
  <si>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</si>
  <si>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</si>
  <si>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</si>
  <si>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</si>
  <si>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</si>
  <si>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</si>
  <si>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</si>
  <si>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</si>
  <si>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</si>
  <si>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</si>
  <si>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</si>
  <si>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</si>
  <si>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</si>
  <si>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</si>
  <si>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</si>
  <si>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</si>
  <si>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</si>
  <si>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</si>
  <si>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</si>
  <si>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</si>
  <si>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</si>
  <si>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</si>
  <si>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</si>
  <si>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</si>
  <si>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</si>
  <si>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</si>
  <si>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</si>
  <si>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</si>
  <si>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</si>
  <si>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</si>
  <si>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</si>
  <si>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</si>
  <si>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</si>
  <si>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</si>
  <si>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</si>
  <si>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</si>
  <si>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</si>
  <si>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</si>
  <si>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</si>
  <si>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</si>
  <si>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</si>
  <si>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</si>
  <si>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</si>
  <si>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</si>
  <si>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</si>
  <si>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</si>
  <si>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</si>
  <si>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</si>
  <si>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</si>
  <si>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</si>
  <si>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</si>
  <si>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</si>
  <si>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</si>
  <si>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</si>
  <si>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</si>
  <si>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</si>
  <si>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</si>
  <si>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</si>
  <si>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</si>
  <si>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</si>
  <si>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</si>
  <si>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</si>
  <si>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</si>
  <si>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</si>
  <si>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</si>
  <si>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</si>
  <si>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</si>
  <si>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</si>
  <si>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</si>
  <si>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</si>
  <si>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</si>
  <si>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</si>
  <si>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</si>
  <si>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</si>
  <si>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</si>
  <si>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</si>
  <si>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</si>
  <si>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</si>
  <si>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</si>
  <si>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</si>
  <si>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</si>
  <si>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</si>
  <si>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</si>
  <si>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</si>
  <si>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</si>
  <si>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</si>
  <si>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</si>
  <si>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</si>
  <si>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</si>
  <si>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</si>
  <si>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</si>
  <si>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</si>
  <si>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</si>
  <si>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</si>
  <si>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</si>
  <si>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</si>
  <si>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</si>
  <si>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</si>
  <si>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</si>
  <si>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</si>
  <si>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</si>
  <si>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</si>
  <si>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</si>
  <si>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</si>
  <si>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</si>
  <si>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</si>
  <si>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</si>
  <si>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</si>
  <si>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</si>
  <si>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</si>
  <si>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</si>
  <si>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</si>
  <si>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</si>
  <si>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</si>
  <si>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</si>
  <si>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</si>
  <si>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</si>
  <si>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</si>
  <si>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</si>
  <si>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</si>
  <si>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</si>
  <si>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</si>
  <si>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</si>
  <si>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</si>
  <si>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</si>
  <si>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</si>
  <si>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</si>
  <si>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</si>
  <si>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</si>
  <si>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</si>
  <si>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</si>
  <si>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</si>
  <si>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</si>
  <si>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</si>
  <si>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</si>
  <si>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</si>
  <si>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</si>
  <si>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</si>
  <si>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</si>
  <si>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</si>
  <si>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</si>
  <si>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</si>
  <si>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</si>
  <si>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</si>
  <si>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</si>
  <si>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</si>
  <si>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</si>
  <si>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</si>
  <si>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</si>
  <si>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</si>
  <si>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</si>
  <si>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</si>
  <si>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</si>
  <si>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</si>
  <si>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</si>
  <si>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</si>
  <si>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</si>
  <si>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</si>
  <si>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</si>
  <si>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</si>
  <si>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</si>
  <si>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</si>
  <si>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</si>
  <si>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</si>
  <si>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</si>
  <si>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</si>
  <si>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</si>
  <si>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</si>
  <si>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</si>
  <si>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</si>
  <si>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</si>
  <si>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</si>
  <si>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</si>
  <si>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</si>
  <si>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</si>
  <si>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</si>
  <si>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</si>
  <si>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</si>
  <si>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</si>
  <si>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</si>
  <si>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</si>
  <si>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</si>
  <si>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</si>
  <si>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</si>
  <si>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</si>
  <si>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</si>
  <si>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</si>
  <si>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</si>
  <si>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</si>
  <si>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</si>
  <si>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</si>
  <si>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</si>
  <si>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</si>
  <si>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</si>
  <si>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</si>
  <si>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</si>
  <si>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</si>
  <si>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</si>
  <si>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</si>
  <si>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</si>
  <si>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</si>
  <si>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</si>
  <si>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</si>
  <si>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</si>
  <si>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</si>
  <si>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</si>
  <si>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</si>
  <si>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</si>
  <si>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</si>
  <si>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</si>
  <si>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</si>
  <si>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</si>
  <si>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</si>
  <si>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</si>
  <si>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</si>
  <si>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</si>
  <si>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</si>
  <si>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</si>
  <si>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</si>
  <si>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</si>
  <si>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</si>
  <si>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</si>
  <si>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</si>
  <si>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</si>
  <si>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</si>
  <si>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</si>
  <si>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</si>
  <si>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</si>
  <si>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</si>
  <si>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</si>
  <si>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</si>
  <si>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</si>
  <si>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</si>
  <si>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</si>
  <si>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</si>
  <si>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</si>
  <si>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</si>
  <si>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</si>
  <si>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</si>
  <si>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</si>
  <si>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</si>
  <si>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</si>
  <si>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</si>
  <si>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</si>
  <si>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</si>
  <si>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</si>
  <si>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</si>
  <si>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</si>
  <si>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</si>
  <si>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</si>
  <si>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</si>
  <si>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</si>
  <si>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</si>
  <si>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</si>
  <si>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</si>
  <si>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</si>
  <si>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</si>
  <si>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</si>
  <si>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</si>
  <si>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</si>
  <si>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</si>
  <si>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</si>
  <si>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</si>
  <si>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</si>
  <si>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</si>
  <si>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</si>
  <si>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</si>
  <si>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</si>
  <si>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</si>
  <si>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</si>
  <si>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</si>
  <si>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</si>
  <si>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</si>
  <si>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</si>
  <si>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</si>
  <si>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</si>
  <si>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</si>
  <si>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</si>
  <si>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</si>
  <si>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</si>
  <si>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</si>
  <si>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</si>
  <si>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</si>
  <si>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</si>
  <si>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</si>
  <si>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</si>
  <si>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</si>
  <si>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</si>
  <si>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</si>
  <si>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</si>
  <si>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</si>
  <si>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</si>
  <si>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</si>
  <si>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</si>
  <si>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</si>
  <si>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</si>
  <si>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</si>
  <si>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</si>
  <si>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</si>
  <si>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</si>
  <si>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</si>
  <si>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</si>
  <si>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</si>
  <si>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</si>
  <si>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</si>
  <si>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</si>
  <si>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</si>
  <si>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</si>
  <si>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</si>
  <si>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</si>
  <si>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</si>
  <si>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</si>
  <si>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</si>
  <si>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</si>
  <si>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</si>
  <si>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</si>
  <si>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</si>
  <si>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</si>
  <si>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</si>
  <si>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</si>
  <si>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</si>
  <si>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</si>
  <si>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</si>
  <si>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</si>
  <si>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</si>
  <si>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</si>
  <si>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</si>
  <si>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</si>
  <si>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</si>
  <si>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</si>
  <si>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</si>
  <si>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</si>
  <si>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</si>
  <si>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</si>
  <si>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</si>
  <si>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</si>
  <si>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</si>
  <si>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</si>
  <si>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</si>
  <si>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</si>
  <si>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</si>
  <si>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</si>
  <si>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</si>
  <si>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</si>
  <si>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</si>
  <si>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</si>
  <si>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</si>
  <si>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</si>
  <si>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</si>
  <si>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</si>
  <si>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</si>
  <si>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</si>
  <si>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</si>
  <si>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</si>
  <si>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</si>
  <si>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</si>
  <si>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</si>
  <si>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</si>
  <si>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</si>
  <si>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</si>
  <si>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</si>
  <si>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</si>
  <si>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</si>
  <si>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</si>
  <si>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</si>
  <si>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</si>
  <si>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</si>
  <si>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</si>
  <si>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</si>
  <si>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</si>
  <si>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</si>
  <si>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</si>
  <si>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</si>
  <si>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</si>
  <si>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</si>
  <si>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</si>
  <si>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</si>
  <si>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</si>
  <si>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</si>
  <si>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</si>
  <si>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</si>
  <si>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</si>
  <si>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</si>
  <si>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</si>
  <si>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</si>
  <si>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</si>
  <si>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</si>
  <si>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</si>
  <si>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</si>
  <si>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</si>
  <si>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</si>
  <si>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</si>
  <si>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</si>
  <si>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</si>
  <si>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</si>
  <si>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</si>
  <si>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</si>
  <si>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</si>
  <si>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</si>
  <si>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</si>
  <si>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</si>
  <si>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</si>
  <si>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</si>
  <si>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</si>
  <si>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</si>
  <si>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</si>
  <si>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</si>
  <si>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</si>
  <si>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</si>
  <si>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</si>
  <si>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</si>
  <si>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</si>
  <si>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</si>
  <si>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</si>
  <si>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</si>
  <si>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</si>
  <si>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</si>
  <si>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</si>
  <si>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</si>
  <si>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</si>
  <si>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</si>
  <si>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</si>
  <si>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</si>
  <si>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</si>
  <si>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</si>
  <si>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</si>
  <si>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</si>
  <si>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</si>
  <si>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</si>
  <si>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</si>
  <si>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</si>
  <si>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</si>
  <si>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</si>
  <si>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</si>
  <si>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</si>
  <si>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</si>
  <si>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</si>
  <si>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</si>
  <si>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</si>
  <si>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</si>
  <si>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</si>
  <si>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</si>
  <si>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</si>
  <si>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</si>
  <si>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</si>
  <si>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</si>
  <si>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</si>
  <si>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</si>
  <si>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</si>
  <si>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</si>
  <si>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</si>
  <si>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</si>
  <si>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</si>
  <si>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</si>
  <si>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</si>
  <si>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</si>
  <si>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</si>
  <si>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</si>
  <si>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</si>
  <si>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</si>
  <si>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</si>
  <si>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</si>
  <si>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</si>
  <si>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</si>
  <si>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</si>
  <si>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</si>
  <si>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</si>
  <si>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</si>
  <si>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</si>
  <si>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</si>
  <si>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</si>
  <si>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</si>
  <si>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</si>
  <si>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</si>
  <si>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</si>
  <si>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</si>
  <si>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</si>
  <si>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</si>
  <si>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</si>
  <si>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</si>
  <si>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</si>
  <si>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</si>
  <si>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</si>
  <si>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</si>
  <si>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</si>
  <si>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</si>
  <si>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</si>
  <si>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</si>
  <si>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</si>
  <si>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</si>
  <si>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</si>
  <si>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</si>
  <si>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</si>
  <si>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</si>
  <si>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</si>
  <si>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</si>
  <si>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</si>
  <si>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</si>
  <si>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</si>
  <si>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</si>
  <si>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</si>
  <si>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</si>
  <si>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</si>
  <si>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</si>
  <si>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</si>
  <si>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</si>
  <si>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</si>
  <si>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</si>
  <si>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</si>
  <si>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</si>
  <si>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</si>
  <si>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</si>
  <si>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</si>
  <si>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</si>
  <si>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</si>
  <si>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</si>
  <si>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</si>
  <si>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</si>
  <si>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</si>
  <si>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</si>
  <si>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</si>
  <si>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</si>
  <si>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</si>
  <si>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</si>
  <si>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</si>
  <si>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</si>
  <si>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</si>
  <si>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</si>
  <si>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</si>
  <si>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</si>
  <si>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</si>
  <si>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</si>
  <si>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</si>
  <si>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</si>
  <si>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</si>
  <si>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</si>
  <si>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</si>
  <si>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</si>
  <si>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</si>
  <si>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</si>
  <si>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</si>
  <si>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</si>
  <si>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</si>
  <si>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</si>
  <si>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</si>
  <si>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</si>
  <si>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</si>
  <si>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</si>
  <si>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</si>
  <si>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</si>
  <si>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</si>
  <si>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</si>
  <si>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</si>
  <si>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</si>
  <si>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</si>
  <si>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</si>
  <si>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</si>
  <si>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</si>
  <si>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</si>
  <si>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</si>
  <si>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</si>
  <si>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</si>
  <si>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</si>
  <si>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</si>
  <si>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</si>
  <si>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</si>
  <si>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</si>
  <si>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</si>
  <si>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</si>
  <si>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</si>
  <si>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</si>
  <si>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</si>
  <si>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</si>
  <si>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</si>
  <si>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</si>
  <si>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</si>
  <si>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</si>
  <si>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</si>
  <si>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</si>
  <si>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</si>
  <si>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</si>
  <si>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</si>
  <si>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</si>
  <si>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</si>
  <si>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</si>
  <si>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</si>
  <si>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</si>
  <si>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</si>
  <si>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</si>
  <si>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</si>
  <si>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</si>
  <si>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</si>
  <si>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</si>
  <si>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</si>
  <si>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</si>
  <si>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</si>
  <si>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</si>
  <si>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</si>
  <si>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</si>
  <si>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</si>
  <si>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</si>
  <si>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</si>
  <si>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</si>
  <si>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</si>
  <si>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</si>
  <si>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</si>
  <si>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</si>
  <si>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</si>
  <si>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</si>
  <si>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</si>
  <si>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</si>
  <si>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</si>
  <si>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</si>
  <si>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</si>
  <si>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</si>
  <si>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</si>
  <si>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</si>
  <si>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</si>
  <si>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</si>
  <si>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</si>
  <si>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</si>
  <si>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</si>
  <si>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</si>
  <si>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</si>
  <si>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</si>
  <si>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</si>
  <si>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</si>
  <si>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</si>
  <si>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</si>
  <si>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</si>
  <si>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</si>
  <si>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</si>
  <si>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</si>
  <si>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</si>
  <si>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</si>
  <si>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</si>
  <si>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</si>
  <si>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</si>
  <si>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</si>
  <si>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</si>
  <si>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</si>
  <si>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</si>
  <si>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</si>
  <si>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</si>
  <si>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</si>
  <si>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</si>
  <si>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</si>
  <si>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</si>
  <si>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</si>
  <si>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</si>
  <si>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</si>
  <si>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</si>
  <si>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</si>
  <si>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</si>
  <si>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</si>
  <si>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</si>
  <si>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</si>
  <si>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</si>
  <si>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</si>
  <si>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</si>
  <si>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</si>
  <si>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</si>
  <si>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</si>
  <si>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</si>
  <si>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</si>
  <si>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</si>
  <si>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</si>
  <si>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</si>
  <si>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</si>
  <si>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</si>
  <si>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</si>
  <si>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</si>
  <si>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</si>
  <si>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</si>
  <si>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</si>
  <si>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</si>
  <si>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</si>
  <si>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</si>
  <si>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</si>
  <si>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</si>
  <si>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</si>
  <si>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</si>
  <si>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</si>
  <si>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</si>
  <si>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</si>
  <si>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</si>
  <si>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</si>
  <si>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</si>
  <si>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</si>
  <si>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</si>
  <si>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</si>
  <si>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</si>
  <si>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</si>
  <si>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</si>
  <si>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</si>
  <si>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</si>
  <si>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</si>
  <si>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</si>
  <si>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</si>
  <si>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</si>
  <si>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</si>
  <si>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</si>
  <si>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</si>
  <si>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</si>
  <si>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</si>
  <si>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</si>
  <si>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</si>
  <si>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</si>
  <si>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</si>
  <si>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</si>
  <si>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</si>
  <si>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</si>
  <si>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</si>
  <si>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</si>
  <si>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</si>
  <si>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</si>
  <si>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</si>
  <si>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</si>
  <si>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</si>
  <si>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</si>
  <si>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</si>
  <si>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</si>
  <si>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</si>
  <si>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</si>
  <si>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</si>
  <si>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</si>
  <si>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</si>
  <si>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</si>
  <si>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</si>
  <si>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</si>
  <si>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</si>
  <si>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</si>
  <si>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</si>
  <si>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</si>
  <si>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</si>
  <si>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</si>
  <si>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</si>
  <si>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</si>
  <si>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</si>
  <si>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</si>
  <si>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</si>
  <si>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</si>
  <si>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</si>
  <si>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</si>
  <si>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</si>
  <si>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</si>
  <si>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</si>
  <si>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</si>
  <si>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</si>
  <si>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</si>
  <si>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</si>
  <si>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</si>
  <si>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</si>
  <si>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</si>
  <si>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</si>
  <si>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</si>
  <si>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</si>
  <si>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</si>
  <si>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</si>
  <si>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</si>
  <si>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</si>
  <si>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</si>
  <si>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</si>
  <si>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</si>
  <si>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</si>
  <si>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</si>
  <si>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</si>
  <si>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</si>
  <si>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</si>
  <si>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</si>
  <si>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</si>
  <si>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</si>
  <si>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</si>
  <si>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</si>
  <si>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</si>
  <si>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</si>
  <si>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</si>
  <si>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</si>
  <si>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</si>
  <si>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</si>
  <si>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</si>
  <si>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</si>
  <si>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</si>
  <si>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</si>
  <si>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</si>
  <si>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</si>
  <si>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</si>
  <si>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</si>
  <si>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</si>
  <si>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</si>
  <si>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</si>
  <si>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</si>
  <si>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</si>
  <si>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</si>
  <si>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</si>
  <si>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</si>
  <si>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</si>
  <si>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</si>
  <si>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</si>
  <si>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</si>
  <si>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</si>
  <si>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</si>
  <si>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</si>
  <si>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</si>
  <si>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</si>
  <si>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</si>
  <si>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</si>
  <si>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</si>
  <si>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</si>
  <si>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</si>
  <si>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</si>
  <si>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</si>
  <si>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</si>
  <si>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</si>
  <si>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</si>
  <si>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</si>
  <si>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</si>
  <si>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</si>
  <si>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</si>
  <si>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</si>
  <si>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</si>
  <si>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</si>
  <si>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</si>
  <si>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</si>
  <si>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</si>
  <si>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</si>
  <si>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</si>
  <si>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</si>
  <si>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</si>
  <si>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</si>
  <si>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</si>
  <si>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</si>
  <si>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</si>
  <si>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</si>
  <si>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</si>
  <si>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</si>
  <si>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</si>
  <si>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</si>
  <si>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</si>
  <si>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</si>
  <si>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</si>
  <si>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</si>
  <si>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</si>
  <si>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</si>
  <si>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</si>
  <si>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</si>
  <si>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</si>
  <si>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</si>
  <si>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</si>
  <si>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</si>
  <si>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</si>
  <si>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</si>
  <si>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</si>
  <si>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</si>
  <si>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</si>
  <si>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</si>
  <si>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</si>
  <si>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</si>
  <si>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</si>
  <si>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</si>
  <si>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</si>
  <si>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</si>
  <si>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</si>
  <si>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</si>
  <si>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</si>
  <si>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</si>
  <si>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</si>
  <si>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</si>
  <si>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</si>
  <si>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</si>
  <si>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</si>
  <si>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</si>
  <si>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</si>
  <si>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</si>
  <si>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</si>
  <si>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</si>
  <si>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</si>
  <si>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</si>
  <si>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</si>
  <si>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</si>
  <si>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</si>
  <si>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</si>
  <si>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</si>
  <si>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</si>
  <si>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</si>
  <si>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</si>
  <si>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</si>
  <si>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</si>
  <si>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</si>
  <si>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</si>
  <si>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</si>
  <si>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</si>
  <si>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</si>
  <si>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</si>
  <si>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</si>
  <si>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</si>
  <si>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</si>
  <si>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</si>
  <si>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</si>
  <si>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</si>
  <si>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</si>
  <si>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</si>
  <si>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</si>
  <si>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</si>
  <si>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</si>
  <si>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</si>
  <si>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</si>
  <si>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</si>
  <si>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</si>
  <si>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</si>
  <si>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</si>
  <si>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</si>
  <si>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</si>
  <si>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</si>
  <si>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</si>
  <si>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</si>
  <si>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</si>
  <si>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</si>
  <si>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</si>
  <si>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</si>
  <si>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</si>
  <si>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</si>
  <si>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</si>
  <si>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</si>
  <si>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</si>
  <si>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</si>
  <si>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</si>
  <si>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</si>
  <si>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</si>
  <si>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</si>
  <si>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</si>
  <si>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</si>
  <si>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</si>
  <si>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</si>
  <si>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</si>
  <si>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</si>
  <si>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</si>
  <si>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</si>
  <si>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</si>
  <si>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</si>
  <si>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</si>
  <si>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</si>
  <si>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</si>
  <si>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</si>
  <si>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</si>
  <si>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</si>
  <si>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</si>
  <si>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</si>
  <si>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</si>
  <si>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</si>
  <si>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</si>
  <si>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</si>
  <si>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</si>
  <si>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</si>
  <si>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</si>
  <si>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</si>
  <si>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</si>
  <si>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</si>
  <si>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</si>
  <si>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</si>
  <si>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</si>
  <si>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</si>
  <si>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</si>
  <si>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</si>
  <si>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</si>
  <si>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</si>
  <si>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</si>
  <si>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</si>
  <si>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</si>
  <si>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</si>
  <si>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</si>
  <si>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</si>
  <si>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</si>
  <si>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</si>
  <si>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</si>
  <si>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</si>
  <si>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</si>
  <si>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</si>
  <si>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</si>
  <si>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</si>
  <si>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</si>
  <si>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</si>
  <si>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</si>
  <si>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</si>
  <si>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</si>
  <si>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</si>
  <si>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</si>
  <si>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</si>
  <si>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</si>
  <si>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</si>
  <si>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</si>
  <si>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</si>
  <si>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</si>
  <si>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</si>
  <si>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</si>
  <si>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</si>
  <si>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</si>
  <si>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</si>
  <si>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</si>
  <si>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</si>
  <si>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</si>
  <si>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</si>
  <si>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</si>
  <si>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</si>
  <si>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</si>
  <si>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</si>
  <si>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</si>
  <si>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</si>
  <si>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</si>
  <si>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</si>
  <si>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</si>
  <si>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</si>
  <si>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</si>
  <si>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</si>
  <si>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</si>
  <si>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</si>
  <si>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</si>
  <si>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</si>
  <si>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</si>
  <si>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</si>
  <si>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</si>
  <si>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</si>
  <si>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</si>
  <si>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</si>
  <si>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</si>
  <si>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</si>
  <si>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</si>
  <si>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</si>
  <si>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</si>
  <si>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</si>
  <si>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</si>
  <si>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</si>
  <si>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</si>
  <si>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</si>
  <si>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</si>
  <si>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</si>
  <si>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</si>
  <si>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</si>
  <si>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</si>
  <si>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</si>
  <si>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</si>
  <si>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</si>
  <si>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</si>
  <si>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</si>
  <si>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</si>
  <si>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</si>
  <si>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</si>
  <si>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</si>
  <si>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</si>
  <si>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</si>
  <si>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</si>
  <si>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</si>
  <si>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</si>
  <si>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</si>
  <si>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</si>
  <si>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</si>
  <si>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</si>
  <si>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</si>
  <si>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</si>
  <si>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</si>
  <si>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</si>
  <si>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</si>
  <si>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</si>
  <si>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</si>
  <si>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</si>
  <si>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</si>
  <si>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</si>
  <si>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</si>
  <si>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</si>
  <si>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</si>
  <si>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</si>
  <si>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</si>
  <si>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</si>
  <si>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</si>
  <si>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</si>
  <si>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</si>
  <si>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</si>
  <si>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</si>
  <si>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</si>
  <si>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</si>
  <si>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</si>
  <si>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</si>
  <si>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</si>
  <si>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</si>
  <si>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</si>
  <si>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</si>
  <si>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</si>
  <si>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</si>
  <si>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</si>
  <si>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</si>
  <si>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</si>
  <si>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</si>
  <si>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</si>
  <si>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</si>
  <si>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</si>
  <si>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</si>
  <si>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</si>
  <si>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</si>
  <si>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</si>
  <si>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</si>
  <si>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</si>
  <si>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</si>
  <si>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</si>
  <si>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</si>
  <si>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</si>
  <si>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</si>
  <si>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</si>
  <si>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</si>
  <si>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</si>
  <si>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</si>
  <si>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</si>
  <si>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</si>
  <si>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</si>
  <si>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</si>
  <si>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</si>
  <si>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</si>
  <si>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</si>
  <si>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</si>
  <si>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</si>
  <si>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</si>
  <si>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</si>
  <si>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</si>
  <si>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</si>
  <si>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</si>
  <si>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</si>
  <si>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</si>
  <si>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</si>
  <si>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</si>
  <si>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</si>
  <si>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</si>
  <si>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</si>
  <si>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</si>
  <si>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</si>
  <si>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</si>
  <si>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</si>
  <si>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</si>
  <si>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</si>
  <si>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</si>
  <si>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</si>
  <si>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</si>
  <si>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</si>
  <si>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</si>
  <si>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</si>
  <si>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</si>
  <si>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</si>
  <si>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</si>
  <si>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</si>
  <si>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</si>
  <si>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</si>
  <si>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</si>
  <si>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</si>
  <si>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</si>
  <si>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</si>
  <si>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</si>
  <si>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</si>
  <si>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</si>
  <si>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</si>
  <si>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</si>
  <si>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</si>
  <si>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</si>
  <si>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</si>
  <si>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</si>
  <si>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</si>
  <si>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</si>
  <si>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</si>
  <si>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</si>
  <si>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</si>
  <si>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</si>
  <si>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</si>
  <si>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</si>
  <si>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</si>
  <si>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</si>
  <si>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</si>
  <si>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</si>
  <si>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</si>
  <si>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</si>
  <si>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</si>
  <si>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</si>
  <si>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</si>
  <si>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</si>
  <si>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</si>
  <si>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</si>
  <si>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</si>
  <si>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</si>
  <si>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</si>
  <si>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</si>
  <si>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</si>
  <si>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</si>
  <si>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</si>
  <si>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</si>
  <si>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</si>
  <si>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</si>
  <si>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</si>
  <si>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</si>
  <si>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</si>
  <si>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</si>
  <si>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</si>
  <si>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</si>
  <si>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</si>
  <si>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</si>
  <si>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</si>
  <si>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</si>
  <si>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</si>
  <si>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</si>
  <si>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</si>
  <si>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</si>
  <si>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</si>
  <si>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</si>
  <si>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</si>
  <si>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</si>
  <si>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</si>
  <si>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</si>
  <si>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</si>
  <si>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</si>
  <si>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</si>
  <si>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</si>
  <si>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</si>
  <si>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</si>
  <si>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</si>
  <si>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</si>
  <si>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</si>
  <si>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</si>
  <si>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</si>
  <si>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</si>
  <si>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</si>
  <si>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</si>
  <si>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</si>
  <si>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</si>
  <si>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</si>
  <si>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</si>
  <si>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</si>
  <si>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</si>
  <si>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</si>
  <si>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</si>
  <si>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</si>
  <si>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</si>
  <si>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</si>
  <si>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</si>
  <si>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</si>
  <si>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</si>
  <si>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</si>
  <si>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</si>
  <si>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</si>
  <si>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</si>
  <si>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</si>
  <si>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</si>
  <si>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</si>
  <si>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</si>
  <si>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</si>
  <si>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</si>
  <si>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</si>
  <si>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</si>
  <si>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</si>
  <si>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</si>
  <si>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</si>
  <si>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</si>
  <si>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</si>
  <si>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</si>
  <si>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</si>
  <si>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</si>
  <si>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</si>
  <si>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</si>
  <si>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</si>
  <si>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</si>
  <si>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</si>
  <si>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</si>
  <si>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</si>
  <si>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</si>
  <si>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</si>
  <si>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</si>
  <si>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</si>
  <si>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</si>
  <si>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</si>
  <si>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</si>
  <si>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</si>
  <si>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</si>
  <si>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</si>
  <si>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</si>
  <si>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</si>
  <si>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</si>
  <si>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</si>
  <si>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</si>
  <si>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</si>
  <si>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</si>
  <si>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</si>
  <si>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</si>
  <si>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</si>
  <si>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</si>
  <si>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</si>
  <si>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</si>
  <si>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</si>
  <si>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</si>
  <si>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</si>
  <si>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</si>
  <si>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</si>
  <si>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</si>
  <si>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</si>
  <si>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</si>
  <si>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</si>
  <si>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</si>
  <si>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</si>
  <si>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</si>
  <si>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</si>
  <si>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</si>
  <si>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</si>
  <si>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</si>
  <si>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</si>
  <si>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</si>
  <si>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</si>
  <si>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</si>
  <si>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</si>
  <si>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</si>
  <si>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</si>
  <si>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</si>
  <si>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</si>
  <si>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</si>
  <si>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</si>
  <si>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</si>
  <si>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</si>
  <si>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</si>
  <si>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</si>
  <si>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</si>
  <si>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</si>
  <si>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</si>
  <si>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</si>
  <si>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</si>
  <si>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</si>
  <si>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</si>
  <si>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</si>
  <si>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</si>
  <si>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</si>
  <si>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</si>
  <si>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</si>
  <si>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</si>
  <si>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</si>
  <si>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</si>
  <si>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</si>
  <si>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</si>
  <si>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</si>
  <si>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</si>
  <si>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</si>
  <si>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</si>
  <si>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</si>
  <si>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</si>
  <si>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</si>
  <si>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</si>
  <si>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</si>
  <si>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</si>
  <si>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</si>
  <si>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</si>
  <si>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</si>
  <si>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</si>
  <si>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</si>
  <si>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</si>
  <si>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</si>
  <si>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</si>
  <si>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</si>
  <si>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</si>
  <si>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</si>
  <si>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</si>
  <si>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</si>
  <si>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</si>
  <si>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</si>
  <si>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</si>
  <si>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</si>
  <si>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</si>
  <si>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</si>
  <si>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</si>
  <si>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</si>
  <si>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</si>
  <si>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</si>
  <si>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</si>
  <si>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</si>
  <si>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</si>
  <si>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</si>
  <si>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</si>
  <si>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</si>
  <si>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</si>
  <si>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</si>
  <si>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</si>
  <si>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</si>
  <si>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</si>
  <si>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</si>
  <si>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</si>
  <si>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</si>
  <si>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</si>
  <si>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</si>
  <si>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</si>
  <si>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</si>
  <si>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</si>
  <si>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</si>
  <si>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</si>
  <si>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</si>
  <si>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</si>
  <si>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</si>
  <si>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</si>
  <si>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</si>
  <si>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</si>
  <si>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</si>
  <si>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</si>
  <si>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</si>
  <si>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</si>
  <si>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</si>
  <si>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</si>
  <si>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</si>
  <si>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</si>
  <si>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</si>
  <si>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</si>
  <si>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</si>
  <si>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</si>
  <si>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</si>
  <si>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</si>
  <si>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</si>
  <si>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</si>
  <si>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</si>
  <si>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</si>
  <si>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</si>
  <si>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</si>
  <si>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</si>
  <si>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</si>
  <si>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</si>
  <si>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</si>
  <si>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</si>
  <si>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</si>
  <si>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</si>
  <si>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</si>
  <si>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</si>
  <si>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</si>
  <si>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</si>
  <si>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</si>
  <si>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</si>
  <si>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</si>
  <si>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</si>
  <si>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</si>
  <si>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</si>
  <si>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</si>
  <si>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</si>
  <si>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</si>
  <si>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</si>
  <si>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</si>
  <si>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</si>
  <si>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</si>
  <si>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</si>
  <si>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</si>
  <si>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</si>
  <si>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</si>
  <si>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</si>
  <si>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</si>
  <si>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</si>
  <si>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</si>
  <si>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</si>
  <si>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</si>
  <si>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</si>
  <si>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</si>
  <si>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</si>
  <si>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</si>
  <si>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</si>
  <si>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</si>
  <si>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</si>
  <si>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</si>
  <si>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</si>
  <si>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</si>
  <si>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</si>
  <si>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</si>
  <si>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</si>
  <si>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</si>
  <si>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</si>
  <si>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</si>
  <si>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</si>
  <si>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</si>
  <si>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</si>
  <si>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</si>
  <si>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</si>
  <si>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</si>
  <si>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</si>
  <si>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</si>
  <si>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</si>
  <si>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</si>
  <si>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</si>
  <si>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</si>
  <si>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</si>
  <si>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</si>
  <si>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</si>
  <si>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</si>
  <si>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</si>
  <si>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</si>
  <si>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</si>
  <si>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</si>
  <si>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</si>
  <si>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</si>
  <si>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</si>
  <si>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</si>
  <si>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</si>
  <si>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</si>
  <si>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</si>
  <si>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</si>
  <si>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</si>
  <si>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</si>
  <si>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</si>
  <si>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</si>
  <si>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</si>
  <si>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</si>
  <si>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</si>
  <si>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</si>
  <si>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</si>
  <si>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</si>
  <si>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</si>
  <si>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</si>
  <si>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</si>
  <si>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</si>
  <si>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</si>
  <si>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</si>
  <si>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</si>
  <si>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</si>
  <si>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</si>
  <si>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</si>
  <si>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</si>
  <si>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</si>
  <si>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</si>
  <si>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</si>
  <si>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</si>
  <si>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</si>
  <si>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</si>
  <si>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</si>
  <si>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</si>
  <si>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</si>
  <si>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</si>
  <si>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</si>
  <si>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</si>
  <si>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</si>
  <si>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</si>
  <si>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</si>
  <si>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</si>
  <si>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</si>
  <si>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</si>
  <si>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</si>
  <si>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</si>
  <si>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</si>
  <si>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</si>
  <si>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</si>
  <si>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</si>
  <si>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</si>
  <si>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</si>
  <si>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</si>
  <si>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</si>
  <si>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</si>
  <si>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</si>
  <si>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</si>
  <si>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</si>
  <si>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</si>
  <si>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</si>
  <si>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</si>
  <si>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</si>
  <si>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</si>
  <si>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</si>
  <si>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</si>
  <si>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</si>
  <si>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</si>
  <si>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</si>
  <si>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</si>
  <si>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</si>
  <si>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</si>
  <si>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</si>
  <si>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</si>
  <si>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</si>
  <si>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</si>
  <si>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</si>
  <si>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</si>
  <si>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</si>
  <si>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</si>
  <si>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</si>
  <si>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</si>
  <si>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</si>
  <si>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</si>
  <si>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</si>
  <si>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</si>
  <si>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</si>
  <si>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</si>
  <si>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</si>
  <si>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</si>
  <si>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</si>
  <si>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</si>
  <si>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</si>
  <si>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</si>
  <si>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</si>
  <si>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</si>
  <si>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</si>
  <si>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</si>
  <si>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</si>
  <si>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</si>
  <si>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</si>
  <si>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</si>
  <si>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</si>
  <si>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</si>
  <si>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</si>
  <si>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</si>
  <si>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</si>
  <si>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</si>
  <si>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</si>
  <si>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</si>
  <si>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</si>
  <si>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</si>
  <si>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</si>
  <si>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</si>
  <si>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</si>
  <si>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</si>
  <si>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</si>
  <si>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</si>
  <si>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</si>
  <si>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</si>
  <si>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</si>
  <si>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</si>
  <si>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</si>
  <si>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</si>
  <si>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</si>
  <si>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</si>
  <si>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</si>
  <si>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</si>
  <si>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</si>
  <si>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</si>
  <si>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</si>
  <si>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</si>
  <si>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</si>
  <si>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</si>
  <si>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</si>
  <si>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</si>
  <si>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</si>
  <si>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</si>
  <si>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</si>
  <si>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</si>
  <si>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</si>
  <si>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</si>
  <si>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</si>
  <si>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</si>
  <si>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</si>
  <si>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</si>
  <si>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</si>
  <si>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</si>
  <si>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</si>
  <si>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</si>
  <si>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</si>
  <si>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</si>
  <si>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</si>
  <si>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</si>
  <si>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</si>
  <si>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</si>
  <si>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</si>
  <si>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</si>
  <si>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</si>
  <si>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</si>
  <si>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</si>
  <si>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</si>
  <si>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</si>
  <si>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</si>
  <si>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</si>
  <si>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</si>
  <si>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</si>
  <si>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</si>
  <si>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</si>
  <si>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</si>
  <si>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</si>
  <si>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</si>
  <si>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</si>
  <si>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</si>
  <si>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</si>
  <si>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</si>
  <si>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</si>
  <si>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</si>
  <si>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</si>
  <si>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</si>
  <si>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</si>
  <si>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</si>
  <si>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</si>
  <si>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</si>
  <si>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</si>
  <si>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</si>
  <si>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</si>
  <si>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</si>
  <si>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</si>
  <si>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</si>
  <si>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</si>
  <si>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</si>
  <si>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</si>
  <si>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</si>
  <si>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</si>
  <si>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</si>
  <si>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</si>
  <si>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</si>
  <si>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</si>
  <si>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</si>
  <si>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</si>
  <si>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</si>
  <si>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</si>
  <si>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</si>
  <si>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</si>
  <si>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</si>
  <si>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</si>
  <si>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</si>
  <si>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</si>
  <si>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</si>
  <si>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</si>
  <si>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</si>
  <si>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</si>
  <si>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</si>
  <si>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</si>
  <si>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</si>
  <si>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</si>
  <si>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</si>
  <si>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</si>
  <si>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</si>
  <si>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</si>
  <si>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</si>
  <si>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</si>
  <si>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</si>
  <si>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</si>
  <si>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</si>
  <si>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</si>
  <si>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</si>
  <si>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</si>
  <si>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</si>
  <si>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</si>
  <si>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</si>
  <si>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</si>
  <si>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</si>
  <si>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</si>
  <si>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</si>
  <si>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</si>
  <si>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</si>
  <si>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</si>
  <si>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</si>
  <si>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</si>
  <si>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</si>
  <si>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</si>
  <si>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</si>
  <si>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</si>
  <si>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</si>
  <si>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</si>
  <si>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</si>
  <si>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</si>
  <si>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</si>
  <si>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</si>
  <si>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</si>
  <si>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</si>
  <si>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</si>
  <si>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</si>
  <si>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</si>
  <si>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</si>
  <si>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</si>
  <si>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</si>
  <si>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</si>
  <si>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</si>
  <si>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</si>
  <si>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</si>
  <si>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</si>
  <si>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</si>
  <si>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</si>
  <si>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</si>
  <si>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</si>
  <si>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</si>
  <si>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</si>
  <si>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</si>
  <si>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</si>
  <si>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</si>
  <si>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</si>
  <si>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</si>
  <si>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</si>
  <si>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</si>
  <si>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</si>
  <si>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</si>
  <si>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</si>
  <si>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</si>
  <si>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</si>
  <si>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</si>
  <si>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</si>
  <si>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</si>
  <si>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</si>
  <si>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</si>
  <si>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</si>
  <si>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</si>
  <si>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</si>
  <si>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</si>
  <si>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</si>
  <si>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</si>
  <si>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</si>
  <si>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</si>
  <si>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</si>
  <si>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</si>
  <si>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</si>
  <si>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</si>
  <si>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</si>
  <si>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</si>
  <si>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</si>
  <si>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</si>
  <si>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</si>
  <si>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</si>
  <si>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</si>
  <si>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</si>
  <si>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</si>
  <si>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</si>
  <si>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</si>
  <si>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</si>
  <si>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</si>
  <si>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</si>
  <si>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</si>
  <si>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</si>
  <si>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</si>
  <si>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</si>
  <si>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</si>
  <si>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</si>
  <si>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</si>
  <si>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</si>
  <si>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</si>
  <si>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</si>
  <si>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</si>
  <si>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</si>
  <si>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</si>
  <si>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</si>
  <si>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</si>
  <si>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</si>
  <si>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</si>
  <si>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</si>
  <si>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</si>
  <si>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</si>
  <si>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</si>
  <si>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</si>
  <si>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</si>
  <si>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</si>
  <si>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</si>
  <si>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</si>
  <si>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</si>
  <si>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</si>
  <si>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</si>
  <si>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</si>
  <si>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</si>
  <si>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</si>
  <si>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</si>
  <si>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</si>
  <si>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</si>
  <si>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</si>
  <si>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</si>
  <si>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</si>
  <si>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</si>
  <si>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</si>
  <si>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</si>
  <si>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</si>
  <si>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</si>
  <si>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</si>
  <si>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</si>
  <si>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</si>
  <si>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</si>
  <si>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</si>
  <si>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</si>
  <si>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</si>
  <si>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</si>
  <si>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</si>
  <si>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</si>
  <si>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</si>
  <si>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</si>
  <si>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</si>
  <si>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</si>
  <si>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</si>
  <si>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</si>
  <si>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</si>
  <si>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</si>
  <si>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</si>
  <si>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</si>
  <si>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</si>
  <si>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</si>
  <si>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</si>
  <si>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</si>
  <si>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</si>
  <si>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</si>
  <si>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</si>
  <si>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</si>
  <si>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</si>
  <si>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</si>
  <si>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</si>
  <si>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</si>
  <si>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</si>
  <si>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</si>
  <si>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</si>
  <si>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</si>
  <si>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</si>
  <si>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</si>
  <si>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</si>
  <si>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</si>
  <si>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</si>
  <si>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</si>
  <si>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</si>
  <si>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</si>
  <si>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</si>
  <si>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</si>
  <si>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</si>
  <si>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</si>
  <si>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</si>
  <si>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</si>
  <si>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</si>
  <si>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</si>
  <si>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</si>
  <si>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</si>
  <si>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</si>
  <si>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</si>
  <si>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</si>
  <si>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</si>
  <si>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</si>
  <si>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</si>
  <si>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</si>
  <si>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</si>
  <si>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</si>
  <si>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</si>
  <si>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</si>
  <si>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</si>
  <si>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</si>
  <si>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</si>
  <si>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</si>
  <si>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</si>
  <si>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</si>
  <si>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</si>
  <si>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</si>
  <si>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</si>
  <si>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</si>
  <si>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</si>
  <si>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</si>
  <si>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</si>
  <si>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</si>
  <si>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</si>
  <si>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</si>
  <si>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</si>
  <si>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</si>
  <si>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</si>
  <si>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</si>
  <si>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</si>
  <si>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</si>
  <si>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</si>
  <si>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</si>
  <si>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</si>
  <si>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</si>
  <si>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</si>
  <si>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</si>
  <si>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</si>
  <si>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</si>
  <si>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</si>
  <si>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</si>
  <si>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</si>
  <si>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</si>
  <si>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</si>
  <si>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</si>
  <si>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</si>
  <si>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</si>
  <si>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</si>
  <si>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</si>
  <si>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</si>
  <si>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</si>
  <si>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</si>
  <si>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</si>
  <si>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</si>
  <si>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</si>
  <si>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</si>
  <si>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</si>
  <si>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</si>
  <si>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</si>
  <si>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</si>
  <si>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</si>
  <si>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</si>
  <si>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</si>
  <si>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</si>
  <si>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</si>
  <si>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</si>
  <si>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</si>
  <si>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</si>
  <si>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</si>
  <si>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</si>
  <si>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</si>
  <si>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</si>
  <si>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</si>
  <si>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</si>
  <si>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</si>
  <si>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</si>
  <si>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</si>
  <si>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</si>
  <si>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</si>
  <si>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</si>
  <si>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</si>
  <si>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</si>
  <si>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</si>
  <si>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</si>
  <si>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</si>
  <si>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</si>
  <si>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</si>
  <si>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</si>
  <si>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</si>
  <si>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</si>
  <si>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</si>
  <si>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</si>
  <si>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</si>
  <si>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</si>
  <si>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</si>
  <si>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</si>
  <si>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</si>
  <si>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</si>
  <si>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</si>
  <si>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</si>
  <si>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</si>
  <si>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</si>
  <si>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</si>
  <si>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</si>
  <si>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</si>
  <si>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</si>
  <si>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</si>
  <si>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</si>
  <si>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</si>
  <si>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</si>
  <si>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</si>
  <si>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</si>
  <si>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</si>
  <si>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</si>
  <si>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</si>
  <si>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</si>
  <si>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</si>
  <si>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</si>
  <si>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</si>
  <si>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</si>
  <si>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</si>
  <si>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</si>
  <si>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</si>
  <si>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</si>
  <si>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</si>
  <si>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</si>
  <si>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</si>
  <si>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</si>
  <si>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</si>
  <si>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</si>
  <si>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</si>
  <si>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</si>
  <si>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</si>
  <si>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</si>
  <si>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</si>
  <si>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</si>
  <si>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</si>
  <si>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</si>
  <si>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</si>
  <si>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</si>
  <si>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</si>
  <si>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</si>
  <si>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</si>
  <si>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</si>
  <si>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</si>
  <si>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</si>
  <si>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</si>
  <si>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</si>
  <si>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</si>
  <si>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</si>
  <si>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</si>
  <si>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</si>
  <si>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</si>
  <si>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</si>
  <si>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</si>
  <si>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</si>
  <si>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</si>
  <si>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</si>
  <si>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</si>
  <si>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</si>
  <si>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</si>
  <si>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</si>
  <si>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</si>
  <si>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</si>
  <si>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</si>
  <si>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</si>
  <si>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</si>
  <si>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</si>
  <si>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</si>
  <si>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</si>
  <si>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</si>
  <si>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</si>
  <si>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</si>
  <si>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</si>
  <si>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</si>
  <si>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</si>
  <si>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</si>
  <si>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</si>
  <si>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</si>
  <si>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</si>
  <si>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</si>
  <si>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</si>
  <si>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</si>
  <si>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</si>
  <si>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</si>
  <si>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</si>
  <si>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</si>
  <si>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</si>
  <si>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</si>
  <si>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</si>
  <si>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</si>
  <si>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</si>
  <si>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</si>
  <si>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</si>
  <si>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</si>
  <si>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</si>
  <si>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</si>
  <si>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</si>
  <si>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</si>
  <si>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</si>
  <si>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</si>
  <si>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</si>
  <si>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</si>
  <si>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</si>
  <si>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</si>
  <si>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</si>
  <si>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</si>
  <si>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</si>
  <si>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</si>
  <si>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</si>
  <si>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</si>
  <si>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</si>
  <si>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</si>
  <si>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</si>
  <si>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</si>
  <si>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</si>
  <si>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</si>
  <si>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</si>
  <si>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</si>
  <si>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</si>
  <si>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</si>
  <si>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</si>
  <si>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</si>
  <si>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</si>
  <si>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</si>
  <si>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</si>
  <si>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</si>
  <si>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</si>
  <si>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</si>
  <si>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</si>
  <si>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</si>
  <si>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</si>
  <si>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</si>
  <si>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</si>
  <si>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</si>
  <si>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</si>
  <si>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</si>
  <si>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</si>
  <si>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</si>
  <si>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</si>
  <si>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</si>
  <si>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</si>
  <si>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</si>
  <si>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</si>
  <si>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</si>
  <si>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</si>
  <si>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</si>
  <si>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</si>
  <si>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</si>
  <si>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</si>
  <si>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</si>
  <si>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</si>
  <si>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</si>
  <si>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</si>
  <si>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</si>
  <si>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</si>
  <si>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</si>
  <si>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</si>
  <si>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</si>
  <si>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</si>
  <si>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</si>
  <si>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</si>
  <si>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</si>
  <si>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</si>
  <si>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</si>
  <si>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</si>
  <si>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</si>
  <si>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</si>
  <si>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</si>
  <si>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</si>
  <si>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</si>
  <si>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</si>
  <si>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</si>
  <si>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</si>
  <si>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</si>
  <si>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</si>
  <si>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</si>
  <si>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</si>
  <si>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</si>
  <si>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</si>
  <si>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</si>
  <si>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</si>
  <si>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</si>
  <si>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</si>
  <si>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</si>
  <si>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</si>
  <si>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</si>
  <si>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</si>
  <si>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</si>
  <si>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</si>
  <si>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</si>
  <si>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</si>
  <si>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</si>
  <si>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</si>
  <si>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</si>
  <si>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</si>
  <si>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</si>
  <si>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</si>
  <si>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</si>
  <si>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</si>
  <si>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</si>
  <si>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</si>
  <si>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</si>
  <si>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</si>
  <si>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</si>
  <si>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</si>
  <si>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</si>
  <si>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</si>
  <si>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</si>
  <si>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</si>
  <si>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</si>
  <si>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</si>
  <si>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</si>
  <si>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</si>
  <si>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</si>
  <si>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</si>
  <si>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</si>
  <si>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</si>
  <si>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</si>
  <si>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</si>
  <si>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</si>
  <si>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</si>
  <si>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</si>
  <si>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</si>
  <si>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</si>
  <si>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</si>
  <si>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</si>
  <si>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</si>
  <si>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</si>
  <si>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</si>
  <si>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</si>
  <si>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</si>
  <si>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</si>
  <si>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</si>
  <si>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</si>
  <si>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</si>
  <si>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</si>
  <si>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</si>
  <si>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</si>
  <si>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</si>
  <si>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</si>
  <si>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</si>
  <si>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</si>
  <si>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</si>
  <si>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</si>
  <si>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</si>
  <si>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</si>
  <si>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</si>
  <si>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</si>
  <si>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</si>
  <si>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</si>
  <si>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</si>
  <si>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</si>
  <si>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</si>
  <si>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</si>
  <si>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</si>
  <si>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</si>
  <si>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</si>
  <si>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</si>
  <si>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</si>
  <si>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</si>
  <si>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</si>
  <si>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</si>
  <si>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</si>
  <si>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</si>
  <si>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</si>
  <si>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</si>
  <si>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</si>
  <si>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</si>
  <si>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</si>
  <si>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</si>
  <si>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</si>
  <si>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</si>
  <si>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</si>
  <si>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</si>
  <si>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</si>
  <si>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</si>
  <si>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</si>
  <si>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</si>
  <si>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</si>
  <si>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</si>
  <si>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</si>
  <si>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</si>
  <si>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</si>
  <si>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</si>
  <si>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</si>
  <si>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</si>
  <si>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</si>
  <si>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</si>
  <si>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</si>
  <si>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</si>
  <si>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</si>
  <si>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</si>
  <si>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</si>
  <si>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</si>
  <si>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</si>
  <si>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</si>
  <si>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</si>
  <si>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</si>
  <si>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</si>
  <si>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</si>
  <si>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</si>
  <si>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</si>
  <si>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</si>
  <si>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</si>
  <si>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</si>
  <si>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</si>
  <si>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</si>
  <si>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</si>
  <si>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</si>
  <si>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</si>
  <si>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</si>
  <si>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</si>
  <si>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</si>
  <si>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</si>
  <si>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</si>
  <si>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</si>
  <si>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</si>
  <si>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</si>
  <si>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</si>
  <si>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</si>
  <si>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</si>
  <si>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</si>
  <si>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</si>
  <si>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</si>
  <si>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</si>
  <si>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</si>
  <si>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</si>
  <si>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</si>
  <si>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</si>
  <si>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</si>
  <si>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</si>
  <si>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</si>
  <si>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</si>
  <si>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</si>
  <si>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</si>
  <si>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</si>
  <si>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</si>
  <si>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</si>
  <si>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</si>
  <si>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</si>
  <si>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</si>
  <si>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</si>
  <si>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</si>
  <si>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</si>
  <si>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</si>
  <si>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</si>
  <si>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</si>
  <si>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</si>
  <si>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</si>
  <si>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</si>
  <si>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</si>
  <si>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</si>
  <si>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</si>
  <si>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</si>
  <si>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</si>
  <si>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</si>
  <si>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</si>
  <si>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</si>
  <si>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</si>
  <si>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</si>
  <si>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</si>
  <si>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</si>
  <si>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</si>
  <si>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</si>
  <si>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</si>
  <si>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</si>
  <si>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</si>
  <si>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</si>
  <si>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</si>
  <si>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</si>
  <si>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</si>
  <si>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</si>
  <si>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</si>
  <si>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</si>
  <si>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</si>
  <si>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</si>
  <si>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</si>
  <si>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</si>
  <si>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</si>
  <si>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</si>
  <si>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</si>
  <si>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</si>
  <si>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</si>
  <si>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</si>
  <si>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</si>
  <si>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</si>
  <si>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</si>
  <si>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</si>
  <si>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</si>
  <si>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</si>
  <si>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</si>
  <si>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</si>
  <si>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</si>
  <si>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</si>
  <si>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</si>
  <si>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</si>
  <si>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</si>
  <si>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</si>
  <si>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</si>
  <si>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</si>
  <si>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</si>
  <si>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</si>
  <si>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</si>
  <si>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</si>
  <si>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</si>
  <si>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</si>
  <si>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</si>
  <si>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</si>
  <si>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</si>
  <si>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</si>
  <si>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</si>
  <si>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</si>
  <si>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</si>
  <si>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</si>
  <si>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</si>
  <si>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</si>
  <si>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</si>
  <si>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</si>
  <si>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</si>
  <si>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</si>
  <si>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</si>
  <si>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</si>
  <si>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</si>
  <si>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</si>
  <si>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</si>
  <si>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</si>
  <si>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</si>
  <si>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</si>
  <si>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</si>
  <si>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</si>
  <si>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</si>
  <si>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</si>
  <si>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</si>
  <si>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</si>
  <si>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</si>
  <si>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</si>
  <si>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</si>
  <si>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</si>
  <si>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</si>
  <si>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</si>
  <si>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</si>
  <si>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</si>
  <si>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</si>
  <si>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</si>
  <si>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</si>
  <si>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</si>
  <si>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</si>
  <si>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</si>
  <si>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</si>
  <si>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</si>
  <si>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</si>
  <si>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</si>
  <si>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</si>
  <si>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</si>
  <si>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</si>
  <si>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</si>
  <si>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</si>
  <si>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</si>
  <si>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</si>
  <si>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</si>
  <si>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</si>
  <si>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</si>
  <si>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</si>
  <si>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</si>
  <si>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</si>
  <si>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</si>
  <si>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</si>
  <si>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</si>
  <si>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</si>
  <si>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</si>
  <si>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</si>
  <si>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</si>
  <si>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</si>
  <si>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</si>
  <si>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</si>
  <si>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</si>
  <si>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</si>
  <si>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</si>
  <si>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</si>
  <si>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</si>
  <si>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</si>
  <si>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</si>
  <si>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</si>
  <si>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</si>
  <si>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</si>
  <si>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</si>
  <si>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</si>
  <si>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</si>
  <si>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</si>
  <si>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</si>
  <si>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</si>
  <si>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</si>
  <si>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</si>
  <si>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</si>
  <si>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</si>
  <si>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</si>
  <si>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</si>
  <si>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</si>
  <si>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</si>
  <si>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</si>
  <si>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</si>
  <si>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</si>
  <si>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</si>
  <si>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</si>
  <si>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</si>
  <si>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</si>
  <si>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</si>
  <si>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</si>
  <si>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</si>
  <si>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</si>
  <si>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</si>
  <si>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</si>
  <si>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</si>
  <si>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</si>
  <si>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</si>
  <si>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</si>
  <si>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</si>
  <si>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</si>
  <si>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</si>
  <si>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</si>
  <si>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</si>
  <si>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</si>
  <si>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</si>
  <si>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</si>
  <si>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</si>
  <si>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</si>
  <si>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</si>
  <si>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</si>
  <si>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</si>
  <si>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</si>
  <si>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</si>
  <si>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</si>
  <si>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</si>
  <si>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</si>
  <si>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</si>
  <si>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</si>
  <si>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</si>
  <si>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</si>
  <si>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</si>
  <si>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</si>
  <si>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</si>
  <si>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</si>
  <si>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</si>
  <si>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</si>
  <si>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</si>
  <si>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</si>
  <si>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</si>
  <si>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</si>
  <si>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</si>
  <si>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</si>
  <si>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</si>
  <si>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</si>
  <si>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</si>
  <si>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</si>
  <si>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</si>
  <si>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</si>
  <si>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</si>
  <si>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</si>
  <si>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</si>
  <si>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</si>
  <si>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</si>
  <si>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</si>
  <si>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</si>
  <si>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</si>
  <si>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</si>
  <si>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</si>
  <si>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</si>
  <si>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</si>
  <si>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</si>
  <si>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</si>
  <si>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</si>
  <si>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</si>
  <si>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</si>
  <si>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</si>
  <si>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</si>
  <si>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</si>
  <si>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</si>
  <si>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</si>
  <si>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</si>
  <si>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</si>
  <si>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</si>
  <si>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</si>
  <si>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</si>
  <si>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</si>
  <si>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</si>
  <si>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</si>
  <si>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</si>
  <si>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</si>
  <si>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</si>
  <si>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</si>
  <si>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</si>
  <si>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</si>
  <si>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</si>
  <si>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</si>
  <si>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</si>
  <si>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</si>
  <si>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</si>
  <si>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</si>
  <si>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</si>
  <si>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</si>
  <si>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</si>
  <si>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</si>
  <si>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</si>
  <si>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</si>
  <si>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</si>
  <si>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</si>
  <si>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</si>
  <si>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</si>
  <si>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</si>
  <si>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</si>
  <si>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</si>
  <si>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</si>
  <si>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</si>
  <si>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</si>
  <si>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</si>
  <si>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</si>
  <si>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</si>
  <si>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</si>
  <si>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</si>
  <si>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</si>
  <si>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</si>
  <si>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</si>
  <si>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</si>
  <si>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</si>
  <si>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</si>
  <si>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</si>
  <si>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</si>
  <si>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</si>
  <si>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</si>
  <si>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</si>
  <si>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</si>
  <si>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</si>
  <si>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</si>
  <si>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</si>
  <si>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</si>
  <si>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</si>
  <si>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</si>
  <si>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</si>
  <si>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</si>
  <si>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</si>
  <si>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</si>
  <si>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</si>
  <si>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</si>
  <si>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</si>
  <si>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</si>
  <si>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</si>
  <si>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</si>
  <si>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</si>
  <si>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</si>
  <si>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</si>
  <si>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</si>
  <si>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</si>
  <si>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</si>
  <si>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</si>
  <si>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</si>
  <si>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</si>
  <si>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</si>
  <si>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</si>
  <si>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</si>
  <si>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</si>
  <si>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</si>
  <si>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</si>
  <si>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</si>
  <si>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</si>
  <si>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</si>
  <si>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</si>
  <si>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</si>
  <si>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</si>
  <si>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</si>
  <si>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</si>
  <si>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</si>
  <si>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</si>
  <si>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</si>
  <si>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</si>
  <si>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</si>
  <si>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</si>
  <si>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</si>
  <si>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</si>
  <si>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</si>
  <si>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</si>
  <si>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</si>
  <si>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</si>
  <si>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</si>
  <si>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</si>
  <si>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</si>
  <si>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</si>
  <si>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</si>
  <si>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</si>
  <si>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</si>
  <si>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</si>
  <si>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</si>
  <si>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</si>
  <si>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</si>
  <si>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</si>
  <si>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</si>
  <si>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</si>
  <si>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</si>
  <si>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</si>
  <si>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</si>
  <si>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</si>
  <si>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</si>
  <si>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</si>
  <si>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</si>
  <si>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</si>
  <si>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</si>
  <si>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</si>
  <si>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</si>
  <si>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</si>
  <si>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</si>
  <si>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</si>
  <si>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</si>
  <si>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</si>
  <si>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</si>
  <si>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</si>
  <si>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</si>
  <si>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</si>
  <si>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</si>
  <si>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</si>
  <si>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</si>
  <si>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</si>
  <si>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</si>
  <si>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</si>
  <si>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</si>
  <si>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</si>
  <si>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</si>
  <si>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</si>
  <si>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</si>
  <si>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</si>
  <si>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</si>
  <si>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</si>
  <si>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</si>
  <si>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</si>
  <si>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</si>
  <si>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</si>
  <si>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</si>
  <si>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</si>
  <si>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</si>
  <si>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</si>
  <si>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</si>
  <si>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</si>
  <si>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</si>
  <si>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</si>
  <si>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</si>
  <si>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</si>
  <si>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</si>
  <si>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</si>
  <si>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</si>
  <si>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</si>
  <si>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</si>
  <si>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</si>
  <si>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</si>
  <si>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</si>
  <si>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</si>
  <si>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</si>
  <si>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</si>
  <si>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</si>
  <si>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</si>
  <si>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</si>
  <si>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</si>
  <si>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</si>
  <si>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</si>
  <si>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</si>
  <si>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</si>
  <si>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</si>
  <si>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</si>
  <si>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</si>
  <si>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</si>
  <si>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</si>
  <si>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</si>
  <si>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</si>
  <si>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</si>
  <si>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</si>
  <si>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</si>
  <si>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</si>
  <si>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</si>
  <si>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</si>
  <si>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</si>
  <si>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</si>
  <si>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</si>
  <si>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</si>
  <si>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</si>
  <si>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</si>
  <si>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</si>
  <si>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</si>
  <si>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</si>
  <si>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</si>
  <si>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</si>
  <si>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</si>
  <si>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</si>
  <si>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</si>
  <si>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</si>
  <si>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</si>
  <si>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</si>
  <si>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</si>
  <si>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</si>
  <si>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</si>
  <si>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</si>
  <si>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</si>
  <si>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</si>
  <si>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</si>
  <si>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</si>
  <si>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</si>
  <si>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</si>
  <si>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</si>
  <si>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</si>
  <si>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</si>
  <si>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</si>
  <si>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</si>
  <si>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</si>
  <si>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</si>
  <si>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</si>
  <si>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</si>
  <si>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</si>
  <si>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</si>
  <si>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</si>
  <si>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</si>
  <si>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</si>
  <si>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</si>
  <si>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</si>
  <si>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</si>
  <si>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</si>
  <si>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</si>
  <si>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</si>
  <si>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</si>
  <si>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</si>
  <si>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</si>
  <si>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</si>
  <si>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</si>
  <si>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</si>
  <si>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</si>
  <si>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</si>
  <si>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</si>
  <si>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</si>
  <si>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</si>
  <si>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</si>
  <si>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</si>
  <si>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</si>
  <si>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</si>
  <si>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</si>
  <si>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</si>
  <si>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</si>
  <si>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</si>
  <si>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</si>
  <si>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</si>
  <si>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</si>
  <si>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</si>
  <si>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</si>
  <si>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</si>
  <si>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</si>
  <si>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</si>
  <si>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</si>
  <si>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</si>
  <si>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</si>
  <si>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</si>
  <si>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</si>
  <si>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</si>
  <si>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</si>
  <si>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</si>
  <si>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</si>
  <si>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</si>
  <si>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</si>
  <si>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</si>
  <si>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</si>
  <si>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</si>
  <si>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</si>
  <si>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</si>
  <si>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</si>
  <si>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</si>
  <si>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</si>
  <si>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</si>
  <si>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</si>
  <si>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</si>
  <si>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</si>
  <si>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</si>
  <si>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</si>
  <si>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</si>
  <si>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</si>
  <si>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</si>
  <si>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</si>
  <si>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</si>
  <si>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</si>
  <si>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</si>
  <si>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</si>
  <si>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</si>
  <si>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</si>
  <si>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</si>
  <si>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</si>
  <si>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</si>
  <si>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</si>
  <si>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</si>
  <si>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</si>
  <si>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</si>
  <si>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</si>
  <si>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</si>
  <si>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</si>
  <si>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</si>
  <si>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</si>
  <si>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</si>
  <si>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</si>
  <si>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</si>
  <si>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</si>
  <si>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</si>
  <si>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</si>
  <si>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</si>
  <si>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</si>
  <si>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</si>
  <si>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</si>
  <si>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</si>
  <si>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</si>
  <si>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</si>
  <si>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</si>
  <si>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</si>
  <si>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</si>
  <si>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</si>
  <si>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</si>
  <si>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</si>
  <si>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</si>
  <si>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</si>
  <si>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</si>
  <si>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</si>
  <si>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</si>
  <si>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</si>
  <si>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</si>
  <si>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</si>
  <si>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</si>
  <si>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</si>
  <si>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</si>
  <si>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</si>
  <si>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</si>
  <si>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</si>
  <si>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</si>
  <si>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</si>
  <si>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</si>
  <si>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</si>
  <si>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</si>
  <si>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</si>
  <si>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</si>
  <si>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</si>
  <si>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</si>
  <si>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</si>
  <si>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</si>
  <si>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</si>
  <si>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</si>
  <si>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</si>
  <si>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</si>
  <si>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</si>
  <si>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</si>
  <si>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</si>
  <si>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</si>
  <si>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</si>
  <si>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</si>
  <si>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</si>
  <si>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</si>
  <si>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</si>
  <si>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</si>
  <si>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</si>
  <si>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</si>
  <si>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</si>
  <si>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</si>
  <si>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</si>
  <si>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</si>
  <si>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</si>
  <si>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</si>
  <si>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</si>
  <si>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</si>
  <si>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</si>
  <si>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</si>
  <si>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</si>
  <si>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</si>
  <si>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</si>
  <si>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</si>
  <si>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</si>
  <si>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</si>
  <si>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</si>
  <si>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</si>
  <si>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</si>
  <si>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</si>
  <si>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</si>
  <si>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</si>
  <si>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</si>
  <si>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</si>
  <si>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</si>
  <si>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</si>
  <si>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</si>
  <si>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</si>
  <si>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</si>
  <si>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</si>
  <si>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</si>
  <si>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</si>
  <si>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</si>
  <si>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</si>
  <si>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</si>
  <si>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</si>
  <si>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</si>
  <si>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</si>
  <si>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</si>
  <si>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</si>
  <si>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</si>
  <si>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</si>
  <si>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</si>
  <si>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</si>
  <si>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</si>
  <si>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</si>
  <si>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</si>
  <si>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</si>
  <si>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</si>
  <si>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</si>
  <si>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</si>
  <si>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</si>
  <si>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</si>
  <si>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</si>
  <si>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</si>
  <si>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</si>
  <si>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</si>
  <si>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</si>
  <si>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</si>
  <si>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</si>
  <si>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</si>
  <si>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</si>
  <si>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</si>
  <si>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</si>
  <si>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</si>
  <si>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</si>
  <si>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</si>
  <si>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</si>
  <si>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</si>
  <si>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</si>
  <si>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</si>
  <si>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</si>
  <si>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</si>
  <si>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</si>
  <si>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</si>
  <si>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</si>
  <si>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</si>
  <si>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</si>
  <si>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</si>
  <si>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</si>
  <si>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</si>
  <si>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</si>
  <si>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</si>
  <si>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</si>
  <si>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</si>
  <si>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</si>
  <si>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</si>
  <si>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</si>
  <si>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</si>
  <si>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</si>
  <si>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</si>
  <si>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</si>
  <si>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</si>
  <si>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</si>
  <si>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</si>
  <si>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</si>
  <si>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</si>
  <si>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</si>
  <si>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</si>
  <si>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</si>
  <si>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</si>
  <si>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</si>
  <si>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</si>
  <si>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</si>
  <si>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</si>
  <si>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</si>
  <si>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</si>
  <si>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</si>
  <si>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</si>
  <si>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</si>
  <si>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</si>
  <si>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</si>
  <si>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</si>
  <si>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</si>
  <si>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</si>
  <si>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</si>
  <si>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</si>
  <si>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</si>
  <si>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</si>
  <si>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</si>
  <si>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</si>
  <si>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</si>
  <si>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</si>
  <si>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</si>
  <si>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</si>
  <si>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</si>
  <si>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</si>
  <si>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</si>
  <si>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</si>
  <si>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</si>
  <si>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</si>
  <si>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</si>
  <si>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</si>
  <si>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</si>
  <si>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</si>
  <si>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</si>
  <si>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</si>
  <si>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</si>
  <si>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</si>
  <si>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</si>
  <si>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</si>
  <si>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</si>
  <si>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</si>
  <si>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</si>
  <si>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</si>
  <si>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</si>
  <si>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</si>
  <si>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</si>
  <si>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</si>
  <si>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</si>
  <si>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</si>
  <si>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</si>
  <si>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</si>
  <si>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</si>
  <si>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</si>
  <si>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</si>
  <si>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</si>
  <si>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</si>
  <si>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</si>
  <si>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</si>
  <si>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</si>
  <si>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</si>
  <si>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</si>
  <si>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</si>
  <si>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</si>
  <si>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</si>
  <si>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</si>
  <si>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</si>
  <si>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</si>
  <si>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</si>
  <si>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</si>
  <si>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</si>
  <si>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</si>
  <si>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</si>
  <si>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</si>
  <si>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</si>
  <si>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</si>
  <si>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</si>
  <si>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</si>
  <si>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</si>
  <si>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</si>
  <si>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</si>
  <si>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</si>
  <si>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</si>
  <si>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</si>
  <si>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</si>
  <si>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</si>
  <si>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</si>
  <si>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</si>
  <si>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</si>
  <si>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</si>
  <si>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</si>
  <si>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</si>
  <si>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</si>
  <si>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</si>
  <si>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</si>
  <si>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</si>
  <si>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</si>
  <si>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</si>
  <si>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</si>
  <si>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</si>
  <si>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</si>
  <si>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</si>
  <si>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</si>
  <si>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</si>
  <si>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</si>
  <si>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</si>
  <si>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</si>
  <si>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</si>
  <si>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</si>
  <si>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</si>
  <si>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</si>
  <si>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</si>
  <si>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</si>
  <si>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</si>
  <si>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</si>
  <si>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</si>
  <si>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</si>
  <si>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</si>
  <si>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</si>
  <si>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</si>
  <si>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</si>
  <si>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</si>
  <si>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</si>
  <si>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</si>
  <si>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</si>
  <si>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</si>
  <si>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</si>
  <si>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</si>
  <si>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</si>
  <si>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</si>
  <si>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</si>
  <si>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</si>
  <si>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</si>
  <si>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</si>
  <si>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</si>
  <si>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</si>
  <si>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</si>
  <si>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</si>
  <si>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</si>
  <si>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</si>
  <si>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</si>
  <si>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</si>
  <si>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</si>
  <si>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</si>
  <si>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</si>
  <si>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</si>
  <si>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</si>
  <si>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</si>
  <si>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</si>
  <si>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</si>
  <si>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</si>
  <si>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</si>
  <si>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</si>
  <si>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</si>
  <si>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</si>
  <si>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</si>
  <si>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</si>
  <si>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</si>
  <si>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</si>
  <si>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</si>
  <si>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</si>
  <si>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</si>
  <si>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</si>
  <si>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</si>
  <si>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</si>
  <si>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</si>
  <si>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</si>
  <si>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</si>
  <si>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</si>
  <si>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</si>
  <si>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</si>
  <si>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</si>
  <si>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</si>
  <si>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</si>
  <si>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</si>
  <si>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</si>
  <si>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</si>
  <si>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</si>
  <si>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</si>
  <si>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</si>
  <si>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</si>
  <si>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</si>
  <si>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</si>
  <si>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</si>
  <si>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</si>
  <si>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</si>
  <si>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</si>
  <si>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</si>
  <si>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</si>
  <si>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</si>
  <si>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</si>
  <si>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</si>
  <si>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</si>
  <si>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</si>
  <si>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</si>
  <si>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</si>
  <si>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</si>
  <si>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</si>
  <si>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</si>
  <si>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</si>
  <si>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</si>
  <si>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</si>
  <si>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</si>
  <si>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</si>
  <si>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</si>
  <si>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</si>
  <si>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</si>
  <si>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</si>
  <si>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</si>
  <si>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</si>
  <si>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</si>
  <si>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</si>
  <si>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</si>
  <si>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</si>
  <si>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</si>
  <si>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</si>
  <si>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</si>
  <si>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</si>
  <si>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</si>
  <si>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</si>
  <si>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</si>
  <si>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</si>
  <si>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</si>
  <si>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</si>
  <si>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</si>
  <si>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</si>
  <si>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</si>
  <si>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</si>
  <si>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</si>
  <si>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</si>
  <si>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</si>
  <si>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</si>
  <si>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</si>
  <si>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</si>
  <si>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</si>
  <si>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</si>
  <si>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</si>
  <si>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</si>
  <si>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</si>
  <si>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</si>
  <si>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</si>
  <si>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</si>
  <si>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</si>
  <si>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</si>
  <si>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</si>
  <si>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</si>
  <si>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</si>
  <si>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</si>
  <si>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</si>
  <si>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</si>
  <si>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</si>
  <si>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</si>
  <si>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</si>
  <si>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</si>
  <si>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</si>
  <si>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</si>
  <si>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</si>
  <si>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</si>
  <si>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</si>
  <si>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</si>
  <si>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</si>
  <si>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</si>
  <si>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</si>
  <si>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</si>
  <si>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</si>
  <si>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</si>
  <si>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</si>
  <si>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</si>
  <si>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</si>
  <si>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</si>
  <si>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</si>
  <si>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</si>
  <si>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</si>
  <si>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</si>
  <si>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</si>
  <si>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</si>
  <si>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</si>
  <si>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</si>
  <si>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</si>
  <si>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</si>
  <si>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</si>
  <si>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</si>
  <si>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</si>
  <si>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</si>
  <si>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</si>
  <si>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</si>
  <si>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</si>
  <si>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</si>
  <si>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</si>
  <si>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</si>
  <si>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</si>
  <si>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</si>
  <si>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</si>
  <si>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</si>
  <si>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</si>
  <si>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</si>
  <si>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</si>
  <si>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</si>
  <si>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</si>
  <si>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</si>
  <si>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</si>
  <si>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</si>
  <si>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</si>
  <si>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</si>
  <si>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</si>
  <si>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</si>
  <si>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</si>
  <si>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</si>
  <si>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</si>
  <si>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</si>
  <si>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</si>
  <si>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</si>
  <si>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</si>
  <si>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</si>
  <si>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</si>
  <si>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</si>
  <si>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</si>
  <si>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</si>
  <si>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</si>
  <si>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</si>
  <si>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</si>
  <si>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</si>
  <si>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</si>
  <si>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</si>
  <si>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</si>
  <si>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</si>
  <si>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</si>
  <si>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</si>
  <si>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</si>
  <si>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</si>
  <si>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</si>
  <si>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</si>
  <si>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</si>
  <si>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</si>
  <si>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</si>
  <si>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</si>
  <si>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</si>
  <si>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</si>
  <si>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</si>
  <si>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</si>
  <si>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</si>
  <si>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</si>
  <si>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</si>
  <si>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</si>
  <si>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</si>
  <si>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</si>
  <si>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</si>
  <si>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</si>
  <si>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</si>
  <si>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</si>
  <si>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</si>
  <si>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</si>
  <si>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</si>
  <si>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</si>
  <si>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</si>
  <si>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</si>
  <si>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</si>
  <si>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</si>
  <si>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</si>
  <si>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</si>
  <si>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</si>
  <si>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</si>
  <si>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</si>
  <si>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</si>
  <si>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</si>
  <si>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</si>
  <si>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</si>
  <si>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</si>
  <si>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</si>
  <si>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</si>
  <si>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</si>
  <si>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</si>
  <si>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</si>
  <si>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</si>
  <si>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</si>
  <si>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</si>
  <si>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</si>
  <si>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</si>
  <si>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</si>
  <si>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</si>
  <si>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</si>
  <si>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</si>
  <si>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</si>
  <si>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</si>
  <si>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</si>
  <si>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</si>
  <si>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</si>
  <si>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</si>
  <si>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</si>
  <si>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</si>
  <si>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</si>
  <si>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</si>
  <si>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</si>
  <si>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</si>
  <si>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</si>
  <si>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</si>
  <si>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</si>
  <si>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</si>
  <si>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</si>
  <si>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</si>
  <si>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</si>
  <si>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</si>
  <si>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</si>
  <si>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</si>
  <si>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</si>
  <si>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</si>
  <si>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</si>
  <si>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</si>
  <si>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</si>
  <si>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</si>
  <si>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</si>
  <si>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</si>
  <si>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</si>
  <si>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</si>
  <si>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</si>
  <si>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</si>
  <si>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</si>
  <si>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</si>
  <si>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</si>
  <si>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</si>
  <si>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</si>
  <si>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</si>
  <si>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</si>
  <si>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</si>
  <si>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</si>
  <si>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</si>
  <si>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</si>
  <si>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</si>
  <si>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</si>
  <si>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</si>
  <si>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</si>
  <si>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</si>
  <si>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</si>
  <si>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</si>
  <si>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</si>
  <si>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</si>
  <si>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</si>
  <si>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</si>
  <si>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</si>
  <si>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</si>
  <si>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</si>
  <si>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</si>
  <si>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</si>
  <si>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</si>
  <si>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</si>
  <si>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</si>
  <si>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</si>
  <si>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</si>
  <si>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</si>
  <si>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</si>
  <si>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</si>
  <si>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</si>
  <si>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</si>
  <si>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</si>
  <si>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</si>
  <si>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</si>
  <si>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</si>
  <si>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</si>
  <si>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</si>
  <si>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</si>
  <si>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</si>
  <si>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</si>
  <si>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</si>
  <si>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</si>
  <si>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</si>
  <si>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</si>
  <si>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</si>
  <si>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</si>
  <si>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</si>
  <si>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</si>
  <si>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</si>
  <si>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</si>
  <si>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</si>
  <si>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</si>
  <si>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</si>
  <si>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</si>
  <si>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</si>
  <si>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</si>
  <si>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</si>
  <si>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</si>
  <si>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</si>
  <si>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</si>
  <si>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</si>
  <si>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</si>
  <si>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</si>
  <si>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</si>
  <si>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</si>
  <si>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</si>
  <si>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</si>
  <si>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</si>
  <si>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</si>
  <si>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</si>
  <si>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</si>
  <si>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</si>
  <si>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</si>
  <si>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</si>
  <si>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</si>
  <si>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</si>
  <si>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</si>
  <si>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</si>
  <si>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</si>
  <si>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</si>
  <si>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</si>
  <si>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</si>
  <si>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</si>
  <si>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</si>
  <si>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</si>
  <si>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</si>
  <si>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</si>
  <si>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</si>
  <si>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</si>
  <si>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</si>
  <si>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</si>
  <si>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</si>
  <si>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</si>
  <si>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</si>
  <si>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</si>
  <si>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</si>
  <si>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</si>
  <si>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</si>
  <si>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</si>
  <si>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</si>
  <si>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</si>
  <si>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</si>
  <si>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</si>
  <si>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</si>
  <si>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</si>
  <si>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</si>
  <si>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</si>
  <si>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</si>
  <si>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</si>
  <si>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</si>
  <si>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</si>
  <si>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</si>
  <si>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</si>
  <si>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</si>
  <si>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</si>
  <si>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</si>
  <si>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</si>
  <si>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</si>
  <si>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</si>
  <si>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</si>
  <si>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</si>
  <si>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</si>
  <si>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</si>
  <si>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</si>
  <si>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</si>
  <si>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</si>
  <si>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</si>
  <si>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</si>
  <si>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</si>
  <si>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</si>
  <si>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</si>
  <si>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</si>
  <si>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</si>
  <si>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</si>
  <si>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</si>
  <si>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</si>
  <si>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</si>
  <si>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</si>
  <si>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</si>
  <si>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</si>
  <si>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</si>
  <si>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</si>
  <si>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</si>
  <si>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</si>
  <si>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</si>
  <si>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</si>
  <si>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</si>
  <si>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</si>
  <si>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</si>
  <si>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</si>
  <si>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</si>
  <si>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</si>
  <si>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</si>
  <si>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</si>
  <si>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</si>
  <si>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</si>
  <si>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</si>
  <si>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</si>
  <si>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</si>
  <si>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</si>
  <si>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</si>
  <si>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</si>
  <si>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</si>
  <si>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</si>
  <si>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</si>
  <si>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</si>
  <si>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</si>
  <si>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</si>
  <si>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</si>
  <si>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</si>
  <si>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</si>
  <si>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</si>
  <si>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</si>
  <si>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</si>
  <si>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</si>
  <si>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</si>
  <si>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</si>
  <si>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</si>
  <si>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</si>
  <si>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</si>
  <si>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</si>
  <si>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</si>
  <si>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</si>
  <si>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</si>
  <si>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</si>
  <si>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</si>
  <si>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</si>
  <si>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</si>
  <si>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</si>
  <si>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</si>
  <si>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</si>
  <si>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</si>
  <si>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</si>
  <si>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</si>
  <si>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</si>
  <si>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</si>
  <si>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</si>
  <si>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</si>
  <si>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</si>
  <si>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</si>
  <si>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</si>
  <si>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</si>
  <si>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</si>
  <si>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</si>
  <si>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</si>
  <si>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</si>
  <si>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</si>
  <si>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</si>
  <si>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</si>
  <si>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</si>
  <si>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</si>
  <si>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</si>
  <si>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</si>
  <si>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</si>
  <si>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</si>
  <si>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</si>
  <si>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</si>
  <si>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</si>
  <si>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</si>
  <si>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</si>
  <si>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</si>
  <si>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</si>
  <si>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</si>
  <si>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</si>
  <si>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</si>
  <si>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</si>
  <si>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</si>
  <si>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</si>
  <si>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</si>
  <si>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</si>
  <si>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</si>
  <si>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</si>
  <si>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</si>
  <si>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</si>
  <si>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</si>
  <si>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</si>
  <si>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</si>
  <si>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</si>
  <si>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</si>
  <si>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</si>
  <si>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</si>
  <si>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</si>
  <si>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</si>
  <si>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</si>
  <si>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</si>
  <si>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</si>
  <si>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</si>
  <si>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</si>
  <si>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</si>
  <si>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</si>
  <si>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</si>
  <si>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</si>
  <si>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</si>
  <si>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</si>
  <si>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</si>
  <si>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</si>
  <si>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</si>
  <si>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</si>
  <si>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</si>
  <si>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</si>
  <si>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</si>
  <si>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</si>
  <si>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</si>
  <si>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</si>
  <si>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</si>
  <si>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</si>
  <si>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</si>
  <si>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</si>
  <si>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</si>
  <si>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</si>
  <si>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</si>
  <si>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</si>
  <si>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</si>
  <si>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</si>
  <si>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</si>
  <si>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</si>
  <si>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</si>
  <si>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</si>
  <si>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</si>
  <si>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</si>
  <si>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</si>
  <si>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</si>
  <si>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</si>
  <si>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</si>
  <si>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</si>
  <si>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</si>
  <si>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</si>
  <si>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</si>
  <si>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</si>
  <si>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</si>
  <si>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</si>
  <si>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</si>
  <si>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</si>
  <si>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</si>
  <si>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</si>
  <si>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</si>
  <si>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</si>
  <si>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</si>
  <si>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</si>
  <si>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</si>
  <si>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</si>
  <si>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</si>
  <si>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</si>
  <si>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</si>
  <si>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</si>
  <si>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</si>
  <si>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</si>
  <si>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</si>
  <si>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</si>
  <si>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</si>
  <si>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</si>
  <si>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</si>
  <si>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</si>
  <si>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</si>
  <si>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</si>
  <si>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</si>
  <si>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</si>
  <si>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</si>
  <si>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</si>
  <si>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</si>
  <si>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</si>
  <si>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</si>
  <si>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</si>
  <si>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</si>
  <si>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</si>
  <si>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</si>
  <si>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</si>
  <si>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</si>
  <si>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</si>
  <si>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</si>
  <si>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</si>
  <si>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</si>
  <si>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</si>
  <si>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</si>
  <si>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</si>
  <si>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</si>
  <si>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</si>
  <si>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</si>
  <si>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</si>
  <si>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</si>
  <si>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</si>
  <si>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</si>
  <si>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</si>
  <si>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</si>
  <si>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</si>
  <si>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</si>
  <si>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</si>
  <si>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</si>
  <si>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</si>
  <si>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</si>
  <si>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</si>
  <si>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</si>
  <si>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</si>
  <si>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</si>
  <si>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</si>
  <si>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</si>
  <si>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</si>
  <si>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</si>
  <si>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</si>
  <si>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</si>
  <si>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</si>
  <si>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</si>
  <si>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</si>
  <si>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</si>
  <si>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</si>
  <si>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</si>
  <si>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</si>
  <si>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</si>
  <si>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</si>
  <si>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</si>
  <si>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</si>
  <si>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</si>
  <si>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</si>
  <si>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</si>
  <si>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</si>
  <si>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</si>
  <si>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</si>
  <si>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</si>
  <si>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</si>
  <si>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</si>
  <si>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</si>
  <si>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</si>
  <si>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</si>
  <si>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</si>
  <si>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</si>
  <si>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</si>
  <si>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</si>
  <si>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</si>
  <si>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</si>
  <si>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</si>
  <si>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</si>
  <si>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</si>
  <si>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</si>
  <si>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</si>
  <si>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</si>
  <si>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</si>
  <si>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</si>
  <si>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</si>
  <si>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</si>
  <si>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</si>
  <si>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</si>
  <si>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</si>
  <si>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</si>
  <si>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</si>
  <si>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</si>
  <si>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</si>
  <si>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</si>
  <si>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</si>
  <si>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</si>
  <si>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</si>
  <si>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</si>
  <si>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</si>
  <si>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</si>
  <si>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</si>
  <si>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</si>
  <si>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</si>
  <si>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</si>
  <si>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</si>
  <si>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</si>
  <si>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</si>
  <si>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</si>
  <si>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</si>
  <si>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</si>
  <si>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</si>
  <si>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</si>
  <si>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</si>
  <si>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</si>
  <si>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</si>
  <si>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</si>
  <si>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</si>
  <si>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</si>
  <si>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</si>
  <si>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</si>
  <si>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</si>
  <si>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</si>
  <si>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</si>
  <si>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</si>
  <si>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</si>
  <si>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</si>
  <si>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</si>
  <si>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</si>
  <si>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</si>
  <si>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</si>
  <si>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</si>
  <si>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</si>
  <si>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</si>
  <si>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</si>
  <si>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</si>
  <si>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</si>
  <si>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</si>
  <si>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</si>
  <si>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</si>
  <si>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</si>
  <si>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</si>
  <si>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</si>
  <si>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</si>
  <si>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</si>
  <si>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</si>
  <si>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</si>
  <si>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</si>
  <si>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</si>
  <si>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</si>
  <si>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</si>
  <si>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</si>
  <si>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</si>
  <si>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</si>
  <si>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</si>
  <si>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</si>
  <si>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</si>
  <si>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</si>
  <si>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</si>
  <si>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</si>
  <si>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</si>
  <si>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</si>
  <si>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</si>
  <si>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</si>
  <si>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</si>
  <si>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</si>
  <si>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</si>
  <si>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</si>
  <si>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</si>
  <si>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</si>
  <si>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</si>
  <si>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</si>
  <si>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</si>
  <si>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</si>
  <si>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</si>
  <si>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</si>
  <si>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</si>
  <si>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</si>
  <si>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</si>
  <si>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</si>
  <si>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</si>
  <si>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</si>
  <si>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</si>
  <si>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</si>
  <si>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</si>
  <si>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</si>
  <si>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</si>
  <si>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</si>
  <si>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</si>
  <si>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</si>
  <si>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</si>
  <si>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</si>
  <si>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</si>
  <si>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</si>
  <si>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</si>
  <si>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</si>
  <si>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</si>
  <si>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</si>
  <si>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</si>
  <si>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</si>
  <si>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</si>
  <si>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</si>
  <si>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</si>
  <si>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</si>
  <si>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</si>
  <si>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</si>
  <si>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</si>
  <si>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</si>
  <si>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</si>
  <si>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</si>
  <si>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</si>
  <si>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</si>
  <si>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</si>
  <si>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</si>
  <si>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</si>
  <si>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</si>
  <si>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</si>
  <si>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</si>
  <si>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</si>
  <si>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</si>
  <si>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</si>
  <si>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</si>
  <si>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</si>
  <si>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</si>
  <si>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</si>
  <si>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</si>
  <si>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</si>
  <si>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</si>
  <si>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</si>
  <si>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</si>
  <si>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</si>
  <si>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</si>
  <si>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</si>
  <si>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</si>
  <si>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</si>
  <si>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</si>
  <si>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</si>
  <si>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</si>
  <si>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</si>
  <si>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</si>
  <si>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</si>
  <si>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</si>
  <si>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</si>
  <si>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</si>
  <si>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</si>
  <si>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</si>
  <si>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</si>
  <si>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</si>
  <si>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</si>
  <si>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</si>
  <si>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</si>
  <si>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</si>
  <si>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</si>
  <si>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</si>
  <si>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</si>
  <si>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</si>
  <si>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</si>
  <si>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</si>
  <si>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</si>
  <si>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</si>
  <si>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</si>
  <si>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</si>
  <si>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</si>
  <si>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</si>
  <si>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</si>
  <si>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</si>
  <si>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</si>
  <si>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</si>
  <si>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</si>
  <si>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</si>
  <si>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</si>
  <si>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</si>
  <si>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</si>
  <si>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</si>
  <si>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</si>
  <si>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</si>
  <si>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</si>
  <si>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</si>
  <si>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</si>
  <si>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</si>
  <si>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</si>
  <si>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</si>
  <si>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</si>
  <si>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</si>
  <si>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</si>
  <si>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</si>
  <si>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</si>
  <si>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</si>
  <si>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</si>
  <si>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</si>
  <si>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</si>
  <si>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</si>
  <si>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</si>
  <si>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</si>
  <si>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</si>
  <si>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</si>
  <si>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</si>
  <si>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</si>
  <si>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</si>
  <si>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</si>
  <si>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</si>
  <si>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</si>
  <si>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</si>
  <si>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</si>
  <si>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</si>
  <si>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</si>
  <si>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</si>
  <si>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</si>
  <si>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</si>
  <si>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</si>
  <si>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</si>
  <si>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</si>
  <si>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</si>
  <si>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</si>
  <si>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</si>
  <si>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</si>
  <si>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</si>
  <si>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</si>
  <si>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</si>
  <si>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</si>
  <si>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</si>
  <si>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</si>
  <si>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</si>
  <si>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</si>
  <si>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</si>
  <si>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</si>
  <si>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</si>
  <si>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</si>
  <si>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</si>
  <si>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</si>
  <si>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</si>
  <si>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</si>
  <si>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</si>
  <si>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</si>
  <si>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</si>
  <si>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</si>
  <si>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</si>
  <si>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</si>
  <si>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</si>
  <si>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</si>
  <si>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</si>
  <si>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</si>
  <si>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</si>
  <si>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</si>
  <si>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</si>
  <si>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</si>
  <si>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</si>
  <si>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</si>
  <si>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</si>
  <si>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</si>
  <si>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</si>
  <si>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</si>
  <si>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</si>
  <si>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</si>
  <si>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</si>
  <si>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</si>
  <si>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</si>
  <si>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</si>
  <si>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</si>
  <si>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</si>
  <si>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</si>
  <si>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</si>
  <si>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</si>
  <si>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</si>
  <si>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</si>
  <si>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</si>
  <si>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</si>
  <si>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</si>
  <si>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</si>
  <si>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</si>
  <si>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</si>
  <si>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</si>
  <si>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</si>
  <si>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</si>
  <si>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</si>
  <si>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</si>
  <si>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</si>
  <si>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</si>
  <si>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</si>
  <si>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</si>
  <si>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</si>
  <si>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</si>
  <si>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</si>
  <si>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</si>
  <si>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</si>
  <si>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</si>
  <si>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</si>
  <si>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</si>
  <si>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</si>
  <si>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</si>
  <si>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</si>
  <si>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</si>
  <si>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</si>
  <si>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</si>
  <si>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</si>
  <si>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</si>
  <si>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</si>
  <si>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</si>
  <si>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</si>
  <si>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</si>
  <si>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</si>
  <si>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</si>
  <si>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</si>
  <si>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</si>
  <si>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</si>
  <si>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</si>
  <si>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</si>
  <si>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</si>
  <si>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</si>
  <si>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</si>
  <si>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</si>
  <si>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</si>
  <si>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</si>
  <si>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</si>
  <si>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</si>
  <si>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</si>
  <si>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</si>
  <si>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</si>
  <si>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</si>
  <si>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</si>
  <si>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</si>
  <si>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</si>
  <si>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</si>
  <si>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</si>
  <si>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</si>
  <si>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</si>
  <si>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</si>
  <si>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</si>
  <si>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</si>
  <si>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</si>
  <si>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</si>
  <si>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</si>
  <si>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</si>
  <si>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</si>
  <si>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</si>
  <si>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</si>
  <si>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</si>
  <si>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</si>
  <si>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</si>
  <si>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</si>
  <si>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</si>
  <si>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</si>
  <si>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</si>
  <si>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</si>
  <si>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</si>
  <si>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</si>
  <si>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</si>
  <si>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</si>
  <si>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</si>
  <si>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</si>
  <si>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</si>
  <si>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</si>
  <si>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</si>
  <si>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</si>
  <si>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</si>
  <si>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</si>
  <si>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</si>
  <si>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</si>
  <si>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</si>
  <si>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</si>
  <si>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</si>
  <si>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</si>
  <si>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</si>
  <si>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</si>
  <si>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</si>
  <si>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</si>
  <si>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</si>
  <si>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</si>
  <si>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</si>
  <si>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</si>
  <si>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</si>
  <si>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</si>
  <si>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</si>
  <si>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</si>
  <si>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</si>
  <si>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</si>
  <si>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</si>
  <si>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</si>
  <si>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</si>
  <si>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</si>
  <si>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</si>
  <si>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</si>
  <si>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</si>
  <si>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</si>
  <si>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</si>
  <si>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</si>
  <si>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</si>
  <si>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</si>
  <si>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</si>
  <si>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</si>
  <si>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</si>
  <si>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</si>
  <si>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</si>
  <si>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</si>
  <si>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</si>
  <si>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</si>
  <si>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</si>
  <si>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</si>
  <si>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</si>
  <si>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</si>
  <si>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</si>
  <si>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</si>
  <si>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</si>
  <si>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</si>
  <si>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</si>
  <si>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</si>
  <si>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</si>
  <si>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</si>
  <si>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</si>
  <si>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</si>
  <si>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</si>
  <si>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</si>
  <si>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</si>
  <si>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</si>
  <si>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</si>
  <si>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</si>
  <si>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</si>
  <si>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</si>
  <si>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</si>
  <si>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</si>
  <si>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</si>
  <si>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</si>
  <si>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</si>
  <si>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</si>
  <si>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</si>
  <si>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</si>
  <si>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</si>
  <si>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</si>
  <si>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</si>
  <si>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</si>
  <si>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</si>
  <si>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</si>
  <si>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</si>
  <si>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</si>
  <si>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</si>
  <si>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</si>
  <si>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</si>
  <si>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</si>
  <si>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</si>
  <si>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</si>
  <si>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</si>
  <si>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</si>
  <si>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</si>
  <si>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</si>
  <si>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</si>
  <si>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</si>
  <si>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</si>
  <si>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</si>
  <si>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</si>
  <si>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</si>
  <si>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</si>
  <si>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</si>
  <si>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</si>
  <si>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</si>
  <si>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</si>
  <si>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</si>
  <si>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</si>
  <si>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</si>
  <si>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</si>
  <si>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</si>
  <si>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</si>
  <si>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</si>
  <si>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</si>
  <si>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</si>
  <si>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</si>
  <si>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</si>
  <si>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</si>
  <si>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</si>
  <si>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</si>
  <si>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</si>
  <si>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</si>
  <si>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</si>
  <si>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</si>
  <si>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</si>
  <si>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</si>
  <si>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</si>
  <si>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</si>
  <si>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</si>
  <si>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</si>
  <si>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</si>
  <si>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</si>
  <si>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</si>
  <si>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</si>
  <si>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</si>
  <si>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</si>
  <si>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</si>
  <si>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</si>
  <si>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</si>
  <si>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</si>
  <si>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</si>
  <si>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</si>
  <si>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</si>
  <si>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</si>
  <si>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</si>
  <si>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</si>
  <si>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</si>
  <si>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</si>
  <si>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</si>
  <si>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</si>
  <si>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</si>
  <si>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</si>
  <si>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</si>
  <si>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</si>
  <si>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</si>
  <si>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</si>
  <si>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</si>
  <si>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</si>
  <si>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</si>
  <si>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</si>
  <si>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</si>
  <si>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</si>
  <si>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</si>
  <si>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</si>
  <si>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</si>
  <si>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</si>
  <si>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</si>
  <si>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</si>
  <si>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</si>
  <si>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</si>
  <si>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</si>
  <si>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</si>
  <si>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</si>
  <si>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</si>
  <si>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</si>
  <si>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</si>
  <si>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</si>
  <si>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</si>
  <si>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</si>
  <si>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</si>
  <si>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</si>
  <si>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</si>
  <si>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</si>
  <si>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</si>
  <si>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</si>
  <si>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</si>
  <si>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</si>
  <si>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</si>
  <si>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</si>
  <si>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</si>
  <si>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</si>
  <si>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</si>
  <si>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</si>
  <si>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</si>
  <si>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</si>
  <si>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</si>
  <si>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</si>
  <si>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</si>
  <si>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</si>
  <si>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</si>
  <si>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</si>
  <si>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</si>
  <si>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</si>
  <si>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</si>
  <si>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</si>
  <si>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</si>
  <si>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</si>
  <si>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</si>
  <si>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</si>
  <si>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</si>
  <si>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</si>
  <si>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</si>
  <si>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</si>
  <si>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</si>
  <si>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</si>
  <si>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</si>
  <si>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</si>
  <si>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</si>
  <si>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</si>
  <si>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</si>
  <si>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</si>
  <si>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</si>
  <si>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</si>
  <si>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</si>
  <si>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</si>
  <si>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</si>
  <si>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</si>
  <si>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</si>
  <si>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</si>
  <si>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</si>
  <si>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</si>
  <si>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</si>
  <si>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</si>
  <si>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</si>
  <si>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</si>
  <si>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</si>
  <si>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</si>
  <si>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</si>
  <si>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</si>
  <si>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</si>
  <si>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</si>
  <si>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</si>
  <si>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</si>
  <si>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</si>
  <si>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</si>
  <si>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</si>
  <si>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</si>
  <si>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</si>
  <si>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</si>
  <si>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</si>
  <si>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</si>
  <si>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</si>
  <si>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</si>
  <si>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</si>
  <si>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</si>
  <si>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</si>
  <si>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</si>
  <si>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</si>
  <si>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</si>
  <si>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</si>
  <si>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</si>
  <si>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</si>
  <si>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</si>
  <si>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</si>
  <si>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</si>
  <si>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</si>
  <si>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</si>
  <si>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</si>
  <si>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</si>
  <si>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</si>
  <si>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</si>
  <si>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</si>
  <si>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</si>
  <si>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</si>
  <si>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</si>
  <si>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</si>
  <si>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</si>
  <si>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</si>
  <si>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</si>
  <si>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</si>
  <si>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</si>
  <si>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</si>
  <si>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</si>
  <si>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</si>
  <si>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</si>
  <si>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</si>
  <si>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</si>
  <si>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</si>
  <si>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</si>
  <si>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</si>
  <si>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</si>
  <si>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</si>
  <si>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</si>
  <si>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</si>
  <si>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</si>
  <si>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</si>
  <si>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</si>
  <si>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</si>
  <si>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</si>
  <si>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</si>
  <si>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</si>
  <si>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</si>
  <si>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</si>
  <si>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</si>
  <si>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</si>
  <si>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</si>
  <si>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</si>
  <si>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</si>
  <si>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</si>
  <si>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</si>
  <si>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</si>
  <si>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</si>
  <si>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</si>
  <si>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</si>
  <si>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</si>
  <si>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</si>
  <si>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</si>
  <si>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</si>
  <si>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</si>
  <si>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</si>
  <si>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</si>
  <si>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</si>
  <si>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</si>
  <si>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</si>
  <si>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</si>
  <si>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</si>
  <si>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</si>
  <si>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</si>
  <si>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</si>
  <si>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</si>
  <si>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</si>
  <si>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</si>
  <si>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</si>
  <si>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</si>
  <si>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</si>
  <si>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</si>
  <si>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</si>
  <si>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</si>
  <si>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</si>
  <si>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</si>
  <si>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</si>
  <si>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</si>
  <si>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</si>
  <si>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</si>
  <si>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</si>
  <si>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</si>
  <si>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</si>
  <si>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</si>
  <si>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</si>
  <si>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</si>
  <si>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</si>
  <si>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</si>
  <si>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</si>
  <si>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</si>
  <si>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</si>
  <si>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</si>
  <si>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</si>
  <si>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</si>
  <si>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</si>
  <si>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</si>
  <si>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</si>
  <si>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</si>
  <si>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</si>
  <si>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</si>
  <si>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</si>
  <si>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</si>
  <si>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</si>
  <si>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</si>
  <si>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</si>
  <si>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</si>
  <si>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</si>
  <si>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</si>
  <si>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</si>
  <si>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</si>
  <si>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</si>
  <si>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</si>
  <si>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</si>
  <si>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</si>
  <si>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</si>
  <si>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</si>
  <si>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</si>
  <si>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</si>
  <si>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</si>
  <si>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</si>
  <si>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</si>
  <si>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</si>
  <si>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</si>
  <si>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</si>
  <si>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</si>
  <si>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</si>
  <si>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</si>
  <si>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</si>
  <si>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</si>
  <si>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</si>
  <si>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</si>
  <si>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</si>
  <si>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</si>
  <si>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</si>
  <si>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</si>
  <si>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</si>
  <si>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</si>
  <si>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</si>
  <si>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</si>
  <si>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</si>
  <si>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</si>
  <si>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</si>
  <si>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</si>
  <si>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</si>
  <si>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</si>
  <si>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</si>
  <si>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</si>
  <si>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</si>
  <si>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</si>
  <si>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</si>
  <si>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</si>
  <si>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</si>
  <si>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</si>
  <si>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</si>
  <si>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</si>
  <si>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</si>
  <si>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</si>
  <si>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</si>
  <si>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</si>
  <si>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</si>
  <si>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</si>
  <si>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</si>
  <si>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</si>
  <si>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</si>
  <si>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</si>
  <si>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</si>
  <si>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</si>
  <si>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</si>
  <si>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</si>
  <si>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</si>
  <si>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</si>
  <si>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</si>
  <si>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</si>
  <si>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</si>
  <si>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</si>
  <si>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</si>
  <si>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</si>
  <si>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</si>
  <si>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</si>
  <si>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</si>
  <si>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</si>
  <si>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</si>
  <si>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</si>
  <si>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</si>
  <si>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</si>
  <si>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</si>
  <si>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</si>
  <si>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</si>
  <si>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</si>
  <si>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</si>
  <si>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</si>
  <si>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</si>
  <si>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</si>
  <si>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</si>
  <si>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</si>
  <si>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</si>
  <si>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</si>
  <si>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</si>
  <si>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</si>
  <si>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</si>
  <si>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</si>
  <si>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</si>
  <si>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</si>
  <si>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</si>
  <si>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</si>
  <si>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</si>
  <si>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</si>
  <si>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</si>
  <si>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</si>
  <si>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</si>
  <si>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</si>
  <si>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</si>
  <si>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</si>
  <si>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</si>
  <si>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</si>
  <si>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</si>
  <si>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</si>
  <si>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</si>
  <si>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</si>
  <si>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</si>
  <si>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</si>
  <si>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</si>
  <si>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</si>
  <si>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</si>
  <si>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</si>
  <si>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</si>
  <si>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</si>
  <si>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</si>
  <si>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</si>
  <si>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</si>
  <si>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</si>
  <si>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</si>
  <si>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</si>
  <si>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</si>
  <si>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</si>
  <si>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</si>
  <si>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</si>
  <si>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</si>
  <si>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</si>
  <si>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</si>
  <si>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</si>
  <si>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</si>
  <si>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</si>
  <si>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</si>
  <si>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</si>
  <si>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</si>
  <si>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</si>
  <si>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</si>
  <si>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</si>
  <si>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</si>
  <si>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</si>
  <si>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</si>
  <si>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</si>
  <si>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</si>
  <si>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</si>
  <si>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</si>
  <si>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</si>
  <si>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</si>
  <si>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</si>
  <si>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</si>
  <si>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</si>
  <si>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</si>
  <si>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</si>
  <si>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</si>
  <si>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</si>
  <si>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</si>
  <si>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</si>
  <si>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</si>
  <si>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</si>
  <si>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</si>
  <si>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</si>
  <si>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</si>
  <si>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</si>
  <si>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</si>
  <si>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</si>
  <si>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</si>
  <si>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</si>
  <si>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</si>
  <si>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</si>
  <si>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</si>
  <si>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</si>
  <si>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</si>
  <si>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</si>
  <si>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</si>
  <si>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</si>
  <si>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</si>
  <si>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</si>
  <si>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</si>
  <si>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</si>
  <si>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</si>
  <si>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</si>
  <si>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</si>
  <si>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</si>
  <si>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</si>
  <si>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</si>
  <si>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</si>
  <si>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</si>
  <si>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</si>
  <si>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</si>
  <si>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</si>
  <si>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</si>
  <si>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</si>
  <si>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</si>
  <si>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</si>
  <si>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</si>
  <si>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</si>
  <si>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</si>
  <si>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</si>
  <si>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</si>
  <si>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</si>
  <si>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</si>
  <si>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</si>
  <si>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</si>
  <si>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</si>
  <si>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</si>
  <si>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</si>
  <si>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</si>
  <si>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</si>
  <si>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</si>
  <si>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</si>
  <si>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</si>
  <si>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</si>
  <si>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</si>
  <si>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</si>
  <si>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</si>
  <si>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</si>
  <si>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</si>
  <si>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</si>
  <si>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</si>
  <si>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</si>
  <si>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</si>
  <si>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</si>
  <si>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</si>
  <si>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</si>
  <si>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</si>
  <si>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</si>
  <si>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</si>
  <si>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</si>
  <si>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</si>
  <si>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</si>
  <si>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</si>
  <si>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</si>
  <si>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</si>
  <si>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</si>
  <si>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</si>
  <si>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</si>
  <si>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</si>
  <si>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</si>
  <si>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</si>
  <si>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</si>
  <si>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</si>
  <si>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</si>
  <si>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</si>
  <si>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</si>
  <si>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</si>
  <si>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</si>
  <si>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</si>
  <si>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</si>
  <si>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</si>
  <si>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</si>
  <si>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</si>
  <si>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</si>
  <si>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</si>
  <si>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</si>
  <si>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</si>
  <si>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</si>
  <si>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</si>
  <si>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</si>
  <si>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</si>
  <si>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</si>
  <si>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</si>
  <si>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</si>
  <si>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</si>
  <si>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</si>
  <si>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</si>
  <si>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</si>
  <si>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</si>
  <si>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</si>
  <si>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</si>
  <si>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</si>
  <si>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</si>
  <si>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</si>
  <si>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</si>
  <si>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</si>
  <si>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</si>
  <si>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</si>
  <si>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</si>
  <si>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</si>
  <si>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</si>
  <si>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</si>
  <si>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</si>
  <si>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</si>
  <si>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</si>
  <si>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</si>
  <si>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</si>
  <si>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</si>
  <si>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</si>
  <si>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</si>
  <si>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</si>
  <si>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</si>
  <si>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</si>
  <si>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</si>
  <si>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</si>
  <si>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</si>
  <si>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</si>
  <si>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</si>
  <si>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</si>
  <si>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</si>
  <si>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</si>
  <si>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</si>
  <si>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</si>
  <si>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</si>
  <si>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</si>
  <si>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</si>
  <si>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</si>
  <si>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</si>
  <si>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</si>
  <si>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</si>
  <si>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</si>
  <si>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</si>
  <si>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</si>
  <si>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</si>
  <si>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</si>
  <si>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</si>
  <si>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</si>
  <si>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</si>
  <si>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</si>
  <si>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</si>
  <si>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</si>
  <si>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</si>
  <si>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</si>
  <si>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</si>
  <si>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</si>
  <si>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</si>
  <si>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</si>
  <si>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</si>
  <si>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</si>
  <si>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</si>
  <si>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</si>
  <si>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</si>
  <si>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</si>
  <si>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</si>
  <si>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</si>
  <si>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</si>
  <si>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</si>
  <si>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</si>
  <si>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</si>
  <si>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</si>
  <si>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</si>
  <si>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</si>
  <si>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</si>
  <si>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</si>
  <si>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</si>
  <si>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</si>
  <si>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</si>
  <si>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</si>
  <si>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</si>
  <si>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</si>
  <si>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</si>
  <si>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</si>
  <si>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</si>
  <si>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</si>
  <si>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</si>
  <si>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</si>
  <si>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</si>
  <si>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</si>
  <si>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</si>
  <si>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</si>
  <si>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</si>
  <si>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</si>
  <si>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</si>
  <si>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</si>
  <si>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</si>
  <si>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</si>
  <si>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</si>
  <si>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</si>
  <si>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</si>
  <si>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</si>
  <si>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</si>
  <si>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</si>
  <si>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</si>
  <si>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</si>
  <si>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</si>
  <si>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</si>
  <si>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</si>
  <si>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</si>
  <si>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</si>
  <si>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</si>
  <si>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</si>
  <si>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</si>
  <si>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</si>
  <si>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</si>
  <si>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</si>
  <si>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</si>
  <si>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</si>
  <si>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</si>
  <si>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</si>
  <si>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</si>
  <si>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</si>
  <si>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</si>
  <si>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</si>
  <si>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</si>
  <si>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</si>
  <si>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</si>
  <si>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</si>
  <si>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</si>
  <si>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</si>
  <si>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</si>
  <si>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</si>
  <si>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</si>
  <si>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</si>
  <si>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</si>
  <si>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</si>
  <si>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</si>
  <si>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</si>
  <si>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</si>
  <si>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</si>
  <si>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</si>
  <si>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</si>
  <si>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</si>
  <si>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</si>
  <si>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</si>
  <si>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</si>
  <si>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</si>
  <si>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</si>
  <si>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</si>
  <si>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</si>
  <si>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</si>
  <si>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</si>
  <si>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</si>
  <si>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</si>
  <si>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</si>
  <si>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</si>
  <si>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</si>
  <si>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</si>
  <si>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</si>
  <si>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</si>
  <si>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</si>
  <si>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</si>
  <si>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</si>
  <si>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</si>
  <si>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</si>
  <si>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</si>
  <si>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</si>
  <si>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</si>
  <si>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</si>
  <si>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</si>
  <si>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</si>
  <si>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</si>
  <si>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</si>
  <si>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</si>
  <si>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</si>
  <si>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</si>
  <si>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</si>
  <si>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</si>
  <si>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</si>
  <si>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</si>
  <si>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</si>
  <si>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</si>
  <si>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</si>
  <si>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</si>
  <si>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</si>
  <si>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</si>
  <si>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</si>
  <si>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</si>
  <si>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</si>
  <si>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</si>
  <si>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</si>
  <si>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</si>
  <si>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</si>
  <si>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</si>
  <si>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</si>
  <si>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</si>
  <si>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</si>
  <si>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</si>
  <si>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</si>
  <si>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</si>
  <si>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</si>
  <si>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</si>
  <si>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</si>
  <si>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</si>
  <si>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</si>
  <si>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</si>
  <si>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</si>
  <si>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</si>
  <si>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</si>
  <si>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</si>
  <si>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</si>
  <si>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</si>
  <si>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</si>
  <si>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</si>
  <si>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</si>
  <si>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</si>
  <si>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</si>
  <si>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</si>
  <si>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</si>
  <si>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</si>
  <si>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</si>
  <si>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</si>
  <si>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</si>
  <si>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</si>
  <si>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</si>
  <si>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</si>
  <si>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</si>
  <si>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</si>
  <si>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</si>
  <si>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</si>
  <si>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</si>
  <si>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</si>
  <si>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</si>
  <si>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</si>
  <si>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</si>
  <si>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</si>
  <si>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</si>
  <si>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</si>
  <si>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</si>
  <si>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</si>
  <si>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</si>
  <si>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</si>
  <si>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</si>
  <si>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</si>
  <si>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</si>
  <si>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</si>
  <si>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</si>
  <si>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</si>
  <si>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</si>
  <si>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</si>
  <si>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</si>
  <si>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</si>
  <si>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</si>
  <si>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</si>
  <si>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</si>
  <si>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</si>
  <si>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</si>
  <si>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</si>
  <si>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</si>
  <si>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</si>
  <si>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</si>
  <si>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</si>
  <si>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</si>
  <si>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</si>
  <si>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</si>
  <si>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</si>
  <si>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</si>
  <si>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</si>
  <si>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</si>
  <si>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</si>
  <si>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</si>
  <si>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</si>
  <si>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</si>
  <si>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</si>
  <si>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</si>
  <si>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</si>
  <si>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</si>
  <si>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</si>
  <si>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</si>
  <si>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</si>
  <si>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</si>
  <si>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</si>
  <si>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</si>
  <si>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</si>
  <si>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</si>
  <si>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</si>
  <si>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</si>
  <si>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</si>
  <si>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</si>
  <si>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</si>
  <si>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</si>
  <si>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</si>
  <si>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</si>
  <si>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</si>
  <si>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</si>
  <si>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</si>
  <si>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</si>
  <si>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</si>
  <si>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</si>
  <si>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</si>
  <si>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</si>
  <si>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</si>
  <si>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</si>
  <si>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</si>
  <si>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</si>
  <si>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</si>
  <si>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</si>
  <si>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</si>
  <si>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</si>
  <si>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</si>
  <si>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</si>
  <si>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</si>
  <si>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</si>
  <si>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</si>
  <si>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</si>
  <si>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</si>
  <si>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</si>
  <si>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</si>
  <si>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</si>
  <si>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</si>
  <si>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</si>
  <si>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</si>
  <si>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</si>
  <si>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</si>
  <si>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</si>
  <si>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</si>
  <si>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</si>
  <si>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</si>
  <si>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</si>
  <si>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</si>
  <si>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</si>
  <si>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</si>
  <si>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</si>
  <si>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</si>
  <si>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</si>
  <si>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</si>
  <si>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</si>
  <si>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</si>
  <si>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</si>
  <si>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</si>
  <si>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</si>
  <si>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</si>
  <si>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</si>
  <si>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</si>
  <si>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</si>
  <si>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</si>
  <si>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</si>
  <si>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</si>
  <si>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</si>
  <si>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</si>
  <si>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</si>
  <si>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</si>
  <si>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</si>
  <si>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</si>
  <si>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</si>
  <si>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</si>
  <si>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</si>
  <si>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</si>
  <si>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</si>
  <si>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</si>
  <si>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</si>
  <si>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</si>
  <si>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</si>
  <si>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</si>
  <si>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</si>
  <si>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</si>
  <si>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</si>
  <si>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</si>
  <si>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</si>
  <si>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</si>
  <si>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</si>
  <si>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</si>
  <si>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</si>
  <si>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</si>
  <si>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</si>
  <si>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</si>
  <si>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</si>
  <si>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</si>
  <si>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</si>
  <si>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</si>
  <si>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</si>
  <si>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</si>
  <si>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</si>
  <si>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</si>
  <si>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</si>
  <si>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</si>
  <si>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</si>
  <si>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</si>
  <si>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</si>
  <si>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</si>
  <si>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</si>
  <si>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</si>
  <si>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</si>
  <si>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</si>
  <si>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</si>
  <si>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</si>
  <si>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</si>
  <si>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</si>
  <si>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</si>
  <si>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</si>
  <si>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</si>
  <si>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</si>
  <si>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</si>
  <si>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</si>
  <si>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</si>
  <si>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</si>
  <si>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</si>
  <si>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</si>
  <si>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</si>
  <si>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</si>
  <si>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</si>
  <si>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</si>
  <si>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</si>
  <si>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</si>
  <si>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</si>
  <si>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</si>
  <si>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</si>
  <si>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</si>
  <si>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</si>
  <si>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</si>
  <si>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</si>
  <si>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</si>
  <si>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</si>
  <si>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</si>
  <si>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</si>
  <si>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</si>
  <si>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</si>
  <si>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</si>
  <si>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</si>
  <si>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</si>
  <si>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</si>
  <si>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</si>
  <si>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</si>
  <si>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</si>
  <si>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</si>
  <si>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</si>
  <si>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</si>
  <si>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</si>
  <si>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</si>
  <si>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</si>
  <si>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</si>
  <si>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</si>
  <si>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</si>
  <si>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</si>
  <si>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</si>
  <si>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</si>
  <si>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</si>
  <si>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</si>
  <si>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</si>
  <si>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</si>
  <si>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</si>
  <si>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</si>
  <si>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</si>
  <si>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</si>
  <si>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</si>
  <si>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</si>
  <si>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</si>
  <si>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</si>
  <si>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</si>
  <si>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</si>
  <si>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</si>
  <si>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</si>
  <si>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</si>
  <si>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</si>
  <si>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</si>
  <si>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</si>
  <si>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</si>
  <si>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</si>
  <si>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</si>
  <si>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</si>
  <si>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</si>
  <si>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</si>
  <si>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</si>
  <si>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</si>
  <si>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</si>
  <si>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</si>
  <si>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</si>
  <si>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</si>
  <si>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</si>
  <si>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</si>
  <si>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</si>
  <si>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</si>
  <si>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</si>
  <si>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</si>
  <si>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</si>
  <si>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</si>
  <si>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</si>
  <si>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</si>
  <si>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</si>
  <si>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</si>
  <si>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</si>
  <si>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</si>
  <si>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</si>
  <si>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</si>
  <si>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</si>
  <si>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</si>
  <si>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</si>
  <si>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</si>
  <si>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</si>
  <si>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</si>
  <si>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</si>
  <si>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</si>
  <si>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</si>
  <si>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</si>
  <si>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</si>
  <si>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</si>
  <si>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</si>
  <si>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</si>
  <si>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</si>
  <si>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</si>
  <si>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</si>
  <si>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</si>
  <si>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</si>
  <si>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</si>
  <si>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</si>
  <si>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</si>
  <si>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</si>
  <si>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</si>
  <si>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</si>
  <si>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</si>
  <si>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</si>
  <si>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</si>
  <si>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</si>
  <si>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</si>
  <si>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</si>
  <si>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</si>
  <si>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</si>
  <si>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</si>
  <si>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</si>
  <si>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</si>
  <si>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</si>
  <si>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</si>
  <si>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</si>
  <si>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</si>
  <si>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</si>
  <si>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</si>
  <si>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</si>
  <si>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</si>
  <si>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</si>
  <si>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</si>
  <si>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</si>
  <si>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</si>
  <si>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</si>
  <si>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</si>
  <si>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</si>
  <si>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</si>
  <si>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</si>
  <si>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</si>
  <si>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</si>
  <si>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</si>
  <si>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</si>
  <si>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</si>
  <si>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</si>
  <si>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</si>
  <si>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</si>
  <si>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</si>
  <si>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</si>
  <si>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</si>
  <si>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</si>
  <si>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</si>
  <si>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</si>
  <si>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</si>
  <si>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</si>
  <si>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</si>
  <si>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</si>
  <si>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</si>
  <si>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</si>
  <si>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</si>
  <si>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</si>
  <si>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</si>
  <si>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</si>
  <si>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</si>
  <si>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</si>
  <si>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</si>
  <si>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</si>
  <si>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</si>
  <si>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</si>
  <si>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</si>
  <si>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</si>
  <si>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</si>
  <si>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</si>
  <si>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</si>
  <si>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</si>
  <si>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</si>
  <si>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</si>
  <si>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</si>
  <si>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</si>
  <si>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</si>
  <si>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</si>
  <si>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</si>
  <si>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</si>
  <si>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</si>
  <si>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</si>
  <si>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</si>
  <si>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</si>
  <si>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</si>
  <si>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</si>
  <si>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</si>
  <si>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</si>
  <si>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</si>
  <si>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</si>
  <si>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</si>
  <si>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</si>
  <si>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</si>
  <si>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</si>
  <si>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</si>
  <si>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</si>
  <si>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</si>
  <si>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</si>
  <si>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</si>
  <si>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</si>
  <si>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</si>
  <si>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</si>
  <si>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</si>
  <si>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</si>
  <si>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</si>
  <si>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</si>
  <si>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</si>
  <si>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</si>
  <si>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</si>
  <si>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</si>
  <si>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</si>
  <si>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</si>
  <si>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</si>
  <si>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</si>
  <si>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</si>
  <si>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</si>
  <si>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</si>
  <si>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</si>
  <si>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</si>
  <si>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</si>
  <si>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</si>
  <si>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</si>
  <si>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</si>
  <si>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</si>
  <si>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</si>
  <si>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</si>
  <si>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</si>
  <si>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</si>
  <si>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</si>
  <si>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</si>
  <si>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</si>
  <si>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</si>
  <si>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</si>
  <si>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</si>
  <si>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</si>
  <si>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</si>
  <si>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</si>
  <si>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</si>
  <si>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</si>
  <si>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</si>
  <si>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</si>
  <si>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</si>
  <si>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</si>
  <si>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</si>
  <si>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</si>
  <si>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</si>
  <si>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</si>
  <si>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</si>
  <si>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</si>
  <si>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</si>
  <si>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</si>
  <si>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</si>
  <si>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</si>
  <si>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</si>
  <si>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</si>
  <si>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</si>
  <si>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</si>
  <si>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</si>
  <si>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</si>
  <si>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</si>
  <si>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</si>
  <si>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</si>
  <si>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</si>
  <si>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</si>
  <si>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</si>
  <si>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</si>
  <si>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</si>
  <si>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</si>
  <si>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</si>
  <si>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</si>
  <si>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</si>
  <si>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</si>
  <si>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</si>
  <si>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</si>
  <si>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</si>
  <si>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</si>
  <si>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</si>
  <si>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</si>
  <si>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</si>
  <si>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</si>
  <si>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</si>
  <si>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</si>
  <si>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</si>
  <si>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</si>
  <si>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</si>
  <si>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</si>
  <si>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</si>
  <si>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</si>
  <si>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</si>
  <si>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</si>
  <si>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</si>
  <si>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</si>
  <si>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</si>
  <si>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</si>
  <si>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</si>
  <si>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</si>
  <si>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</si>
  <si>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</si>
  <si>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</si>
  <si>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</si>
  <si>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</si>
  <si>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</si>
  <si>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</si>
  <si>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</si>
  <si>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</si>
  <si>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</si>
  <si>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</si>
  <si>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</si>
  <si>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</si>
  <si>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</si>
  <si>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</si>
  <si>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</si>
  <si>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</si>
  <si>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</si>
  <si>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</si>
  <si>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</si>
  <si>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</si>
  <si>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</si>
  <si>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</si>
  <si>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</si>
  <si>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</si>
  <si>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</si>
  <si>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</si>
  <si>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</si>
  <si>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</si>
  <si>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</si>
  <si>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</si>
  <si>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</si>
  <si>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</si>
  <si>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</si>
  <si>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</si>
  <si>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</si>
  <si>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</si>
  <si>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</si>
  <si>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</si>
  <si>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</si>
  <si>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</si>
  <si>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</si>
  <si>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</si>
  <si>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</si>
  <si>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</si>
  <si>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</si>
  <si>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</si>
  <si>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</si>
  <si>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</si>
  <si>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</si>
  <si>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</si>
  <si>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</si>
  <si>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</si>
  <si>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</si>
  <si>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</si>
  <si>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</si>
  <si>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</si>
  <si>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</si>
  <si>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</si>
  <si>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</si>
  <si>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</si>
  <si>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</si>
  <si>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</si>
  <si>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</si>
  <si>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</si>
  <si>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</si>
  <si>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</si>
  <si>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</si>
  <si>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</si>
  <si>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</si>
  <si>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</si>
  <si>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</si>
  <si>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</si>
  <si>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</si>
  <si>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</si>
  <si>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</si>
  <si>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</si>
  <si>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</si>
  <si>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</si>
  <si>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</si>
  <si>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</si>
  <si>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</si>
  <si>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</si>
  <si>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</si>
  <si>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</si>
  <si>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</si>
  <si>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</si>
  <si>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</si>
  <si>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</si>
  <si>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</si>
  <si>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</si>
  <si>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</si>
  <si>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</si>
  <si>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</si>
  <si>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</si>
  <si>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</si>
  <si>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</si>
  <si>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</si>
  <si>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</si>
  <si>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</si>
  <si>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</si>
  <si>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</si>
  <si>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</si>
  <si>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</si>
  <si>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</si>
  <si>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</si>
  <si>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</si>
  <si>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</si>
  <si>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</si>
  <si>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</si>
  <si>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</si>
  <si>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</si>
  <si>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</si>
  <si>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</si>
  <si>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</si>
  <si>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</si>
  <si>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</si>
  <si>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</si>
  <si>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</si>
  <si>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</si>
  <si>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</si>
  <si>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</si>
  <si>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</si>
  <si>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</si>
  <si>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</si>
  <si>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</si>
  <si>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</si>
  <si>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</si>
  <si>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</si>
  <si>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</si>
  <si>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</si>
  <si>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</si>
  <si>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</si>
  <si>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</si>
  <si>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</si>
  <si>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</si>
  <si>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</si>
  <si>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</si>
  <si>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</si>
  <si>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</si>
  <si>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</si>
  <si>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</si>
  <si>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</si>
  <si>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</si>
  <si>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</si>
  <si>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</si>
  <si>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</si>
  <si>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</si>
  <si>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</si>
  <si>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</si>
  <si>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</si>
  <si>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</si>
  <si>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</si>
  <si>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</si>
  <si>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</si>
  <si>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</si>
  <si>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</si>
  <si>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</si>
  <si>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</si>
  <si>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</si>
  <si>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</si>
  <si>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</si>
  <si>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</si>
  <si>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</si>
  <si>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</si>
  <si>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</si>
  <si>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</si>
  <si>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</si>
  <si>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</si>
  <si>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</si>
  <si>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</si>
  <si>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</si>
  <si>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</si>
  <si>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</si>
  <si>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</si>
  <si>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</si>
  <si>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</si>
  <si>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</si>
  <si>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</si>
  <si>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</si>
  <si>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</si>
  <si>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</si>
  <si>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</si>
  <si>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</si>
  <si>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</si>
  <si>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</si>
  <si>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</si>
  <si>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</si>
  <si>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</si>
  <si>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</si>
  <si>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</si>
  <si>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</si>
  <si>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</si>
  <si>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</si>
  <si>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</si>
  <si>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</si>
  <si>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</si>
  <si>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</si>
  <si>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</si>
  <si>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</si>
  <si>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</si>
  <si>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</si>
  <si>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</si>
  <si>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</si>
  <si>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</si>
  <si>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</si>
  <si>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</si>
  <si>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</si>
  <si>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</si>
  <si>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</si>
  <si>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</si>
  <si>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</si>
  <si>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</si>
  <si>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</si>
  <si>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</si>
  <si>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</si>
  <si>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</si>
  <si>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</si>
  <si>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</si>
  <si>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</si>
  <si>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</si>
  <si>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</si>
  <si>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</si>
  <si>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</si>
  <si>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</si>
  <si>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</si>
  <si>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</si>
  <si>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</si>
  <si>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</si>
  <si>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</si>
  <si>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</si>
  <si>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</si>
  <si>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</si>
  <si>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</si>
  <si>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</si>
  <si>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</si>
  <si>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</si>
  <si>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</si>
  <si>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</si>
  <si>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</si>
  <si>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</si>
  <si>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</si>
  <si>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</si>
  <si>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</si>
  <si>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</si>
  <si>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</si>
  <si>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</si>
  <si>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</si>
  <si>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</si>
  <si>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</si>
  <si>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</si>
  <si>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</si>
  <si>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</si>
  <si>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</si>
  <si>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</si>
  <si>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</si>
  <si>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</si>
  <si>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</si>
  <si>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</si>
  <si>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</si>
  <si>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</si>
  <si>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</si>
  <si>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</si>
  <si>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</si>
  <si>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</si>
  <si>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</si>
  <si>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</si>
  <si>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</si>
  <si>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</si>
  <si>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</si>
  <si>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</si>
  <si>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</si>
  <si>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</si>
  <si>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</si>
  <si>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</si>
  <si>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</si>
  <si>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</si>
  <si>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</si>
  <si>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</si>
  <si>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</si>
  <si>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</si>
  <si>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</si>
  <si>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</si>
  <si>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</si>
  <si>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</si>
  <si>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</si>
  <si>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</si>
  <si>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</si>
  <si>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</si>
  <si>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</si>
  <si>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</si>
  <si>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</si>
  <si>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</si>
  <si>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</si>
  <si>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</si>
  <si>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</si>
  <si>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</si>
  <si>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</si>
  <si>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</si>
  <si>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</si>
  <si>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</si>
  <si>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</si>
  <si>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</si>
  <si>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</si>
  <si>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</si>
  <si>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</si>
  <si>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</si>
  <si>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</si>
  <si>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</si>
  <si>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</si>
  <si>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</si>
  <si>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</si>
  <si>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</si>
  <si>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</si>
  <si>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</si>
  <si>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</si>
  <si>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</si>
  <si>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</si>
  <si>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</si>
  <si>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</si>
  <si>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</si>
  <si>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</si>
  <si>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</si>
  <si>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</si>
  <si>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</si>
  <si>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</si>
  <si>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</si>
  <si>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</si>
  <si>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</si>
  <si>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</si>
  <si>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</si>
  <si>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</si>
  <si>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</si>
  <si>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</si>
  <si>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</si>
  <si>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</si>
  <si>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</si>
  <si>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</si>
  <si>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</si>
  <si>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</si>
  <si>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</si>
  <si>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</si>
  <si>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</si>
  <si>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</si>
  <si>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</si>
  <si>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</si>
  <si>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</si>
  <si>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</si>
  <si>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</si>
  <si>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</si>
  <si>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</si>
  <si>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</si>
  <si>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</si>
  <si>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</si>
  <si>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</si>
  <si>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</si>
  <si>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</si>
  <si>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</si>
  <si>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</si>
  <si>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</si>
  <si>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</si>
  <si>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</si>
  <si>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</si>
  <si>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</si>
  <si>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</si>
  <si>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</si>
  <si>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</si>
  <si>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</si>
  <si>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</si>
  <si>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</si>
  <si>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</si>
  <si>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</si>
  <si>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</si>
  <si>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</si>
  <si>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</si>
  <si>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</si>
  <si>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</si>
  <si>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</si>
  <si>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</si>
  <si>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</si>
  <si>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</si>
  <si>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</si>
  <si>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</si>
  <si>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</si>
  <si>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</si>
  <si>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</si>
  <si>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</si>
  <si>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</si>
  <si>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</si>
  <si>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</si>
  <si>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</si>
  <si>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</si>
  <si>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</si>
  <si>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</si>
  <si>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</si>
  <si>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</si>
  <si>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</si>
  <si>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</si>
  <si>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</si>
  <si>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</si>
  <si>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</si>
  <si>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</si>
  <si>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</si>
  <si>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</si>
  <si>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</si>
  <si>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</si>
  <si>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</si>
  <si>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</si>
  <si>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</si>
  <si>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</si>
  <si>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</si>
  <si>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</si>
  <si>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</si>
  <si>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</si>
  <si>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</si>
  <si>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</si>
  <si>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</si>
  <si>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</si>
  <si>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</si>
  <si>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</si>
  <si>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</si>
  <si>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</si>
  <si>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</si>
  <si>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</si>
  <si>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</si>
  <si>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</si>
  <si>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</si>
  <si>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</si>
  <si>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</si>
  <si>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</si>
  <si>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</si>
  <si>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</si>
  <si>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</si>
  <si>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</si>
  <si>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</si>
  <si>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</si>
  <si>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</si>
  <si>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</si>
  <si>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</si>
  <si>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</si>
  <si>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</si>
  <si>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</si>
  <si>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</si>
  <si>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</si>
  <si>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</si>
  <si>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</si>
  <si>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</si>
  <si>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</si>
  <si>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</si>
  <si>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</si>
  <si>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</si>
  <si>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</si>
  <si>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</si>
  <si>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</si>
  <si>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</si>
  <si>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</si>
  <si>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</si>
  <si>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</si>
  <si>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</si>
  <si>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</si>
  <si>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</si>
  <si>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</si>
  <si>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</si>
  <si>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</si>
  <si>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</si>
  <si>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</si>
  <si>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</si>
  <si>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</si>
  <si>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</si>
  <si>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</si>
  <si>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</si>
  <si>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</si>
  <si>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</si>
  <si>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</si>
  <si>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</si>
  <si>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</si>
  <si>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</si>
  <si>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</si>
  <si>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</si>
  <si>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</si>
  <si>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</si>
  <si>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</si>
  <si>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</si>
  <si>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</si>
  <si>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</si>
  <si>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</si>
  <si>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</si>
  <si>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</si>
  <si>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</si>
  <si>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</si>
  <si>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</si>
  <si>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</si>
  <si>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</si>
  <si>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</si>
  <si>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</si>
  <si>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</si>
  <si>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</si>
  <si>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</si>
  <si>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</si>
  <si>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</si>
  <si>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</si>
  <si>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</si>
  <si>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</si>
  <si>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</si>
  <si>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</si>
  <si>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</si>
  <si>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</si>
  <si>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</si>
  <si>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</si>
  <si>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</si>
  <si>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</si>
  <si>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</si>
  <si>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</si>
  <si>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</si>
  <si>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</si>
  <si>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</si>
  <si>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</si>
  <si>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</si>
  <si>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</si>
  <si>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</si>
  <si>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</si>
  <si>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</si>
  <si>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</si>
  <si>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</si>
  <si>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</si>
  <si>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</si>
  <si>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</si>
  <si>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</si>
  <si>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</si>
  <si>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</si>
  <si>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</si>
  <si>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</si>
  <si>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</si>
  <si>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</si>
  <si>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</si>
  <si>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</si>
  <si>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</si>
  <si>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</si>
  <si>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</si>
  <si>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</si>
  <si>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</si>
  <si>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</si>
  <si>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</si>
  <si>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</si>
  <si>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</si>
  <si>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</si>
  <si>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</si>
  <si>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</si>
  <si>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</si>
  <si>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</si>
  <si>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</si>
  <si>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</si>
  <si>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</si>
  <si>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</si>
  <si>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</si>
  <si>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</si>
  <si>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</si>
  <si>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</si>
  <si>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</si>
  <si>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</si>
  <si>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</si>
  <si>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</si>
  <si>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</si>
  <si>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</si>
  <si>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</si>
  <si>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</si>
  <si>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</si>
  <si>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</si>
  <si>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</si>
  <si>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</si>
  <si>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</si>
  <si>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</si>
  <si>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</si>
  <si>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</si>
  <si>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</si>
  <si>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</si>
  <si>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</si>
  <si>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</si>
  <si>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</si>
  <si>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</si>
  <si>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</si>
  <si>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</si>
  <si>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</si>
  <si>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</si>
  <si>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</si>
  <si>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</si>
  <si>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</si>
  <si>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</si>
  <si>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</si>
  <si>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</si>
  <si>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</si>
  <si>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</si>
  <si>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</si>
  <si>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</si>
  <si>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</si>
  <si>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</si>
  <si>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</si>
  <si>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</si>
  <si>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</si>
  <si>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</si>
  <si>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</si>
  <si>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</si>
  <si>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</si>
  <si>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</si>
  <si>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</si>
  <si>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</si>
  <si>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</si>
  <si>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</si>
  <si>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</si>
  <si>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</si>
  <si>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</si>
  <si>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</si>
  <si>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</si>
  <si>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</si>
  <si>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</si>
  <si>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</si>
  <si>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</si>
  <si>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</si>
  <si>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</si>
  <si>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</si>
  <si>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</si>
  <si>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</si>
  <si>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</si>
  <si>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</si>
  <si>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</si>
  <si>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</si>
  <si>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</si>
  <si>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</si>
  <si>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</si>
  <si>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</si>
  <si>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</si>
  <si>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</si>
  <si>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</si>
  <si>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</si>
  <si>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</si>
  <si>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</si>
  <si>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</si>
  <si>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</si>
  <si>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</si>
  <si>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</si>
  <si>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</si>
  <si>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</si>
  <si>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</si>
  <si>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</si>
  <si>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</si>
  <si>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</si>
  <si>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</si>
  <si>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</si>
  <si>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</si>
  <si>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</si>
  <si>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</si>
  <si>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</si>
  <si>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</si>
  <si>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</si>
  <si>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</si>
  <si>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</si>
  <si>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</si>
  <si>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</si>
  <si>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</si>
  <si>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</si>
  <si>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</si>
  <si>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</si>
  <si>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</si>
  <si>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</si>
  <si>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</si>
  <si>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</si>
  <si>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</si>
  <si>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</si>
  <si>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</si>
  <si>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</si>
  <si>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</si>
  <si>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</si>
  <si>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</si>
  <si>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</si>
  <si>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</si>
  <si>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</si>
  <si>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</si>
  <si>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</si>
  <si>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</si>
  <si>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</si>
  <si>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</si>
  <si>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</si>
  <si>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</si>
  <si>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</si>
  <si>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</si>
  <si>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</si>
  <si>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</si>
  <si>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</si>
  <si>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</si>
  <si>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</si>
  <si>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</si>
  <si>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</si>
  <si>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</si>
  <si>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</si>
  <si>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</si>
  <si>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</si>
  <si>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</si>
  <si>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</si>
  <si>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</si>
  <si>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</si>
  <si>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</si>
  <si>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</si>
  <si>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</si>
  <si>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</si>
  <si>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</si>
  <si>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</si>
  <si>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</si>
  <si>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</si>
  <si>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</si>
  <si>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</si>
  <si>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</si>
  <si>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</si>
  <si>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</si>
  <si>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</si>
  <si>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</si>
  <si>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</si>
  <si>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</si>
  <si>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</si>
  <si>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</si>
  <si>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</si>
  <si>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</si>
  <si>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</si>
  <si>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</si>
  <si>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</si>
  <si>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</si>
  <si>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</si>
  <si>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</si>
  <si>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</si>
  <si>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</si>
  <si>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</si>
  <si>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</si>
  <si>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</si>
  <si>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</si>
  <si>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</si>
  <si>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</si>
  <si>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</si>
  <si>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</si>
  <si>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</si>
  <si>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</si>
  <si>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</si>
  <si>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</si>
  <si>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</si>
  <si>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</si>
  <si>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</si>
  <si>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</si>
  <si>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</si>
  <si>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</si>
  <si>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</si>
  <si>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</si>
  <si>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</si>
  <si>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</si>
  <si>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</si>
  <si>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</si>
  <si>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</si>
  <si>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</si>
  <si>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</si>
  <si>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</si>
  <si>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</si>
  <si>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</si>
  <si>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</si>
  <si>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</si>
  <si>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</si>
  <si>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</si>
  <si>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</si>
  <si>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</si>
  <si>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</si>
  <si>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</si>
  <si>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</si>
  <si>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</si>
  <si>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</si>
  <si>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</si>
  <si>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</si>
  <si>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</si>
  <si>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</si>
  <si>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</si>
  <si>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</si>
  <si>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</si>
  <si>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</si>
  <si>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</si>
  <si>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</si>
  <si>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</si>
  <si>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</si>
  <si>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</si>
  <si>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</si>
  <si>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</si>
  <si>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</si>
  <si>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</si>
  <si>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</si>
  <si>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</si>
  <si>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</si>
  <si>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</si>
  <si>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</si>
  <si>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</si>
  <si>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</si>
  <si>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</si>
  <si>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</si>
  <si>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</si>
  <si>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</si>
  <si>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</si>
  <si>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</si>
  <si>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</si>
  <si>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</si>
  <si>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</si>
  <si>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</si>
  <si>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</si>
  <si>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</si>
  <si>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</si>
  <si>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</si>
  <si>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</si>
  <si>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</si>
  <si>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</si>
  <si>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</si>
  <si>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</si>
  <si>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</si>
  <si>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</si>
  <si>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</si>
  <si>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</si>
  <si>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</si>
  <si>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</si>
  <si>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</si>
  <si>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</si>
  <si>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</si>
  <si>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</si>
  <si>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</si>
  <si>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</si>
  <si>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</si>
  <si>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</si>
  <si>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</si>
  <si>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</si>
  <si>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</si>
  <si>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</si>
  <si>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</si>
  <si>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</si>
  <si>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</si>
  <si>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</si>
  <si>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</si>
  <si>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</si>
  <si>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</si>
  <si>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</si>
  <si>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</si>
  <si>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</si>
  <si>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</si>
  <si>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</si>
  <si>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</si>
  <si>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</si>
  <si>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</si>
  <si>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</si>
  <si>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</si>
  <si>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</si>
  <si>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</si>
  <si>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</si>
  <si>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</si>
  <si>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</si>
  <si>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</si>
  <si>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</si>
  <si>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</si>
  <si>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</si>
  <si>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</si>
  <si>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</si>
  <si>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</si>
  <si>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</si>
  <si>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</si>
  <si>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</si>
  <si>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</si>
  <si>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</si>
  <si>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</si>
  <si>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</si>
  <si>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</si>
  <si>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</si>
  <si>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</si>
  <si>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</si>
  <si>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</si>
  <si>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</si>
  <si>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</si>
  <si>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</si>
  <si>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</si>
  <si>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</si>
  <si>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</si>
  <si>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</si>
  <si>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</si>
  <si>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</si>
  <si>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</si>
  <si>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</si>
  <si>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</si>
  <si>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</si>
  <si>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</si>
  <si>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</si>
  <si>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</si>
  <si>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</si>
  <si>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</si>
  <si>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</si>
  <si>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</si>
  <si>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</si>
  <si>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</si>
  <si>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</si>
  <si>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</si>
  <si>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</si>
  <si>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</si>
  <si>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</si>
  <si>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</si>
  <si>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</si>
  <si>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</si>
  <si>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</si>
  <si>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</si>
  <si>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</si>
  <si>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</si>
  <si>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</si>
  <si>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</si>
  <si>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</si>
  <si>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</si>
  <si>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</si>
  <si>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</si>
  <si>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</si>
  <si>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</si>
  <si>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</si>
  <si>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</si>
  <si>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</si>
  <si>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</si>
  <si>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</si>
  <si>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</si>
  <si>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</si>
  <si>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</si>
  <si>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</si>
  <si>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</si>
  <si>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</si>
  <si>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</si>
  <si>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</si>
  <si>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</si>
  <si>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</si>
  <si>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</si>
  <si>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</si>
  <si>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</si>
  <si>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</si>
  <si>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</si>
  <si>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</si>
  <si>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</si>
  <si>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</si>
  <si>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</si>
  <si>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</si>
  <si>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</si>
  <si>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</si>
  <si>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</si>
  <si>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</si>
  <si>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</si>
  <si>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</si>
  <si>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</si>
  <si>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</si>
  <si>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</si>
  <si>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</si>
  <si>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</si>
  <si>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</si>
  <si>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</si>
  <si>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</si>
  <si>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</si>
  <si>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</si>
  <si>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</si>
  <si>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</si>
  <si>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</si>
  <si>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</si>
  <si>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</si>
  <si>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</si>
  <si>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</si>
  <si>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</si>
  <si>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</si>
  <si>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</si>
  <si>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</si>
  <si>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</si>
  <si>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</si>
  <si>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</si>
  <si>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</si>
  <si>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</si>
  <si>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</si>
  <si>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</si>
  <si>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</si>
  <si>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</si>
  <si>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</si>
  <si>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</si>
  <si>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</si>
  <si>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</si>
  <si>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</si>
  <si>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</si>
  <si>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</si>
  <si>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</si>
  <si>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</si>
  <si>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</si>
  <si>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</si>
  <si>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</si>
  <si>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</si>
  <si>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</si>
  <si>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</si>
  <si>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</si>
  <si>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</si>
  <si>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</si>
  <si>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</si>
  <si>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</si>
  <si>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</si>
  <si>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</si>
  <si>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</si>
  <si>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</si>
  <si>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</si>
  <si>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</si>
  <si>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</si>
  <si>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</si>
  <si>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</si>
  <si>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</si>
  <si>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</si>
  <si>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</si>
  <si>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</si>
  <si>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</si>
  <si>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</si>
  <si>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</si>
  <si>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</si>
  <si>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</si>
  <si>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</si>
  <si>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</si>
  <si>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</si>
  <si>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</si>
  <si>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</si>
  <si>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</si>
  <si>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</si>
  <si>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</si>
  <si>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</si>
  <si>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</si>
  <si>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</si>
  <si>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</si>
  <si>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</si>
  <si>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</si>
  <si>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</si>
  <si>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</si>
  <si>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</si>
  <si>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</si>
  <si>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</si>
  <si>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</si>
  <si>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</si>
  <si>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</si>
  <si>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</si>
  <si>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</si>
  <si>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</si>
  <si>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</si>
  <si>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</si>
  <si>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</si>
  <si>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</si>
  <si>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</si>
  <si>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</si>
  <si>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</si>
  <si>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</si>
  <si>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</si>
  <si>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</si>
  <si>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</si>
  <si>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</si>
  <si>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</si>
  <si>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</si>
  <si>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</si>
  <si>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</si>
  <si>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</si>
  <si>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</si>
  <si>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</si>
  <si>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</si>
  <si>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</si>
  <si>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</si>
  <si>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</si>
  <si>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</si>
  <si>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</si>
  <si>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</si>
  <si>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</si>
  <si>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</si>
  <si>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</si>
  <si>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</si>
  <si>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</si>
  <si>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</si>
  <si>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</si>
  <si>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</si>
  <si>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</si>
  <si>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</si>
  <si>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</si>
  <si>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</si>
  <si>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</si>
  <si>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</si>
  <si>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</si>
  <si>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</si>
  <si>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</si>
  <si>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</si>
  <si>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</si>
  <si>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</si>
  <si>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</si>
  <si>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</si>
  <si>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</si>
  <si>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</si>
  <si>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</si>
  <si>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</si>
  <si>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</si>
  <si>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</si>
  <si>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</si>
  <si>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</si>
  <si>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</si>
  <si>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</si>
  <si>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</si>
  <si>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</si>
  <si>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</si>
  <si>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</si>
  <si>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</si>
  <si>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</si>
  <si>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</si>
  <si>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</si>
  <si>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</si>
  <si>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</si>
  <si>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</si>
  <si>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</si>
  <si>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</si>
  <si>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</si>
  <si>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</si>
  <si>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</si>
  <si>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</si>
  <si>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</si>
  <si>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</si>
  <si>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</si>
  <si>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</si>
  <si>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</si>
  <si>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</si>
  <si>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</si>
  <si>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</si>
  <si>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</si>
  <si>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</si>
  <si>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</si>
  <si>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</si>
  <si>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</si>
  <si>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</si>
  <si>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</si>
  <si>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</si>
  <si>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</si>
  <si>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</si>
  <si>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</si>
  <si>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</si>
  <si>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</si>
  <si>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</si>
  <si>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</si>
  <si>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</si>
  <si>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</si>
  <si>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</si>
  <si>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</si>
  <si>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</si>
  <si>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</si>
  <si>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</si>
  <si>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</si>
  <si>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</si>
  <si>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</si>
  <si>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</si>
  <si>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</si>
  <si>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</si>
  <si>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</si>
  <si>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</si>
  <si>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</si>
  <si>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</si>
  <si>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</si>
  <si>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</si>
  <si>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</si>
  <si>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</si>
  <si>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</si>
  <si>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</si>
  <si>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</si>
  <si>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</si>
  <si>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</si>
  <si>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</si>
  <si>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</si>
  <si>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</si>
  <si>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</si>
  <si>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</si>
  <si>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</si>
  <si>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</si>
  <si>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</si>
  <si>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</si>
  <si>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</si>
  <si>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</si>
  <si>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</si>
  <si>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</si>
  <si>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</si>
  <si>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</si>
  <si>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</si>
  <si>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</si>
  <si>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</si>
  <si>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</si>
  <si>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</si>
  <si>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</si>
  <si>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</si>
  <si>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</si>
  <si>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</si>
  <si>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</si>
  <si>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</si>
  <si>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</si>
  <si>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</si>
  <si>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</si>
  <si>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</si>
  <si>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</si>
  <si>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</si>
  <si>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</si>
  <si>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</si>
  <si>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</si>
  <si>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</si>
  <si>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</si>
  <si>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</si>
  <si>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</si>
  <si>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</si>
  <si>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</si>
  <si>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</si>
  <si>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</si>
  <si>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</si>
  <si>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</si>
  <si>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</si>
  <si>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</si>
  <si>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</si>
  <si>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</si>
  <si>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</si>
  <si>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</si>
  <si>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</si>
  <si>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</si>
  <si>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</si>
  <si>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</si>
  <si>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</si>
  <si>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</si>
  <si>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</si>
  <si>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</si>
  <si>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</si>
  <si>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</si>
  <si>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</si>
  <si>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</si>
  <si>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</si>
  <si>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</si>
  <si>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</si>
  <si>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</si>
  <si>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</si>
  <si>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</si>
  <si>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</si>
  <si>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</si>
  <si>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</si>
  <si>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</si>
  <si>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</si>
  <si>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</si>
  <si>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</si>
  <si>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</si>
  <si>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</si>
  <si>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</si>
  <si>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</si>
  <si>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</si>
  <si>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</si>
  <si>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</si>
  <si>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</si>
  <si>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</si>
  <si>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</si>
  <si>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</si>
  <si>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</si>
  <si>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</si>
  <si>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</si>
  <si>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</si>
  <si>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</si>
  <si>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</si>
  <si>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</si>
  <si>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</si>
  <si>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</si>
  <si>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</si>
  <si>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</si>
  <si>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</si>
  <si>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</si>
  <si>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</si>
  <si>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</si>
  <si>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</si>
  <si>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</si>
  <si>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</si>
  <si>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</si>
  <si>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</si>
  <si>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</si>
  <si>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</si>
  <si>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</si>
  <si>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</si>
  <si>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</si>
  <si>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</si>
  <si>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</si>
  <si>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</si>
  <si>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</si>
  <si>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</si>
  <si>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</si>
  <si>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</si>
  <si>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</si>
  <si>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</si>
  <si>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</si>
  <si>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</si>
  <si>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</si>
  <si>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</si>
  <si>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</si>
  <si>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</si>
  <si>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</si>
  <si>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</si>
  <si>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</si>
  <si>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</si>
  <si>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</si>
  <si>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</si>
  <si>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</si>
  <si>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</si>
  <si>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</si>
  <si>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</si>
  <si>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</si>
  <si>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</si>
  <si>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</si>
  <si>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</si>
  <si>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</si>
  <si>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</si>
  <si>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</si>
  <si>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</si>
  <si>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</si>
  <si>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</si>
  <si>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</si>
  <si>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</si>
  <si>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</si>
  <si>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</si>
  <si>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</si>
  <si>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</si>
  <si>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</si>
  <si>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</si>
  <si>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</si>
  <si>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</si>
  <si>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</si>
  <si>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</si>
  <si>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</si>
  <si>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</si>
  <si>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</si>
  <si>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</si>
  <si>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</si>
  <si>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</si>
  <si>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</si>
  <si>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</si>
  <si>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</si>
  <si>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</si>
  <si>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</si>
  <si>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</si>
  <si>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</si>
  <si>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</si>
  <si>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</si>
  <si>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</si>
  <si>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</si>
  <si>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</si>
  <si>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</si>
  <si>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</si>
  <si>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</si>
  <si>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</si>
  <si>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</si>
  <si>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</si>
  <si>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</si>
  <si>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</si>
  <si>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</si>
  <si>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</si>
  <si>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</si>
  <si>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</si>
  <si>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</si>
  <si>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</si>
  <si>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</si>
  <si>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</si>
  <si>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</si>
  <si>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</si>
  <si>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</si>
  <si>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</si>
  <si>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</si>
  <si>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</si>
  <si>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</si>
  <si>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</si>
  <si>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</si>
  <si>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</si>
  <si>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</si>
  <si>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</si>
  <si>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</si>
  <si>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</si>
  <si>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</si>
  <si>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</si>
  <si>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</si>
  <si>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</si>
  <si>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</si>
  <si>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</si>
  <si>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</si>
  <si>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</si>
  <si>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</si>
  <si>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</si>
  <si>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</si>
  <si>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</si>
  <si>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</si>
  <si>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</si>
  <si>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</si>
  <si>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</si>
  <si>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</si>
  <si>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</si>
  <si>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</si>
  <si>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</si>
  <si>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</si>
  <si>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</si>
  <si>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</si>
  <si>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</si>
  <si>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</si>
  <si>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</si>
  <si>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</si>
  <si>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</si>
  <si>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</si>
  <si>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</si>
  <si>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</si>
  <si>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</si>
  <si>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</si>
  <si>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</si>
  <si>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</si>
  <si>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</si>
  <si>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</si>
  <si>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</si>
  <si>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</si>
  <si>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</si>
  <si>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</si>
  <si>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</si>
  <si>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</si>
  <si>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</si>
  <si>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</si>
  <si>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</si>
  <si>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</si>
  <si>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</si>
  <si>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</si>
  <si>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</si>
  <si>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</si>
  <si>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</si>
  <si>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</si>
  <si>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</si>
  <si>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</si>
  <si>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</si>
  <si>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</si>
  <si>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</si>
  <si>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</si>
  <si>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</si>
  <si>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</si>
  <si>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</si>
  <si>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</si>
  <si>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</si>
  <si>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</si>
  <si>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</si>
  <si>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</si>
  <si>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</si>
  <si>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</si>
  <si>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</si>
  <si>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</si>
  <si>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</si>
  <si>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</si>
  <si>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</si>
  <si>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</si>
  <si>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</si>
  <si>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</si>
  <si>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</si>
  <si>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</si>
  <si>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</si>
  <si>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</si>
  <si>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</si>
  <si>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</si>
  <si>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</si>
  <si>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</si>
  <si>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</si>
  <si>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</si>
  <si>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</si>
  <si>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</si>
  <si>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</si>
  <si>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</si>
  <si>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</si>
  <si>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</si>
  <si>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</si>
  <si>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</si>
  <si>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</si>
  <si>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</si>
  <si>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</si>
  <si>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</si>
  <si>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</si>
  <si>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</si>
  <si>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</si>
  <si>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</si>
  <si>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</si>
  <si>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</si>
  <si>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</si>
  <si>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</si>
  <si>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</si>
  <si>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</si>
  <si>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</si>
  <si>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</si>
  <si>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</si>
  <si>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</si>
  <si>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</si>
  <si>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</si>
  <si>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</si>
  <si>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</si>
  <si>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</si>
  <si>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</si>
  <si>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</si>
  <si>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</si>
  <si>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</si>
  <si>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</si>
  <si>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</si>
  <si>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</si>
  <si>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</si>
  <si>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</si>
  <si>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</si>
  <si>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</si>
  <si>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</si>
  <si>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</si>
  <si>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</si>
  <si>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</si>
  <si>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</si>
  <si>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</si>
  <si>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</si>
  <si>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</si>
  <si>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</si>
  <si>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</si>
  <si>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</si>
  <si>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</si>
  <si>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</si>
  <si>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</si>
  <si>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</si>
  <si>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</si>
  <si>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</si>
  <si>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</si>
  <si>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</si>
  <si>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</si>
  <si>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</si>
  <si>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</si>
  <si>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</si>
  <si>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</si>
  <si>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</si>
  <si>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</si>
  <si>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</si>
  <si>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</si>
  <si>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</si>
  <si>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</si>
  <si>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</si>
  <si>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</si>
  <si>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</si>
  <si>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</si>
  <si>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</si>
  <si>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</si>
  <si>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</si>
  <si>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</si>
  <si>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</si>
  <si>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</si>
  <si>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</si>
  <si>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</si>
  <si>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</si>
  <si>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</si>
  <si>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</si>
  <si>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</si>
  <si>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</si>
  <si>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</si>
  <si>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</si>
  <si>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</si>
  <si>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</si>
  <si>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</si>
  <si>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</si>
  <si>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</si>
  <si>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</si>
  <si>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</si>
  <si>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</si>
  <si>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</si>
  <si>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</si>
  <si>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</si>
  <si>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</si>
  <si>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</si>
  <si>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</si>
  <si>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</si>
  <si>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</si>
  <si>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</si>
  <si>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</si>
  <si>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</si>
  <si>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</si>
  <si>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</si>
  <si>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</si>
  <si>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</si>
  <si>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</si>
  <si>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</si>
  <si>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</si>
  <si>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</si>
  <si>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</si>
  <si>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</si>
  <si>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</si>
  <si>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</si>
  <si>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</si>
  <si>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</si>
  <si>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</si>
  <si>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</si>
  <si>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</si>
  <si>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</si>
  <si>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</si>
  <si>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</si>
  <si>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</si>
  <si>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</si>
  <si>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</si>
  <si>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</si>
  <si>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</si>
  <si>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</si>
  <si>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</si>
  <si>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</si>
  <si>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</si>
  <si>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</si>
  <si>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</si>
  <si>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</si>
  <si>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</si>
  <si>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</si>
  <si>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</si>
  <si>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</si>
  <si>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</si>
  <si>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</si>
  <si>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</si>
  <si>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</si>
  <si>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</si>
  <si>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</si>
  <si>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</si>
  <si>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</si>
  <si>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</si>
  <si>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</si>
  <si>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</si>
  <si>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</si>
  <si>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</si>
  <si>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</si>
  <si>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</si>
  <si>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</si>
  <si>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</si>
  <si>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</si>
  <si>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</si>
  <si>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</si>
  <si>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</si>
  <si>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</si>
  <si>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</si>
  <si>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</si>
  <si>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</si>
  <si>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</si>
  <si>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</si>
  <si>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</si>
  <si>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</si>
  <si>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</si>
  <si>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</si>
  <si>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</si>
  <si>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</si>
  <si>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</si>
  <si>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</si>
  <si>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</si>
  <si>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</si>
  <si>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</si>
  <si>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</si>
  <si>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</si>
  <si>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</si>
  <si>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</si>
  <si>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</si>
  <si>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</si>
  <si>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</si>
  <si>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</si>
  <si>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</si>
  <si>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</si>
  <si>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</si>
  <si>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</si>
  <si>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</si>
  <si>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</si>
  <si>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</si>
  <si>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</si>
  <si>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</si>
  <si>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</si>
  <si>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</si>
  <si>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</si>
  <si>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</si>
  <si>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</si>
  <si>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</si>
  <si>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</si>
  <si>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</si>
  <si>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</si>
  <si>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</si>
  <si>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</si>
  <si>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</si>
  <si>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</si>
  <si>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</si>
  <si>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</si>
  <si>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</si>
  <si>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</si>
  <si>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</si>
  <si>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</si>
  <si>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</si>
  <si>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</si>
  <si>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</si>
  <si>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</si>
  <si>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</si>
  <si>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</si>
  <si>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</si>
  <si>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</si>
  <si>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</si>
  <si>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</si>
  <si>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</si>
  <si>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</si>
  <si>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</si>
  <si>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</si>
  <si>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</si>
  <si>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</si>
  <si>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</si>
  <si>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</si>
  <si>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</si>
  <si>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</si>
  <si>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</si>
  <si>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</si>
  <si>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</si>
  <si>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</si>
  <si>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</si>
  <si>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</si>
  <si>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</si>
  <si>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</si>
  <si>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</si>
  <si>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</si>
  <si>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</si>
  <si>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</si>
  <si>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</si>
  <si>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</si>
  <si>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</si>
  <si>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</si>
  <si>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</si>
  <si>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</si>
  <si>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</si>
  <si>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</si>
  <si>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</si>
  <si>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</si>
  <si>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</si>
  <si>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</si>
  <si>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</si>
  <si>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</si>
  <si>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</si>
  <si>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</si>
  <si>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</si>
  <si>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</si>
  <si>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</si>
  <si>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</si>
  <si>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</si>
  <si>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</si>
  <si>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</si>
  <si>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</si>
  <si>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</si>
  <si>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</si>
  <si>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</si>
  <si>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</si>
  <si>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</si>
  <si>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</si>
  <si>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</si>
  <si>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</si>
  <si>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</si>
  <si>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</si>
  <si>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</si>
  <si>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</si>
  <si>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</si>
  <si>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</si>
  <si>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</si>
  <si>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</si>
  <si>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</si>
  <si>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</si>
  <si>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</si>
  <si>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</si>
  <si>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</si>
  <si>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</si>
  <si>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</si>
  <si>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</si>
  <si>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</si>
  <si>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</si>
  <si>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</si>
  <si>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</si>
  <si>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</si>
  <si>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</si>
  <si>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</si>
  <si>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</si>
  <si>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</si>
  <si>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</si>
  <si>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</si>
  <si>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</si>
  <si>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</si>
  <si>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</si>
  <si>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</si>
  <si>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</si>
  <si>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</si>
  <si>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</si>
  <si>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</si>
  <si>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</si>
  <si>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</si>
  <si>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</si>
  <si>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</si>
  <si>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</si>
  <si>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</si>
  <si>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</si>
  <si>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</si>
  <si>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</si>
  <si>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</si>
  <si>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</si>
  <si>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</si>
  <si>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</si>
  <si>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</si>
  <si>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</si>
  <si>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</si>
  <si>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</si>
  <si>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</si>
  <si>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</si>
  <si>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</si>
  <si>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</si>
  <si>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</si>
  <si>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</si>
  <si>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</si>
  <si>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</si>
  <si>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</si>
  <si>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</si>
  <si>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</si>
  <si>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</si>
  <si>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</si>
  <si>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</si>
  <si>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</si>
  <si>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</si>
  <si>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</si>
  <si>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</si>
  <si>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</si>
  <si>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</si>
  <si>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</si>
  <si>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</si>
  <si>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</si>
  <si>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</si>
  <si>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</si>
  <si>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</si>
  <si>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</si>
  <si>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</si>
  <si>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</si>
  <si>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</si>
  <si>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</si>
  <si>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</si>
  <si>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</si>
  <si>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</si>
  <si>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</si>
  <si>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</si>
  <si>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</si>
  <si>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</si>
  <si>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</si>
  <si>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</si>
  <si>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</si>
  <si>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</si>
  <si>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</si>
  <si>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</si>
  <si>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</si>
  <si>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</si>
  <si>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</si>
  <si>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</si>
  <si>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</si>
  <si>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</si>
  <si>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</si>
  <si>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</si>
  <si>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</si>
  <si>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</si>
  <si>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</si>
  <si>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</si>
  <si>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</si>
  <si>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</si>
  <si>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</si>
  <si>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</si>
  <si>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</si>
  <si>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</si>
  <si>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</si>
  <si>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</si>
  <si>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</si>
  <si>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</si>
  <si>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</si>
  <si>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</si>
  <si>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</si>
  <si>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</si>
  <si>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</si>
  <si>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</si>
  <si>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</si>
  <si>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</si>
  <si>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</si>
  <si>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</si>
  <si>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</si>
  <si>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</si>
  <si>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</si>
  <si>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</si>
  <si>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</si>
  <si>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</si>
  <si>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</si>
  <si>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</si>
  <si>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</si>
  <si>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</si>
  <si>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</si>
  <si>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</si>
  <si>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</si>
  <si>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</si>
  <si>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</si>
  <si>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</si>
  <si>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</si>
  <si>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</si>
  <si>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</si>
  <si>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</si>
  <si>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</si>
  <si>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</si>
  <si>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</si>
  <si>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</si>
  <si>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</si>
  <si>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</si>
  <si>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</si>
  <si>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</si>
  <si>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</si>
  <si>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</si>
  <si>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</si>
  <si>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</si>
  <si>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</si>
  <si>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</si>
  <si>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</si>
  <si>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</si>
  <si>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</si>
  <si>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</si>
  <si>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</si>
  <si>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</si>
  <si>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</si>
  <si>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</si>
  <si>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</si>
  <si>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</si>
  <si>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</si>
  <si>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</si>
  <si>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</si>
  <si>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</si>
  <si>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</si>
  <si>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</si>
  <si>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</si>
  <si>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</si>
  <si>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</si>
  <si>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</si>
  <si>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</si>
  <si>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</si>
  <si>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</si>
  <si>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</si>
  <si>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</si>
  <si>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</si>
  <si>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</si>
  <si>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</si>
  <si>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</si>
  <si>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</si>
  <si>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</si>
  <si>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</si>
  <si>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</si>
  <si>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</si>
  <si>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</si>
  <si>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</si>
  <si>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</si>
  <si>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</si>
  <si>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</si>
  <si>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</si>
  <si>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</si>
  <si>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</si>
  <si>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</si>
  <si>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</si>
  <si>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</si>
  <si>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</si>
  <si>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</si>
  <si>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</si>
  <si>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</si>
  <si>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</si>
  <si>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</si>
  <si>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</si>
  <si>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</si>
  <si>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</si>
  <si>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</si>
  <si>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</si>
  <si>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</si>
  <si>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</si>
  <si>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</si>
  <si>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</si>
  <si>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</si>
  <si>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</si>
  <si>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</si>
  <si>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</si>
  <si>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</si>
  <si>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</si>
  <si>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</si>
  <si>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</si>
  <si>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</si>
  <si>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</si>
  <si>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</si>
  <si>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</si>
  <si>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</si>
  <si>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</si>
  <si>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</si>
  <si>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</si>
  <si>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</si>
  <si>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</si>
  <si>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</si>
  <si>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</si>
  <si>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</si>
  <si>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</si>
  <si>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</si>
  <si>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</si>
  <si>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</si>
  <si>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</si>
  <si>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</si>
  <si>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</si>
  <si>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</si>
  <si>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</si>
  <si>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</si>
  <si>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</si>
  <si>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</si>
  <si>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</si>
  <si>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</si>
  <si>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</si>
  <si>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</si>
  <si>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</si>
  <si>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</si>
  <si>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</si>
  <si>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</si>
  <si>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</si>
  <si>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</si>
  <si>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</si>
  <si>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</si>
  <si>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</si>
  <si>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</si>
  <si>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</si>
  <si>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</si>
  <si>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</si>
  <si>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</si>
  <si>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</si>
  <si>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</si>
  <si>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</si>
  <si>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</si>
  <si>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</si>
  <si>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</si>
  <si>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</si>
  <si>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</si>
  <si>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</si>
  <si>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</si>
  <si>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</si>
  <si>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</si>
  <si>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</si>
  <si>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</si>
  <si>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</si>
  <si>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</si>
  <si>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</si>
  <si>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</si>
  <si>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</si>
  <si>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</si>
  <si>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</si>
  <si>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</si>
  <si>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</si>
  <si>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</si>
  <si>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</si>
  <si>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</si>
  <si>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</si>
  <si>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</si>
  <si>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</si>
  <si>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</si>
  <si>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</si>
  <si>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</si>
  <si>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</si>
  <si>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</si>
  <si>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</si>
  <si>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</si>
  <si>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</si>
  <si>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</si>
  <si>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</si>
  <si>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</si>
  <si>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</si>
  <si>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</si>
  <si>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</si>
  <si>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</si>
  <si>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</si>
  <si>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</si>
  <si>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</si>
  <si>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</si>
  <si>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</si>
  <si>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</si>
  <si>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</si>
  <si>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</si>
  <si>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</si>
  <si>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</si>
  <si>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</si>
  <si>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</si>
  <si>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</si>
  <si>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</si>
  <si>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</si>
  <si>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</si>
  <si>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</si>
  <si>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</si>
  <si>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</si>
  <si>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</si>
  <si>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</si>
  <si>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</si>
  <si>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</si>
  <si>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</si>
  <si>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</si>
  <si>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</si>
  <si>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</si>
  <si>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</si>
  <si>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</si>
  <si>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</si>
  <si>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</si>
  <si>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</si>
  <si>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</si>
  <si>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</si>
  <si>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</si>
  <si>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</si>
  <si>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</si>
  <si>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</si>
  <si>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</si>
  <si>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</si>
  <si>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</si>
  <si>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</si>
  <si>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</si>
  <si>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</si>
  <si>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</si>
  <si>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</si>
  <si>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</si>
  <si>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</si>
  <si>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</si>
  <si>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</si>
  <si>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</si>
  <si>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</si>
  <si>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</si>
  <si>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</si>
  <si>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</si>
  <si>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</si>
  <si>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</si>
  <si>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</si>
  <si>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</si>
  <si>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</si>
  <si>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</si>
  <si>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</si>
  <si>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</si>
  <si>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</si>
  <si>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</si>
  <si>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</si>
  <si>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</si>
  <si>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</si>
  <si>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</si>
  <si>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</si>
  <si>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</si>
  <si>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</si>
  <si>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</si>
  <si>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</si>
  <si>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</si>
  <si>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</si>
  <si>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</si>
  <si>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</si>
  <si>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</si>
  <si>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</si>
  <si>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</si>
  <si>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</si>
  <si>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</si>
  <si>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</si>
  <si>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</si>
  <si>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</si>
  <si>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</si>
  <si>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</si>
  <si>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</si>
  <si>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</si>
  <si>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</si>
  <si>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</si>
  <si>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</si>
  <si>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</si>
  <si>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</si>
  <si>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</si>
  <si>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</si>
  <si>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</si>
  <si>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</si>
  <si>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</si>
  <si>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</si>
  <si>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</si>
  <si>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</si>
  <si>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</si>
  <si>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</si>
  <si>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</si>
  <si>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</si>
  <si>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</si>
  <si>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</si>
  <si>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</si>
  <si>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</si>
  <si>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</si>
  <si>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</si>
  <si>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</si>
  <si>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</si>
  <si>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</si>
  <si>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</si>
  <si>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</si>
  <si>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</si>
  <si>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</si>
  <si>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</si>
  <si>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</si>
  <si>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</si>
  <si>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</si>
  <si>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</si>
  <si>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</si>
  <si>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</si>
  <si>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</si>
  <si>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</si>
  <si>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</si>
  <si>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</si>
  <si>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</si>
  <si>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</si>
  <si>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</si>
  <si>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</si>
  <si>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</si>
  <si>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</si>
  <si>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</si>
  <si>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</si>
  <si>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</si>
  <si>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</si>
  <si>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</si>
  <si>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</si>
  <si>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</si>
  <si>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</si>
  <si>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</si>
  <si>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</si>
  <si>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</si>
  <si>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</si>
  <si>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</si>
  <si>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</si>
  <si>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</si>
  <si>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</si>
  <si>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</si>
  <si>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</si>
  <si>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</si>
  <si>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</si>
  <si>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</si>
  <si>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</si>
  <si>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</si>
  <si>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</si>
  <si>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</si>
  <si>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</si>
  <si>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</si>
  <si>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</si>
  <si>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</si>
  <si>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</si>
  <si>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</si>
  <si>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</si>
  <si>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</si>
  <si>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</si>
  <si>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</si>
  <si>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</si>
  <si>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</si>
  <si>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</si>
  <si>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</si>
  <si>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</si>
  <si>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</si>
  <si>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</si>
  <si>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</si>
  <si>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</si>
  <si>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</si>
  <si>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</si>
  <si>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</si>
  <si>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</si>
  <si>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</si>
  <si>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</si>
  <si>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</si>
  <si>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</si>
  <si>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</si>
  <si>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</si>
  <si>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</si>
  <si>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</si>
  <si>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</si>
  <si>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</si>
  <si>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</si>
  <si>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</si>
  <si>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</si>
  <si>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</si>
  <si>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</si>
  <si>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</si>
  <si>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</si>
  <si>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</si>
  <si>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</si>
  <si>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</si>
  <si>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</si>
  <si>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</si>
  <si>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</si>
  <si>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</si>
  <si>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</si>
  <si>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</si>
  <si>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</si>
  <si>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</si>
  <si>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</si>
  <si>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</si>
  <si>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</si>
  <si>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</si>
  <si>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</si>
  <si>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</si>
  <si>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</si>
  <si>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</si>
  <si>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</si>
  <si>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</si>
  <si>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</si>
  <si>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</si>
  <si>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</si>
  <si>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</si>
  <si>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</si>
  <si>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</si>
  <si>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</si>
  <si>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</si>
  <si>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</si>
  <si>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</si>
  <si>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</si>
  <si>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</si>
  <si>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</si>
  <si>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</si>
  <si>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</si>
  <si>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</si>
  <si>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</si>
  <si>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</si>
  <si>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</si>
  <si>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</si>
  <si>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</si>
  <si>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</si>
  <si>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</si>
  <si>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</si>
  <si>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</si>
  <si>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</si>
  <si>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</si>
  <si>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</si>
  <si>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</si>
  <si>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</si>
  <si>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</si>
  <si>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</si>
  <si>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</si>
  <si>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</si>
  <si>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</si>
  <si>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</si>
  <si>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</si>
  <si>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</si>
  <si>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</si>
  <si>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</si>
  <si>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</si>
  <si>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</si>
  <si>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</si>
  <si>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</si>
  <si>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</si>
  <si>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</si>
  <si>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</si>
  <si>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</si>
  <si>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</si>
  <si>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</si>
  <si>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</si>
  <si>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</si>
  <si>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</si>
  <si>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</si>
  <si>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</si>
  <si>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</si>
  <si>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</si>
  <si>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</si>
  <si>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</si>
  <si>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</si>
  <si>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</si>
  <si>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</si>
  <si>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</si>
  <si>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</si>
  <si>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</si>
  <si>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</si>
  <si>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</si>
  <si>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</si>
  <si>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</si>
  <si>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</si>
  <si>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</si>
  <si>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</si>
  <si>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</si>
  <si>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</si>
  <si>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</si>
  <si>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</si>
  <si>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</si>
  <si>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</si>
  <si>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</si>
  <si>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</si>
  <si>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</si>
  <si>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</si>
  <si>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</si>
  <si>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</si>
  <si>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</si>
  <si>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</si>
  <si>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</si>
  <si>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</si>
  <si>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</si>
  <si>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</si>
  <si>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</si>
  <si>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</si>
  <si>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</si>
  <si>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</si>
  <si>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</si>
  <si>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</si>
  <si>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</si>
  <si>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</si>
  <si>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</si>
  <si>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</si>
  <si>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</si>
  <si>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</si>
  <si>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</si>
  <si>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</si>
  <si>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</si>
  <si>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</si>
  <si>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</si>
  <si>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</si>
  <si>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</si>
  <si>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</si>
  <si>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</si>
  <si>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</si>
  <si>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</si>
  <si>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</si>
  <si>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</si>
  <si>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</si>
  <si>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</si>
  <si>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</si>
  <si>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</si>
  <si>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</si>
  <si>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</si>
  <si>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</si>
  <si>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</si>
  <si>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</si>
  <si>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</si>
  <si>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</si>
  <si>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</si>
  <si>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</si>
  <si>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</si>
  <si>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</si>
  <si>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</si>
  <si>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</si>
  <si>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</si>
  <si>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</si>
  <si>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</si>
  <si>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</si>
  <si>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</si>
  <si>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</si>
  <si>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</si>
  <si>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</si>
  <si>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</si>
  <si>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</si>
  <si>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</si>
  <si>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</si>
  <si>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</si>
  <si>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</si>
  <si>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</si>
  <si>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</si>
  <si>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</si>
  <si>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</si>
  <si>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</si>
  <si>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</si>
  <si>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</si>
  <si>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</si>
  <si>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</si>
  <si>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</si>
  <si>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</si>
  <si>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</si>
  <si>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</si>
  <si>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</si>
  <si>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</si>
  <si>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</si>
  <si>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</si>
  <si>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</si>
  <si>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</si>
  <si>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</si>
  <si>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</si>
  <si>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</si>
  <si>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</si>
  <si>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</si>
  <si>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</si>
  <si>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</si>
  <si>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</si>
  <si>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</si>
  <si>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</si>
  <si>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</si>
  <si>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</si>
  <si>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</si>
  <si>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</si>
  <si>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</si>
  <si>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</si>
  <si>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</si>
  <si>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</si>
  <si>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</si>
  <si>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</si>
  <si>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</si>
  <si>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</si>
  <si>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</si>
  <si>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</si>
  <si>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</si>
  <si>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</si>
  <si>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</si>
  <si>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</si>
  <si>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</si>
  <si>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</si>
  <si>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</si>
  <si>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</si>
  <si>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</si>
  <si>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</si>
  <si>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</si>
  <si>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</si>
  <si>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</si>
  <si>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</si>
  <si>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</si>
  <si>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</si>
  <si>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</si>
  <si>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</si>
  <si>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</si>
  <si>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</si>
  <si>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</si>
  <si>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</si>
  <si>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</si>
  <si>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</si>
  <si>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</si>
  <si>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</si>
  <si>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</si>
  <si>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</si>
  <si>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</si>
  <si>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</si>
  <si>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</si>
  <si>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</si>
  <si>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</si>
  <si>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</si>
  <si>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</si>
  <si>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</si>
  <si>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</si>
  <si>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</si>
  <si>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</si>
  <si>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</si>
  <si>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</si>
  <si>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</si>
  <si>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</si>
  <si>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</si>
  <si>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</si>
  <si>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</si>
  <si>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</si>
  <si>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</si>
  <si>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</si>
  <si>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</si>
  <si>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</si>
  <si>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</si>
  <si>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</si>
  <si>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</si>
  <si>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</si>
  <si>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</si>
  <si>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</si>
  <si>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</si>
  <si>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</si>
  <si>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</si>
  <si>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</si>
  <si>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</si>
  <si>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</si>
  <si>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</si>
  <si>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</si>
  <si>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</si>
  <si>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</si>
  <si>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</si>
  <si>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</si>
  <si>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</si>
  <si>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</si>
  <si>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</si>
  <si>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</si>
  <si>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</si>
  <si>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</si>
  <si>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</si>
  <si>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</si>
  <si>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</si>
  <si>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</si>
  <si>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</si>
  <si>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</si>
  <si>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</si>
  <si>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</si>
  <si>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</si>
  <si>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</si>
  <si>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</si>
  <si>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</si>
  <si>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</si>
  <si>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</si>
  <si>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</si>
  <si>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</si>
  <si>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</si>
  <si>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</si>
  <si>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</si>
  <si>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</si>
  <si>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</si>
  <si>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</si>
  <si>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</si>
  <si>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</si>
  <si>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</si>
  <si>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</si>
  <si>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</si>
  <si>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</si>
  <si>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</si>
  <si>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</si>
  <si>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</si>
  <si>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</si>
  <si>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</si>
  <si>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</si>
  <si>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</si>
  <si>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</si>
  <si>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</si>
  <si>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</si>
  <si>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</si>
  <si>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</si>
  <si>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</si>
  <si>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</si>
  <si>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</si>
  <si>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</si>
  <si>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</si>
  <si>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</si>
  <si>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</si>
  <si>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</si>
  <si>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</si>
  <si>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</si>
  <si>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</si>
  <si>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</si>
  <si>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</si>
  <si>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</si>
  <si>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</si>
  <si>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</si>
  <si>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</si>
  <si>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</si>
  <si>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</si>
  <si>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</si>
  <si>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</si>
  <si>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</si>
  <si>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</si>
  <si>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</si>
  <si>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</si>
  <si>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</si>
  <si>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</si>
  <si>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</si>
  <si>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</si>
  <si>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</si>
  <si>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</si>
  <si>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</si>
  <si>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</si>
  <si>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</si>
  <si>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</si>
  <si>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</si>
  <si>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</si>
  <si>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</si>
  <si>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</si>
  <si>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</si>
  <si>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</si>
  <si>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</si>
  <si>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</si>
  <si>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</si>
  <si>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</si>
  <si>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</si>
  <si>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</si>
  <si>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</si>
  <si>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</si>
  <si>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</si>
  <si>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</si>
  <si>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</si>
  <si>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</si>
  <si>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</si>
  <si>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</si>
  <si>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</si>
  <si>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</si>
  <si>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</si>
  <si>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</si>
  <si>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</si>
  <si>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</si>
  <si>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</si>
  <si>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</si>
  <si>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</si>
  <si>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</si>
  <si>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</si>
  <si>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</si>
  <si>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</si>
  <si>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</si>
  <si>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</si>
  <si>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</si>
  <si>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</si>
  <si>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</si>
  <si>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</si>
  <si>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</si>
  <si>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</si>
  <si>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</si>
  <si>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</si>
  <si>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</si>
  <si>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</si>
  <si>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</si>
  <si>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</si>
  <si>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</si>
  <si>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</si>
  <si>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</si>
  <si>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</si>
  <si>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</si>
  <si>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</si>
  <si>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</si>
  <si>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</si>
  <si>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</si>
  <si>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</si>
  <si>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</si>
  <si>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</si>
  <si>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</si>
  <si>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</si>
  <si>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</si>
  <si>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</si>
  <si>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</si>
  <si>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</si>
  <si>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</si>
  <si>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</si>
  <si>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</si>
  <si>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</si>
  <si>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</si>
  <si>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</si>
  <si>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</si>
  <si>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</si>
  <si>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</si>
  <si>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</si>
  <si>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</si>
  <si>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</si>
  <si>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</si>
  <si>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</si>
  <si>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</si>
  <si>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</si>
  <si>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</si>
  <si>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</si>
  <si>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</si>
  <si>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</si>
  <si>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</si>
  <si>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</si>
  <si>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</si>
  <si>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</si>
  <si>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</si>
  <si>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</si>
  <si>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</si>
  <si>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</si>
  <si>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</si>
  <si>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</si>
  <si>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</si>
  <si>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</si>
  <si>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</si>
  <si>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</si>
  <si>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</si>
  <si>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</si>
  <si>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</si>
  <si>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</si>
  <si>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</si>
  <si>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</si>
  <si>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</si>
  <si>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</si>
  <si>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</si>
  <si>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</si>
  <si>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</si>
  <si>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</si>
  <si>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</si>
  <si>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</si>
  <si>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</si>
  <si>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</si>
  <si>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</si>
  <si>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</si>
  <si>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</si>
  <si>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</si>
  <si>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</si>
  <si>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</si>
  <si>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</si>
  <si>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</si>
  <si>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</si>
  <si>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</si>
  <si>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</si>
  <si>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</si>
  <si>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</si>
  <si>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</si>
  <si>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</si>
  <si>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</si>
  <si>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</si>
  <si>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</si>
  <si>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</si>
  <si>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</si>
  <si>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</si>
  <si>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</si>
  <si>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</si>
  <si>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</si>
  <si>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</si>
  <si>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</si>
  <si>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</si>
  <si>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</si>
  <si>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</si>
  <si>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</si>
  <si>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</si>
  <si>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</si>
  <si>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</si>
  <si>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</si>
  <si>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</si>
  <si>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</si>
  <si>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</si>
  <si>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</si>
  <si>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</si>
  <si>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</si>
  <si>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</si>
  <si>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</si>
  <si>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</si>
  <si>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</si>
  <si>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</si>
  <si>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</si>
  <si>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</si>
  <si>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</si>
  <si>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</si>
  <si>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</si>
  <si>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</si>
  <si>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</si>
  <si>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</si>
  <si>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</si>
  <si>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</si>
  <si>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</si>
  <si>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</si>
  <si>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</si>
  <si>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</si>
  <si>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</si>
  <si>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</si>
  <si>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</si>
  <si>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</si>
  <si>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</si>
  <si>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</si>
  <si>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</si>
  <si>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</si>
  <si>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</si>
  <si>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</si>
  <si>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</si>
  <si>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</si>
  <si>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</si>
  <si>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</si>
  <si>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</si>
  <si>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</si>
  <si>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</si>
  <si>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</si>
  <si>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</si>
  <si>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</si>
  <si>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</si>
  <si>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</si>
  <si>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</si>
  <si>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</si>
  <si>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</si>
  <si>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</si>
  <si>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</si>
  <si>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</si>
  <si>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</si>
  <si>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</si>
  <si>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</si>
  <si>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</si>
  <si>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</si>
  <si>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</si>
  <si>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</si>
  <si>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</si>
  <si>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</si>
  <si>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</si>
  <si>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</si>
  <si>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</si>
  <si>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</si>
  <si>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</si>
  <si>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</si>
  <si>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</si>
  <si>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</si>
  <si>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</si>
  <si>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</si>
  <si>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</si>
  <si>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</si>
  <si>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</si>
  <si>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</si>
  <si>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</si>
  <si>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</si>
  <si>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</si>
  <si>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</si>
  <si>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</si>
  <si>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</si>
  <si>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</si>
  <si>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</si>
  <si>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</si>
  <si>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</si>
  <si>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</si>
  <si>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</si>
  <si>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</si>
  <si>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</si>
  <si>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</si>
  <si>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</si>
  <si>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</si>
  <si>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</si>
  <si>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</si>
  <si>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</si>
  <si>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</si>
  <si>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</si>
  <si>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</si>
  <si>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</si>
  <si>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</si>
  <si>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</si>
  <si>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</si>
  <si>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</si>
  <si>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</si>
  <si>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</si>
  <si>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</si>
  <si>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</si>
  <si>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</si>
  <si>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</si>
  <si>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</si>
  <si>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</si>
  <si>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</si>
  <si>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</si>
  <si>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</si>
  <si>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</si>
  <si>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</si>
  <si>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</si>
  <si>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</si>
  <si>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</si>
  <si>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</si>
  <si>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</si>
  <si>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</si>
  <si>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</si>
  <si>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</si>
  <si>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</si>
  <si>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</si>
  <si>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</si>
  <si>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</si>
  <si>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</si>
  <si>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</si>
  <si>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</si>
  <si>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</si>
  <si>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</si>
  <si>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</si>
  <si>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</si>
  <si>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</si>
  <si>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</si>
  <si>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</si>
  <si>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</si>
  <si>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</si>
  <si>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</si>
  <si>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</si>
  <si>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</si>
  <si>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</si>
  <si>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</si>
  <si>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</si>
  <si>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</si>
  <si>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</si>
  <si>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</si>
  <si>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</si>
  <si>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</si>
  <si>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</si>
  <si>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</si>
  <si>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</si>
  <si>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</si>
  <si>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</si>
  <si>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</si>
  <si>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</si>
  <si>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</si>
  <si>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</si>
  <si>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</si>
  <si>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</si>
  <si>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</si>
  <si>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</si>
  <si>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</si>
  <si>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</si>
  <si>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</si>
  <si>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</si>
  <si>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</si>
  <si>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</si>
  <si>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</si>
  <si>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</si>
  <si>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</si>
  <si>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</si>
  <si>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</si>
  <si>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</si>
  <si>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</si>
  <si>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</si>
  <si>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</si>
  <si>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</si>
  <si>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</si>
  <si>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</si>
  <si>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</si>
  <si>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</si>
  <si>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</si>
  <si>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</si>
  <si>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</si>
  <si>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</si>
  <si>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</si>
  <si>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</si>
  <si>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</si>
  <si>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</si>
  <si>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</si>
  <si>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</si>
  <si>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</si>
  <si>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</si>
  <si>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</si>
  <si>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</si>
  <si>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</si>
  <si>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</si>
  <si>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</si>
  <si>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</si>
  <si>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</si>
  <si>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</si>
  <si>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</si>
  <si>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</si>
  <si>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</si>
  <si>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</si>
  <si>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</si>
  <si>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</si>
  <si>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</si>
  <si>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</si>
  <si>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</si>
  <si>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</si>
  <si>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</si>
  <si>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</si>
  <si>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</si>
  <si>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</si>
  <si>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</si>
  <si>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</si>
  <si>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</si>
  <si>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</si>
  <si>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</si>
  <si>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</si>
  <si>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</si>
  <si>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</si>
  <si>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</si>
  <si>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</si>
  <si>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</si>
  <si>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</si>
  <si>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</si>
  <si>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</si>
  <si>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</si>
  <si>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</si>
  <si>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</si>
  <si>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</si>
  <si>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</si>
  <si>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</si>
  <si>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</si>
  <si>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</si>
  <si>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</si>
  <si>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</si>
  <si>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</si>
  <si>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</si>
  <si>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</si>
  <si>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</si>
  <si>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</si>
  <si>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</si>
  <si>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</si>
  <si>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</si>
  <si>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</si>
  <si>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</si>
  <si>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</si>
  <si>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</si>
  <si>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</si>
  <si>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</si>
  <si>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</si>
  <si>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</si>
  <si>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</si>
  <si>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</si>
  <si>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</si>
  <si>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</si>
  <si>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</si>
  <si>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</si>
  <si>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</si>
  <si>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</si>
  <si>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</si>
  <si>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</si>
  <si>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</si>
  <si>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</si>
  <si>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</si>
  <si>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</si>
  <si>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</si>
  <si>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</si>
  <si>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</si>
  <si>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</si>
  <si>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</si>
  <si>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</si>
  <si>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</si>
  <si>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</si>
  <si>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</si>
  <si>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</si>
  <si>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</si>
  <si>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</si>
  <si>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</si>
  <si>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</si>
  <si>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</si>
  <si>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</si>
  <si>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</si>
  <si>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</si>
  <si>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</si>
  <si>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</si>
  <si>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</si>
  <si>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</si>
  <si>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</si>
  <si>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</si>
  <si>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</si>
  <si>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</si>
  <si>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</si>
  <si>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</si>
  <si>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</si>
  <si>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</si>
  <si>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</si>
  <si>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</si>
  <si>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</si>
  <si>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</si>
  <si>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</si>
  <si>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</si>
  <si>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</si>
  <si>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</si>
  <si>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</si>
  <si>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</si>
  <si>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</si>
  <si>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</si>
  <si>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</si>
  <si>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</si>
  <si>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</si>
  <si>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</si>
  <si>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</si>
  <si>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</si>
  <si>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</si>
  <si>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</si>
  <si>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</si>
  <si>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</si>
  <si>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</si>
  <si>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</si>
  <si>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</si>
  <si>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</si>
  <si>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</si>
  <si>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</si>
  <si>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</si>
  <si>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</si>
  <si>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</si>
  <si>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</si>
  <si>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</si>
  <si>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</si>
  <si>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</si>
  <si>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</si>
  <si>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</si>
  <si>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</si>
  <si>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</si>
  <si>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</si>
  <si>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</si>
  <si>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</si>
  <si>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</si>
  <si>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</si>
  <si>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</si>
  <si>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</si>
  <si>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</si>
  <si>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</si>
  <si>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</si>
  <si>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</si>
  <si>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</si>
  <si>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</si>
  <si>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</si>
  <si>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</si>
  <si>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</si>
  <si>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</si>
  <si>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</si>
  <si>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</si>
  <si>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</si>
  <si>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</si>
  <si>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</si>
  <si>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</si>
  <si>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</si>
  <si>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</si>
  <si>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</si>
  <si>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</si>
  <si>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</si>
  <si>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</si>
  <si>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</si>
  <si>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</si>
  <si>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</si>
  <si>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</si>
  <si>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</si>
  <si>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</si>
  <si>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</si>
  <si>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</si>
  <si>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</si>
  <si>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</si>
  <si>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</si>
  <si>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</si>
  <si>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</si>
  <si>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</si>
  <si>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</si>
  <si>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</si>
  <si>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</si>
  <si>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</si>
  <si>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</si>
  <si>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</si>
  <si>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</si>
  <si>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</si>
  <si>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</si>
  <si>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</si>
  <si>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</si>
  <si>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</si>
  <si>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</si>
  <si>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</si>
  <si>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</si>
  <si>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</si>
  <si>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</si>
  <si>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</si>
  <si>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</si>
  <si>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</si>
  <si>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</si>
  <si>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</si>
  <si>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</si>
  <si>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</si>
  <si>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</si>
  <si>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</si>
  <si>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</si>
  <si>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</si>
  <si>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</si>
  <si>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</si>
  <si>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</si>
  <si>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</si>
  <si>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</si>
  <si>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</si>
  <si>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</si>
  <si>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</si>
  <si>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</si>
  <si>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</si>
  <si>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</si>
  <si>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</si>
  <si>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</si>
  <si>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</si>
  <si>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</si>
  <si>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</si>
  <si>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</si>
  <si>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</si>
  <si>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</si>
  <si>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</si>
  <si>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</si>
  <si>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</si>
  <si>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</si>
  <si>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</si>
  <si>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</si>
  <si>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</si>
  <si>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</si>
  <si>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</si>
  <si>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</si>
  <si>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</si>
  <si>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</si>
  <si>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</si>
  <si>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</si>
  <si>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</si>
  <si>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</si>
  <si>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</si>
  <si>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</si>
  <si>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</si>
  <si>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</si>
  <si>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</si>
  <si>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</si>
  <si>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</si>
  <si>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</si>
  <si>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</si>
  <si>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</si>
  <si>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</si>
  <si>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</si>
  <si>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</si>
  <si>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</si>
  <si>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</si>
  <si>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</si>
  <si>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</si>
  <si>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</si>
  <si>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</si>
  <si>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</si>
  <si>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</si>
  <si>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</si>
  <si>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</si>
  <si>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</si>
  <si>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</si>
  <si>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</si>
  <si>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</si>
  <si>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</si>
  <si>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</si>
  <si>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</si>
  <si>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</si>
  <si>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</si>
  <si>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</si>
  <si>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</si>
  <si>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</si>
  <si>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</si>
  <si>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</si>
  <si>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</si>
  <si>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</si>
  <si>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</si>
  <si>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</si>
  <si>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</si>
  <si>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</si>
  <si>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</si>
  <si>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</si>
  <si>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</si>
  <si>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</si>
  <si>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</si>
  <si>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</si>
  <si>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</si>
  <si>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</si>
  <si>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</si>
  <si>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</si>
  <si>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</si>
  <si>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</si>
  <si>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</si>
  <si>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</si>
  <si>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</si>
  <si>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</si>
  <si>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</si>
  <si>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</si>
  <si>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</si>
  <si>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</si>
  <si>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</si>
  <si>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</si>
  <si>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</si>
  <si>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</si>
  <si>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</si>
  <si>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</si>
  <si>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</si>
  <si>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</si>
  <si>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</si>
  <si>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</si>
  <si>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</si>
  <si>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</si>
  <si>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</si>
  <si>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</si>
  <si>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</si>
  <si>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</si>
  <si>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</si>
  <si>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</si>
  <si>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</si>
  <si>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</si>
  <si>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</si>
  <si>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</si>
  <si>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</si>
  <si>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</si>
  <si>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</si>
  <si>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</si>
  <si>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</si>
  <si>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</si>
  <si>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</si>
  <si>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</si>
  <si>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</si>
  <si>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</si>
  <si>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</si>
  <si>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</si>
  <si>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</si>
  <si>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</si>
  <si>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</si>
  <si>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</si>
  <si>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</si>
  <si>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</si>
  <si>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</si>
  <si>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</si>
  <si>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</si>
  <si>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</si>
  <si>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</si>
  <si>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</si>
  <si>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</si>
  <si>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</si>
  <si>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</si>
  <si>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</si>
  <si>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</si>
  <si>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</si>
  <si>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</si>
  <si>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</si>
  <si>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</si>
  <si>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</si>
  <si>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</si>
  <si>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</si>
  <si>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</si>
  <si>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</si>
  <si>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</si>
  <si>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</si>
  <si>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</si>
  <si>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</si>
  <si>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</si>
  <si>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</si>
  <si>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</si>
  <si>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</si>
  <si>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</si>
  <si>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</si>
  <si>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</si>
  <si>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</si>
  <si>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</si>
  <si>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</si>
  <si>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</si>
  <si>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</si>
  <si>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</si>
  <si>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</si>
  <si>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</si>
  <si>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</si>
  <si>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</si>
  <si>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</si>
  <si>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</si>
  <si>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</si>
  <si>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</si>
  <si>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</si>
  <si>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</si>
  <si>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</si>
  <si>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</si>
  <si>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</si>
  <si>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</si>
  <si>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</si>
  <si>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</si>
  <si>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</si>
  <si>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</si>
  <si>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</si>
  <si>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</si>
  <si>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</si>
  <si>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</si>
  <si>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</si>
  <si>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</si>
  <si>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</si>
  <si>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</si>
  <si>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</si>
  <si>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</si>
  <si>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</si>
  <si>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</si>
  <si>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</si>
  <si>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</si>
  <si>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</si>
  <si>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</si>
  <si>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</si>
  <si>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</si>
  <si>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</si>
  <si>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</si>
  <si>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</si>
  <si>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</si>
  <si>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</si>
  <si>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</si>
  <si>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</si>
  <si>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</si>
  <si>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</si>
  <si>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</si>
  <si>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</si>
  <si>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</si>
  <si>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</si>
  <si>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</si>
  <si>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</si>
  <si>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</si>
  <si>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</si>
  <si>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</si>
  <si>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</si>
  <si>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</si>
  <si>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</si>
  <si>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</si>
  <si>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</si>
  <si>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</si>
  <si>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</si>
  <si>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</si>
  <si>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</si>
  <si>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</si>
  <si>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</si>
  <si>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</si>
  <si>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</si>
  <si>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</si>
  <si>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</si>
  <si>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</si>
  <si>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</si>
  <si>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</si>
  <si>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</si>
  <si>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</si>
  <si>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</si>
  <si>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</si>
  <si>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</si>
  <si>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</si>
  <si>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</si>
  <si>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</si>
  <si>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</si>
  <si>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</si>
  <si>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</si>
  <si>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</si>
  <si>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</si>
  <si>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</si>
  <si>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</si>
  <si>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</si>
  <si>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</si>
  <si>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</si>
  <si>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</si>
  <si>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</si>
  <si>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</si>
  <si>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</si>
  <si>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</si>
  <si>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</si>
  <si>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</si>
  <si>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</si>
  <si>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</si>
  <si>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</si>
  <si>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</si>
  <si>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</si>
  <si>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</si>
  <si>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</si>
  <si>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</si>
  <si>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</si>
  <si>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</si>
  <si>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</si>
  <si>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</si>
  <si>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</si>
  <si>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</si>
  <si>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</si>
  <si>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</si>
  <si>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</si>
  <si>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</si>
  <si>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</si>
  <si>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</si>
  <si>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</si>
  <si>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</si>
  <si>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</si>
  <si>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</si>
  <si>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</si>
  <si>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</si>
  <si>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</si>
  <si>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</si>
  <si>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</si>
  <si>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</si>
  <si>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</si>
  <si>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</si>
  <si>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</si>
  <si>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</si>
  <si>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</si>
  <si>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</si>
  <si>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</si>
  <si>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</si>
  <si>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</si>
  <si>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</si>
  <si>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</si>
  <si>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</si>
  <si>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</si>
  <si>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</si>
  <si>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</si>
  <si>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</si>
  <si>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</si>
  <si>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</si>
  <si>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</si>
  <si>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</si>
  <si>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</si>
  <si>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</si>
  <si>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</si>
  <si>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</si>
  <si>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</si>
  <si>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</si>
  <si>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</si>
  <si>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</si>
  <si>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</si>
  <si>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</si>
  <si>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</si>
  <si>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</si>
  <si>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</si>
  <si>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</si>
  <si>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</si>
  <si>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</si>
  <si>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</si>
  <si>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</si>
  <si>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</si>
  <si>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</si>
  <si>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</si>
  <si>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</si>
  <si>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</si>
  <si>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</si>
  <si>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</si>
  <si>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</si>
  <si>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</si>
  <si>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</si>
  <si>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</si>
  <si>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</si>
  <si>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</si>
  <si>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</si>
  <si>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</si>
  <si>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</si>
  <si>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</si>
  <si>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</si>
  <si>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</si>
  <si>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</si>
  <si>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</si>
  <si>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</si>
  <si>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</si>
  <si>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</si>
  <si>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</si>
  <si>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</si>
  <si>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</si>
  <si>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</si>
  <si>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</si>
  <si>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</si>
  <si>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</si>
  <si>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</si>
  <si>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</si>
  <si>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</si>
  <si>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</si>
  <si>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</si>
  <si>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</si>
  <si>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</si>
  <si>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</si>
  <si>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</si>
  <si>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</si>
  <si>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</si>
  <si>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</si>
  <si>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</si>
  <si>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</si>
  <si>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</si>
  <si>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</si>
  <si>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</si>
  <si>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</si>
  <si>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</si>
  <si>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</si>
  <si>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</si>
  <si>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</si>
  <si>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</si>
  <si>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</si>
  <si>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</si>
  <si>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</si>
  <si>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</si>
  <si>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</si>
  <si>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</si>
  <si>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</si>
  <si>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</si>
  <si>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</si>
  <si>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</si>
  <si>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</si>
  <si>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</si>
  <si>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</si>
  <si>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</si>
  <si>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</si>
  <si>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</si>
  <si>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</si>
  <si>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</si>
  <si>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</si>
  <si>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</si>
  <si>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</si>
  <si>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</si>
  <si>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</si>
  <si>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</si>
  <si>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</si>
  <si>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</si>
  <si>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</si>
  <si>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</si>
  <si>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</si>
  <si>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</si>
  <si>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</si>
  <si>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</si>
  <si>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</si>
  <si>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</si>
  <si>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</si>
  <si>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</si>
  <si>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</si>
  <si>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</si>
  <si>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</si>
  <si>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</si>
  <si>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</si>
  <si>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</si>
  <si>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</si>
  <si>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</si>
  <si>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</si>
  <si>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</si>
  <si>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</si>
  <si>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</si>
  <si>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</si>
  <si>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</si>
  <si>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</si>
  <si>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</si>
  <si>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</si>
  <si>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</si>
  <si>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</si>
  <si>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</si>
  <si>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</si>
  <si>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</si>
  <si>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</si>
  <si>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</si>
  <si>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</si>
  <si>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</si>
  <si>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</si>
  <si>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</si>
  <si>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</si>
  <si>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</si>
  <si>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</si>
  <si>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</si>
  <si>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</si>
  <si>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</si>
  <si>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</si>
  <si>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</si>
  <si>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</si>
  <si>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</si>
  <si>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</si>
  <si>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</si>
  <si>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</si>
  <si>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</si>
  <si>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</si>
  <si>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</si>
  <si>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</si>
  <si>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</si>
  <si>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</si>
  <si>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</si>
  <si>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</si>
  <si>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</si>
  <si>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</si>
  <si>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</si>
  <si>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</si>
  <si>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</si>
  <si>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</si>
  <si>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</si>
  <si>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</si>
  <si>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</si>
  <si>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</si>
  <si>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</si>
  <si>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</si>
  <si>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</si>
  <si>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</si>
  <si>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</si>
  <si>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</si>
  <si>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</si>
  <si>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</si>
  <si>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</si>
  <si>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</si>
  <si>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</si>
  <si>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</si>
  <si>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</si>
  <si>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</si>
  <si>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</si>
  <si>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</si>
  <si>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</si>
  <si>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</si>
  <si>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</si>
  <si>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</si>
  <si>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</si>
  <si>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</si>
  <si>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</si>
  <si>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</si>
  <si>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</si>
  <si>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</si>
  <si>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</si>
  <si>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</si>
  <si>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</si>
  <si>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</si>
  <si>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</si>
  <si>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</si>
  <si>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</si>
  <si>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</si>
  <si>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</si>
  <si>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</si>
  <si>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</si>
  <si>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</si>
  <si>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</si>
  <si>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</si>
  <si>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</si>
  <si>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</si>
  <si>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</si>
  <si>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</si>
  <si>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</si>
  <si>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</si>
  <si>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</si>
  <si>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</si>
  <si>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</si>
  <si>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</si>
  <si>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</si>
  <si>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</si>
  <si>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</si>
  <si>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</si>
  <si>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</si>
  <si>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</si>
  <si>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</si>
  <si>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</si>
  <si>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</si>
  <si>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</si>
  <si>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</si>
  <si>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</si>
  <si>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</si>
  <si>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</si>
  <si>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</si>
  <si>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</si>
  <si>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</si>
  <si>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</si>
  <si>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</si>
  <si>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</si>
  <si>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</si>
  <si>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</si>
  <si>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</si>
  <si>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</si>
  <si>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</si>
  <si>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</si>
  <si>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</si>
  <si>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</si>
  <si>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</si>
  <si>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</si>
  <si>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</si>
  <si>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</si>
  <si>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</si>
  <si>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</si>
  <si>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</si>
  <si>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</si>
  <si>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</si>
  <si>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</si>
  <si>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</si>
  <si>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</si>
  <si>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</si>
  <si>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</si>
  <si>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</si>
  <si>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</si>
  <si>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</si>
  <si>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</si>
  <si>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</si>
  <si>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</si>
  <si>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</si>
  <si>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</si>
  <si>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</si>
  <si>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</si>
  <si>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</si>
  <si>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</si>
  <si>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</si>
  <si>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</si>
  <si>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</si>
  <si>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</si>
  <si>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</si>
  <si>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</si>
  <si>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</si>
  <si>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</si>
  <si>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</si>
  <si>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</si>
  <si>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</si>
  <si>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</si>
  <si>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</si>
  <si>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</si>
  <si>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</si>
  <si>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</si>
  <si>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</si>
  <si>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</si>
  <si>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</si>
  <si>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</si>
  <si>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</si>
  <si>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</si>
  <si>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</si>
  <si>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</si>
  <si>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</si>
  <si>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</si>
  <si>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</si>
  <si>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</si>
  <si>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</si>
  <si>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</si>
  <si>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</si>
  <si>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</si>
  <si>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</si>
  <si>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</si>
  <si>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</si>
  <si>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</si>
  <si>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</si>
  <si>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</si>
  <si>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</si>
  <si>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</si>
  <si>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</si>
  <si>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</si>
  <si>
    <t>BMW</t>
  </si>
  <si>
    <t>1 Series M</t>
  </si>
  <si>
    <t>premium unleaded (required)</t>
  </si>
  <si>
    <t>Coupe</t>
  </si>
  <si>
    <t>1 Series</t>
  </si>
  <si>
    <t>Audi</t>
  </si>
  <si>
    <t>regular unleaded</t>
  </si>
  <si>
    <t>FIAT</t>
  </si>
  <si>
    <t>124 Spider</t>
  </si>
  <si>
    <t>premium unleaded (recommended)</t>
  </si>
  <si>
    <t>Mercedes-Benz</t>
  </si>
  <si>
    <t>2 Series</t>
  </si>
  <si>
    <t>Chrysler</t>
  </si>
  <si>
    <t>flex-fuel (unleaded/E85)</t>
  </si>
  <si>
    <t>Nissan</t>
  </si>
  <si>
    <t>Volvo</t>
  </si>
  <si>
    <t>Mazda</t>
  </si>
  <si>
    <t>3 Series Gran Turismo</t>
  </si>
  <si>
    <t>3 Series</t>
  </si>
  <si>
    <t>diesel</t>
  </si>
  <si>
    <t>Mitsubishi</t>
  </si>
  <si>
    <t>350Z</t>
  </si>
  <si>
    <t>Ferrari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</si>
  <si>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</si>
  <si>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</si>
  <si>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</si>
  <si>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</si>
  <si>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</si>
  <si>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</si>
  <si>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</si>
  <si>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</si>
  <si>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5 Series Gran Turismo</t>
  </si>
  <si>
    <t>5 Series</t>
  </si>
  <si>
    <t>500e</t>
  </si>
  <si>
    <t>electric</t>
  </si>
  <si>
    <t>500L</t>
  </si>
  <si>
    <t>500X</t>
  </si>
  <si>
    <t>McLaren</t>
  </si>
  <si>
    <t>570S</t>
  </si>
  <si>
    <t>Maybach</t>
  </si>
  <si>
    <t>6 Series Gran Coupe</t>
  </si>
  <si>
    <t>6 Series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</si>
  <si>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</si>
  <si>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</si>
  <si>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</si>
  <si>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</si>
  <si>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</si>
  <si>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</si>
  <si>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</si>
  <si>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Saab</t>
  </si>
  <si>
    <t>9-2X</t>
  </si>
  <si>
    <t>9-3 Griffin</t>
  </si>
  <si>
    <t>flex-fuel (premium unleaded recommended/E85)</t>
  </si>
  <si>
    <t>9-4X</t>
  </si>
  <si>
    <t>9-7X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</si>
  <si>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</si>
  <si>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</si>
  <si>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</si>
  <si>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</si>
  <si>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</si>
  <si>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</si>
  <si>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</si>
  <si>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</si>
  <si>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</si>
  <si>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</si>
  <si>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</si>
  <si>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</si>
  <si>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</si>
  <si>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</si>
  <si>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</si>
  <si>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</si>
  <si>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</si>
  <si>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</si>
  <si>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</si>
  <si>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</si>
  <si>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Suzuki</t>
  </si>
  <si>
    <t>Aerio</t>
  </si>
  <si>
    <t>Ford</t>
  </si>
  <si>
    <t>Cadillac</t>
  </si>
  <si>
    <t>allroad quattro</t>
  </si>
  <si>
    <t>allroad</t>
  </si>
  <si>
    <t>ALPINA B6 Gran Coupe</t>
  </si>
  <si>
    <t>ALPINA B7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</si>
  <si>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</si>
  <si>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</si>
  <si>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</si>
  <si>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</si>
  <si>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</si>
  <si>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</si>
  <si>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</si>
  <si>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</si>
  <si>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</si>
  <si>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Chevrolet</t>
  </si>
  <si>
    <t>Astro Cargo</t>
  </si>
  <si>
    <t>Astro</t>
  </si>
  <si>
    <t>ATS Coupe</t>
  </si>
  <si>
    <t>ATS-V</t>
  </si>
  <si>
    <t>ATS</t>
  </si>
  <si>
    <t>Avalanche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</si>
  <si>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</si>
  <si>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</si>
  <si>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</si>
  <si>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</si>
  <si>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</si>
  <si>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</si>
  <si>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</si>
  <si>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</si>
  <si>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</si>
  <si>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Azera</t>
  </si>
  <si>
    <t>Aztek</t>
  </si>
  <si>
    <t>Azure T</t>
  </si>
  <si>
    <t>Azure</t>
  </si>
  <si>
    <t>B-Class Electric Drive</t>
  </si>
  <si>
    <t>B-Series Truck</t>
  </si>
  <si>
    <t>Subaru</t>
  </si>
  <si>
    <t>B9 Tribeca</t>
  </si>
  <si>
    <t>Baja</t>
  </si>
  <si>
    <t>Volkswagen</t>
  </si>
  <si>
    <t>Beetle Convertible</t>
  </si>
  <si>
    <t>Beetle</t>
  </si>
  <si>
    <t>Black Diamond Avalanche</t>
  </si>
  <si>
    <t>Blazer</t>
  </si>
  <si>
    <t>Bolt EV</t>
  </si>
  <si>
    <t>Bonneville</t>
  </si>
  <si>
    <t>Borrego</t>
  </si>
  <si>
    <t>Boxster</t>
  </si>
  <si>
    <t>Brooklands</t>
  </si>
  <si>
    <t>BRZ</t>
  </si>
  <si>
    <t>C-Class</t>
  </si>
  <si>
    <t>C-Max Hybrid</t>
  </si>
  <si>
    <t>C30</t>
  </si>
  <si>
    <t>C70</t>
  </si>
  <si>
    <t>Spyker</t>
  </si>
  <si>
    <t>C8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</si>
  <si>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</si>
  <si>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</si>
  <si>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</si>
  <si>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</si>
  <si>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</si>
  <si>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</si>
  <si>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</si>
  <si>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</si>
  <si>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</si>
  <si>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Captiva Sport</t>
  </si>
  <si>
    <t>Caravan</t>
  </si>
  <si>
    <t>Carrera GT</t>
  </si>
  <si>
    <t>Buick</t>
  </si>
  <si>
    <t>Cascada</t>
  </si>
  <si>
    <t>Cavalier</t>
  </si>
  <si>
    <t>Cayenne</t>
  </si>
  <si>
    <t>Cayman S</t>
  </si>
  <si>
    <t>Cayman</t>
  </si>
  <si>
    <t>CC</t>
  </si>
  <si>
    <t>Celica</t>
  </si>
  <si>
    <t>Century</t>
  </si>
  <si>
    <t>Challenger</t>
  </si>
  <si>
    <t>Charger</t>
  </si>
  <si>
    <t>City Express</t>
  </si>
  <si>
    <t>Civic</t>
  </si>
  <si>
    <t>CL-Class</t>
  </si>
  <si>
    <t>CLA-Class</t>
  </si>
  <si>
    <t>Acura</t>
  </si>
  <si>
    <t>Classic</t>
  </si>
  <si>
    <t>CLK-Class</t>
  </si>
  <si>
    <t>CLS-Class</t>
  </si>
  <si>
    <t>Cobalt</t>
  </si>
  <si>
    <t>Colorado</t>
  </si>
  <si>
    <t>Continental Flying Spur Speed</t>
  </si>
  <si>
    <t>flex-fuel (premium unleaded required/E85)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</si>
  <si>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</si>
  <si>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</si>
  <si>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</si>
  <si>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</si>
  <si>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</si>
  <si>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</si>
  <si>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</si>
  <si>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</si>
  <si>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</si>
  <si>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</si>
  <si>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</si>
  <si>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</si>
  <si>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</si>
  <si>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</si>
  <si>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</si>
  <si>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</si>
  <si>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</si>
  <si>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</si>
  <si>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Crossfire</t>
  </si>
  <si>
    <t>Crosstour</t>
  </si>
  <si>
    <t>Crosstrek</t>
  </si>
  <si>
    <t>Crown Victoria</t>
  </si>
  <si>
    <t>Cruze Limited</t>
  </si>
  <si>
    <t>Cruze</t>
  </si>
  <si>
    <t>Lexus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</si>
  <si>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</si>
  <si>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</si>
  <si>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</si>
  <si>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</si>
  <si>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</si>
  <si>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</si>
  <si>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</si>
  <si>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</si>
  <si>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Cube</t>
  </si>
  <si>
    <t>CX-3</t>
  </si>
  <si>
    <t>CX-5</t>
  </si>
  <si>
    <t>CX-7</t>
  </si>
  <si>
    <t>CX-9</t>
  </si>
  <si>
    <t>Dakota</t>
  </si>
  <si>
    <t>Dart</t>
  </si>
  <si>
    <t>Dawn</t>
  </si>
  <si>
    <t>Aston Martin</t>
  </si>
  <si>
    <t>DB9 GT</t>
  </si>
  <si>
    <t>DB9</t>
  </si>
  <si>
    <t>DBS</t>
  </si>
  <si>
    <t>Land Rover</t>
  </si>
  <si>
    <t>DeVille</t>
  </si>
  <si>
    <t>Discovery Sport</t>
  </si>
  <si>
    <t>DTS</t>
  </si>
  <si>
    <t>Durango</t>
  </si>
  <si>
    <t>E-Class</t>
  </si>
  <si>
    <t>e-Golf</t>
  </si>
  <si>
    <t>E-Series Van</t>
  </si>
  <si>
    <t>E-Series Wagon</t>
  </si>
  <si>
    <t>ECHO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</si>
  <si>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</si>
  <si>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</si>
  <si>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</si>
  <si>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</si>
  <si>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</si>
  <si>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</si>
  <si>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</si>
  <si>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</si>
  <si>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</si>
  <si>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</si>
  <si>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</si>
  <si>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</si>
  <si>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</si>
  <si>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</si>
  <si>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</si>
  <si>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</si>
  <si>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</si>
  <si>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</si>
  <si>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Eos</t>
  </si>
  <si>
    <t>Equator</t>
  </si>
  <si>
    <t>Equinox</t>
  </si>
  <si>
    <t>Equus</t>
  </si>
  <si>
    <t>ES 300h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</si>
  <si>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</si>
  <si>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</si>
  <si>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</si>
  <si>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</si>
  <si>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</si>
  <si>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</si>
  <si>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</si>
  <si>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</si>
  <si>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Evora 400</t>
  </si>
  <si>
    <t>Evora</t>
  </si>
  <si>
    <t>Infiniti</t>
  </si>
  <si>
    <t>EX35</t>
  </si>
  <si>
    <t>Exige</t>
  </si>
  <si>
    <t>EX</t>
  </si>
  <si>
    <t>Expedition</t>
  </si>
  <si>
    <t>Explorer Sport Trac</t>
  </si>
  <si>
    <t>Explorer</t>
  </si>
  <si>
    <t>Express Cargo</t>
  </si>
  <si>
    <t>Express</t>
  </si>
  <si>
    <t>F-150</t>
  </si>
  <si>
    <t>F12 Berlinetta</t>
  </si>
  <si>
    <t>F430</t>
  </si>
  <si>
    <t>FF</t>
  </si>
  <si>
    <t>Fiesta</t>
  </si>
  <si>
    <t>Fit EV</t>
  </si>
  <si>
    <t>Fit</t>
  </si>
  <si>
    <t>Five Hundred</t>
  </si>
  <si>
    <t>FJ Cruiser</t>
  </si>
  <si>
    <t>Flex</t>
  </si>
  <si>
    <t>Flying Spur</t>
  </si>
  <si>
    <t>Focus RS</t>
  </si>
  <si>
    <t>Focus ST</t>
  </si>
  <si>
    <t>Focus</t>
  </si>
  <si>
    <t>Forenza</t>
  </si>
  <si>
    <t>Forester</t>
  </si>
  <si>
    <t>Forte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</si>
  <si>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</si>
  <si>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</si>
  <si>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</si>
  <si>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</si>
  <si>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</si>
  <si>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</si>
  <si>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</si>
  <si>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</si>
  <si>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</si>
  <si>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</si>
  <si>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</si>
  <si>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</si>
  <si>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</si>
  <si>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</si>
  <si>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</si>
  <si>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</si>
  <si>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</si>
  <si>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</si>
  <si>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</si>
  <si>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</si>
  <si>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</si>
  <si>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</si>
  <si>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</si>
  <si>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</si>
  <si>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</si>
  <si>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</si>
  <si>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</si>
  <si>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</si>
  <si>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</si>
  <si>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</si>
  <si>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</si>
  <si>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</si>
  <si>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</si>
  <si>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</si>
  <si>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</si>
  <si>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</si>
  <si>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</si>
  <si>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</si>
  <si>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</si>
  <si>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</si>
  <si>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</si>
  <si>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</si>
  <si>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</si>
  <si>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</si>
  <si>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</si>
  <si>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</si>
  <si>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</si>
  <si>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</si>
  <si>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</si>
  <si>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</si>
  <si>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GranSport</t>
  </si>
  <si>
    <t>GranTurismo Convertible</t>
  </si>
  <si>
    <t>GranTurismo</t>
  </si>
  <si>
    <t>GS 200t</t>
  </si>
  <si>
    <t>GS 300</t>
  </si>
  <si>
    <t>GS 350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</si>
  <si>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</si>
  <si>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</si>
  <si>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</si>
  <si>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</si>
  <si>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</si>
  <si>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</si>
  <si>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</si>
  <si>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</si>
  <si>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</si>
  <si>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</si>
  <si>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</si>
  <si>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</si>
  <si>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</si>
  <si>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</si>
  <si>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</si>
  <si>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</si>
  <si>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</si>
  <si>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</si>
  <si>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</si>
  <si>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</si>
  <si>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</si>
  <si>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</si>
  <si>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</si>
  <si>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</si>
  <si>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</si>
  <si>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</si>
  <si>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</si>
  <si>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</si>
  <si>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</si>
  <si>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</si>
  <si>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</si>
  <si>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</si>
  <si>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</si>
  <si>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</si>
  <si>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</si>
  <si>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</si>
  <si>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</si>
  <si>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</si>
  <si>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</si>
  <si>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</si>
  <si>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</si>
  <si>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</si>
  <si>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</si>
  <si>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</si>
  <si>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JX</t>
  </si>
  <si>
    <t>K900</t>
  </si>
  <si>
    <t>Kizashi</t>
  </si>
  <si>
    <t>LaCrosse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</si>
  <si>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</si>
  <si>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</si>
  <si>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</si>
  <si>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</si>
  <si>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</si>
  <si>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</si>
  <si>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</si>
  <si>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LeSabre</t>
  </si>
  <si>
    <t>Levante</t>
  </si>
  <si>
    <t>LFA</t>
  </si>
  <si>
    <t>LR2</t>
  </si>
  <si>
    <t>LR3</t>
  </si>
  <si>
    <t>LR4</t>
  </si>
  <si>
    <t>LS 430</t>
  </si>
  <si>
    <t>LS 460</t>
  </si>
  <si>
    <t>LS 600h L</t>
  </si>
  <si>
    <t>LS</t>
  </si>
  <si>
    <t>Lucerne</t>
  </si>
  <si>
    <t>LX 470</t>
  </si>
  <si>
    <t>LX 570</t>
  </si>
  <si>
    <t>M-Class</t>
  </si>
  <si>
    <t>M2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</si>
  <si>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</si>
  <si>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</si>
  <si>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</si>
  <si>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</si>
  <si>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</si>
  <si>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</si>
  <si>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</si>
  <si>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</si>
  <si>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</si>
  <si>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</si>
  <si>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</si>
  <si>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</si>
  <si>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</si>
  <si>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</si>
  <si>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</si>
  <si>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</si>
  <si>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</si>
  <si>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</si>
  <si>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Matrix</t>
  </si>
  <si>
    <t>Maxima</t>
  </si>
  <si>
    <t>Mazdaspeed 3</t>
  </si>
  <si>
    <t>Mazdaspeed 6</t>
  </si>
  <si>
    <t>Mazdaspeed MX-5 Miata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</si>
  <si>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</si>
  <si>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</si>
  <si>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</si>
  <si>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</si>
  <si>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</si>
  <si>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</si>
  <si>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</si>
  <si>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</si>
  <si>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</si>
  <si>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</si>
  <si>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</si>
  <si>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Tesla</t>
  </si>
  <si>
    <t>Model S</t>
  </si>
  <si>
    <t>Montana SV6</t>
  </si>
  <si>
    <t>Montana</t>
  </si>
  <si>
    <t>Monte Carlo</t>
  </si>
  <si>
    <t>Montero</t>
  </si>
  <si>
    <t>MP4-12C</t>
  </si>
  <si>
    <t>MPV</t>
  </si>
  <si>
    <t>MR2 Spyder</t>
  </si>
  <si>
    <t>Mulsanne</t>
  </si>
  <si>
    <t>Murano CrossCabriolet</t>
  </si>
  <si>
    <t>Murano</t>
  </si>
  <si>
    <t>Murcielago</t>
  </si>
  <si>
    <t>Mustang</t>
  </si>
  <si>
    <t>MX-5 Miata</t>
  </si>
  <si>
    <t>Navigator</t>
  </si>
  <si>
    <t>Neon</t>
  </si>
  <si>
    <t>New Beetle</t>
  </si>
  <si>
    <t>Nitro</t>
  </si>
  <si>
    <t>NSX</t>
  </si>
  <si>
    <t>NV200</t>
  </si>
  <si>
    <t>NX 200t</t>
  </si>
  <si>
    <t>NX 300h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</si>
  <si>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</si>
  <si>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</si>
  <si>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</si>
  <si>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</si>
  <si>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</si>
  <si>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</si>
  <si>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</si>
  <si>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</si>
  <si>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</si>
  <si>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</si>
  <si>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</si>
  <si>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</si>
  <si>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</si>
  <si>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</si>
  <si>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</si>
  <si>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</si>
  <si>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</si>
  <si>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</si>
  <si>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</si>
  <si>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</si>
  <si>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PT Cruiser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</si>
  <si>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</si>
  <si>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</si>
  <si>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</si>
  <si>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</si>
  <si>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</si>
  <si>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</si>
  <si>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</si>
  <si>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</si>
  <si>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</si>
  <si>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</si>
  <si>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</si>
  <si>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</si>
  <si>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</si>
  <si>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</si>
  <si>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</si>
  <si>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</si>
  <si>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</si>
  <si>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</si>
  <si>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</si>
  <si>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</si>
  <si>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</si>
  <si>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</si>
  <si>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</si>
  <si>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Ram Pickup 1500</t>
  </si>
  <si>
    <t>Range Rover Evoque</t>
  </si>
  <si>
    <t>Range Rover Sport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</si>
  <si>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</si>
  <si>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</si>
  <si>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</si>
  <si>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</si>
  <si>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</si>
  <si>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</si>
  <si>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</si>
  <si>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</si>
  <si>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</si>
  <si>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</si>
  <si>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</si>
  <si>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</si>
  <si>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</si>
  <si>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Rendezvous</t>
  </si>
  <si>
    <t>Reno</t>
  </si>
  <si>
    <t>Reventon</t>
  </si>
  <si>
    <t>Ridgeline</t>
  </si>
  <si>
    <t>Rio</t>
  </si>
  <si>
    <t>RL</t>
  </si>
  <si>
    <t>RLX</t>
  </si>
  <si>
    <t>Rogue Select</t>
  </si>
  <si>
    <t>Rogue</t>
  </si>
  <si>
    <t>Rondo</t>
  </si>
  <si>
    <t>Routan</t>
  </si>
  <si>
    <t>RS 4</t>
  </si>
  <si>
    <t>RS 5</t>
  </si>
  <si>
    <t>RS 7</t>
  </si>
  <si>
    <t>RSX</t>
  </si>
  <si>
    <t>RX 330</t>
  </si>
  <si>
    <t>RX 350</t>
  </si>
  <si>
    <t>RX 400h</t>
  </si>
  <si>
    <t>RX 450h</t>
  </si>
  <si>
    <t>RX-8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</si>
  <si>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</si>
  <si>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</si>
  <si>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</si>
  <si>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</si>
  <si>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</si>
  <si>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</si>
  <si>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</si>
  <si>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</si>
  <si>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</si>
  <si>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</si>
  <si>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</si>
  <si>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</si>
  <si>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</si>
  <si>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Safari Cargo</t>
  </si>
  <si>
    <t>Safari</t>
  </si>
  <si>
    <t>Santa Fe Sport</t>
  </si>
  <si>
    <t>Santa Fe</t>
  </si>
  <si>
    <t>Savana Cargo</t>
  </si>
  <si>
    <t>Savana</t>
  </si>
  <si>
    <t>SC 430</t>
  </si>
  <si>
    <t>Sebring</t>
  </si>
  <si>
    <t>Sedona</t>
  </si>
  <si>
    <t>Sentra</t>
  </si>
  <si>
    <t>Sequoia</t>
  </si>
  <si>
    <t>Shelby GT350</t>
  </si>
  <si>
    <t>Shelby GT500</t>
  </si>
  <si>
    <t>Sienna</t>
  </si>
  <si>
    <t>Sierra 1500 Classic</t>
  </si>
  <si>
    <t>Sierra 1500 Hybrid</t>
  </si>
  <si>
    <t>Sierra 1500</t>
  </si>
  <si>
    <t>Sierra 1500HD</t>
  </si>
  <si>
    <t>Silverado 1500 Classic</t>
  </si>
  <si>
    <t>Silverado 1500 Hybrid</t>
  </si>
  <si>
    <t>Silverado 1500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</si>
  <si>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</si>
  <si>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</si>
  <si>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</si>
  <si>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</si>
  <si>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</si>
  <si>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</si>
  <si>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</si>
  <si>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Solstice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</si>
  <si>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</si>
  <si>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</si>
  <si>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</si>
  <si>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</si>
  <si>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</si>
  <si>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</si>
  <si>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</si>
  <si>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</si>
  <si>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Spectra</t>
  </si>
  <si>
    <t>Sportage</t>
  </si>
  <si>
    <t>Spyder</t>
  </si>
  <si>
    <t>SQ5</t>
  </si>
  <si>
    <t>SRT Viper</t>
  </si>
  <si>
    <t>SRX</t>
  </si>
  <si>
    <t>SS</t>
  </si>
  <si>
    <t>SSR</t>
  </si>
  <si>
    <t>Stratus</t>
  </si>
  <si>
    <t>STS-V</t>
  </si>
  <si>
    <t>STS</t>
  </si>
  <si>
    <t>Suburban</t>
  </si>
  <si>
    <t>Sunfire</t>
  </si>
  <si>
    <t>Superamerica</t>
  </si>
  <si>
    <t>Supersports Convertible ISR</t>
  </si>
  <si>
    <t>SX4</t>
  </si>
  <si>
    <t>Tacoma</t>
  </si>
  <si>
    <t>Tahoe Hybrid</t>
  </si>
  <si>
    <t>Tahoe</t>
  </si>
  <si>
    <t>Taurus X</t>
  </si>
  <si>
    <t>Taurus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</si>
  <si>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</si>
  <si>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</si>
  <si>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</si>
  <si>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</si>
  <si>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</si>
  <si>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</si>
  <si>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</si>
  <si>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</si>
  <si>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</si>
  <si>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</si>
  <si>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</si>
  <si>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</si>
  <si>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</si>
  <si>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</si>
  <si>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 EXT</t>
  </si>
  <si>
    <t>TrailBlazer</t>
  </si>
  <si>
    <t>Transit Connect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</si>
  <si>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</si>
  <si>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</si>
  <si>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</si>
  <si>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</si>
  <si>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</si>
  <si>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</si>
  <si>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</si>
  <si>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</si>
  <si>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</si>
  <si>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</si>
  <si>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</si>
  <si>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</si>
  <si>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</si>
  <si>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Uplander</t>
  </si>
  <si>
    <t>V12 Vanquish</t>
  </si>
  <si>
    <t>V12 Vantage S</t>
  </si>
  <si>
    <t>V12 Vantage</t>
  </si>
  <si>
    <t>V50</t>
  </si>
  <si>
    <t>V60 Cross Country</t>
  </si>
  <si>
    <t>V60</t>
  </si>
  <si>
    <t>V70</t>
  </si>
  <si>
    <t>V8 Vantage</t>
  </si>
  <si>
    <t>Vanquish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</si>
  <si>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</si>
  <si>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</si>
  <si>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</si>
  <si>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</si>
  <si>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</si>
  <si>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</si>
  <si>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</si>
  <si>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</si>
  <si>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</si>
  <si>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</si>
  <si>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</si>
  <si>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</si>
  <si>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</si>
  <si>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</si>
  <si>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</si>
  <si>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</si>
  <si>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</si>
  <si>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</si>
  <si>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</si>
  <si>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</si>
  <si>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</si>
  <si>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</si>
  <si>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</si>
  <si>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</si>
  <si>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</si>
  <si>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</si>
  <si>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</si>
  <si>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xD</t>
  </si>
  <si>
    <t>XG350</t>
  </si>
  <si>
    <t>XL-7</t>
  </si>
  <si>
    <t>XL7</t>
  </si>
  <si>
    <t>XLR-V</t>
  </si>
  <si>
    <t>XLR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</si>
  <si>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</si>
  <si>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</si>
  <si>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</si>
  <si>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</si>
  <si>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</si>
  <si>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</si>
  <si>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</si>
  <si>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</si>
  <si>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</si>
  <si>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 M</t>
  </si>
  <si>
    <t>Z4</t>
  </si>
  <si>
    <t>ZDX</t>
  </si>
  <si>
    <t>Zephyr</t>
  </si>
  <si>
    <t>MANUAL</t>
  </si>
  <si>
    <t>AUTOMATIC</t>
  </si>
  <si>
    <t>AUTOMATED_MANUAL</t>
  </si>
  <si>
    <t>DIRECT_DRIVE</t>
  </si>
  <si>
    <t>model_id</t>
  </si>
  <si>
    <t>make</t>
  </si>
  <si>
    <t>model</t>
  </si>
  <si>
    <t>year</t>
  </si>
  <si>
    <t>engine_fuel_type</t>
  </si>
  <si>
    <t>transmission_type</t>
  </si>
  <si>
    <t>engine_hp</t>
  </si>
  <si>
    <t>msrp</t>
  </si>
  <si>
    <t>manufacturer</t>
  </si>
  <si>
    <t>fueltype</t>
  </si>
  <si>
    <t>hp</t>
  </si>
  <si>
    <t>torque</t>
  </si>
  <si>
    <t>torque*</t>
  </si>
  <si>
    <t>combustion</t>
  </si>
  <si>
    <t>cylinders</t>
  </si>
  <si>
    <t>displacement</t>
  </si>
  <si>
    <t>max rpm</t>
  </si>
  <si>
    <t>peak rpm</t>
  </si>
  <si>
    <t>hp/l</t>
  </si>
  <si>
    <t>fuel</t>
  </si>
  <si>
    <t>code</t>
  </si>
  <si>
    <t>km/l</t>
  </si>
  <si>
    <t>hasFI</t>
  </si>
  <si>
    <t>has_forced_induction</t>
  </si>
  <si>
    <t>fuel type</t>
  </si>
  <si>
    <t>zonder fi</t>
  </si>
  <si>
    <t>*torque is calculated in the engine specifications column column</t>
  </si>
  <si>
    <t>primary key</t>
  </si>
  <si>
    <t>foreign key</t>
  </si>
  <si>
    <t>Not null value</t>
  </si>
  <si>
    <t>Calculation cell, not included in the database</t>
  </si>
  <si>
    <t>CSV column</t>
  </si>
  <si>
    <t>models csv</t>
  </si>
  <si>
    <t>manufacturer csv</t>
  </si>
  <si>
    <t>Electric</t>
  </si>
  <si>
    <t>max. volt</t>
  </si>
  <si>
    <t>kwh</t>
  </si>
  <si>
    <t>primary foreign key</t>
  </si>
  <si>
    <t>max amp.</t>
  </si>
  <si>
    <t>km/kwh</t>
  </si>
  <si>
    <t>single turbo</t>
  </si>
  <si>
    <t>CSV</t>
  </si>
  <si>
    <t>engine</t>
  </si>
  <si>
    <t>engine csv</t>
  </si>
  <si>
    <t>combustion csv</t>
  </si>
  <si>
    <t>electric csv</t>
  </si>
  <si>
    <t>AWD/4Wd</t>
  </si>
  <si>
    <t>Stereo upgrade</t>
  </si>
  <si>
    <t>Adaptive Cruise Control</t>
  </si>
  <si>
    <t>21'' wheels</t>
  </si>
  <si>
    <t>Autopilot</t>
  </si>
  <si>
    <t>Satnav</t>
  </si>
  <si>
    <t>Delux seats plus</t>
  </si>
  <si>
    <t>Pannorama roof</t>
  </si>
  <si>
    <t>HUD</t>
  </si>
  <si>
    <t>Driving Assistance Package</t>
  </si>
  <si>
    <t>Option name</t>
  </si>
  <si>
    <t>price</t>
  </si>
  <si>
    <t>options</t>
  </si>
  <si>
    <t>options csv</t>
  </si>
  <si>
    <t>option price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</si>
</sst>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3" fillId="7" borderId="7" xfId="13"/>
    <xf numFmtId="0" fontId="6" fillId="2" borderId="0" xfId="6"/>
    <xf numFmtId="0" fontId="8" fillId="4" borderId="0" xfId="8"/>
    <xf numFmtId="0" fontId="7" fillId="3" borderId="7" xfId="7" applyBorder="1"/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" fillId="28" borderId="0" xfId="37"/>
    <xf numFmtId="0" fontId="8" fillId="4" borderId="7" xfId="8" applyBorder="1"/>
    <xf numFmtId="0" fontId="17" fillId="25" borderId="7" xfId="34" applyBorder="1"/>
    <xf numFmtId="0" fontId="17" fillId="25" borderId="0" xfId="34"/>
    <xf numFmtId="1" fontId="0" fillId="0" borderId="0" xfId="0" applyNumberFormat="1"/>
    <xf numFmtId="0" fontId="7" fillId="3" borderId="0" xfId="7"/>
    <xf numFmtId="2" fontId="0" fillId="0" borderId="0" xfId="0" applyNumberFormat="1"/>
    <xf numFmtId="0" fontId="20" fillId="7" borderId="0" xfId="13" applyFont="1" applyBorder="1" applyAlignment="1">
      <alignment horizontal="right" vertical="top" textRotation="90" shrinkToFit="1"/>
    </xf>
    <xf numFmtId="0" fontId="9" fillId="5" borderId="4" xfId="9"/>
    <xf numFmtId="0" fontId="13" fillId="7" borderId="7" xfId="13" applyAlignment="1">
      <alignment horizontal="right" vertical="top" textRotation="90" shrinkToFit="1"/>
    </xf>
    <xf numFmtId="0" fontId="1" fillId="12" borderId="0" xfId="2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0650-83E3-4C3A-A667-D554EBFB2E3C}">
  <dimension ref="A1:N28"/>
  <sheetViews>
    <sheetView tabSelected="1" workbookViewId="0"/>
  </sheetViews>
  <sheetFormatPr defaultRowHeight="15"/>
  <cols>
    <col min="1" max="1" width="59.7109375" bestFit="1" customWidth="1"/>
    <col min="3" max="3" width="12.28515625" bestFit="1" customWidth="1"/>
    <col min="4" max="4" width="46" bestFit="1" customWidth="1"/>
    <col min="5" max="5" width="11.5703125" bestFit="1" customWidth="1"/>
    <col min="6" max="6" width="12.5703125" bestFit="1" customWidth="1"/>
    <col min="7" max="7" width="10.85546875" bestFit="1" customWidth="1"/>
    <col min="8" max="8" width="8.28515625" bestFit="1" customWidth="1"/>
    <col min="9" max="9" width="10.28515625" bestFit="1" customWidth="1"/>
    <col min="10" max="10" width="15.140625" bestFit="1" customWidth="1"/>
  </cols>
  <sheetData>
    <row r="1" spans="1:14">
      <c r="A1" s="3" t="s">
        <v>11934</v>
      </c>
    </row>
    <row r="2" spans="1:14">
      <c r="A2" s="13" t="s">
        <v>11935</v>
      </c>
      <c r="J2" s="5"/>
      <c r="L2" s="5"/>
    </row>
    <row r="3" spans="1:14">
      <c r="A3" s="16" t="s">
        <v>11944</v>
      </c>
      <c r="C3" t="s">
        <v>11931</v>
      </c>
      <c r="J3" s="5"/>
      <c r="L3" s="5"/>
      <c r="N3" s="5"/>
    </row>
    <row r="4" spans="1:14" ht="15.75" thickBot="1">
      <c r="A4" s="11" t="s">
        <v>11936</v>
      </c>
      <c r="C4">
        <v>1</v>
      </c>
      <c r="D4" t="s">
        <v>11209</v>
      </c>
      <c r="E4">
        <v>1.01</v>
      </c>
      <c r="N4" s="5"/>
    </row>
    <row r="5" spans="1:14" ht="16.5" thickTop="1" thickBot="1">
      <c r="A5" s="1" t="s">
        <v>11937</v>
      </c>
      <c r="C5">
        <v>2</v>
      </c>
      <c r="D5" t="s">
        <v>11206</v>
      </c>
      <c r="E5">
        <v>1</v>
      </c>
    </row>
    <row r="6" spans="1:14" ht="15.75" thickTop="1">
      <c r="A6" s="2" t="s">
        <v>11938</v>
      </c>
      <c r="C6">
        <v>3</v>
      </c>
      <c r="D6" t="s">
        <v>11202</v>
      </c>
      <c r="E6">
        <v>1.03</v>
      </c>
    </row>
    <row r="7" spans="1:14">
      <c r="A7" t="s">
        <v>11933</v>
      </c>
      <c r="C7">
        <v>4</v>
      </c>
      <c r="D7" t="s">
        <v>11219</v>
      </c>
      <c r="E7">
        <v>1.2</v>
      </c>
      <c r="N7" t="str">
        <f>_xlfn.XLOOKUP(H2,LegendAndTables!$D$4:$D$11,LegendAndTables!$E$4:$E$11,"",0,1)</f>
        <v/>
      </c>
    </row>
    <row r="8" spans="1:14">
      <c r="C8">
        <v>5</v>
      </c>
      <c r="D8" t="s">
        <v>11252</v>
      </c>
      <c r="E8">
        <v>1.08</v>
      </c>
    </row>
    <row r="9" spans="1:14">
      <c r="C9">
        <v>6</v>
      </c>
      <c r="D9" t="s">
        <v>11368</v>
      </c>
      <c r="E9">
        <v>1.1100000000000001</v>
      </c>
    </row>
    <row r="10" spans="1:14">
      <c r="C10">
        <v>7</v>
      </c>
      <c r="D10" t="s">
        <v>11234</v>
      </c>
    </row>
    <row r="11" spans="1:14">
      <c r="C11">
        <v>8</v>
      </c>
      <c r="D11" t="s">
        <v>11213</v>
      </c>
      <c r="E11">
        <v>1.07</v>
      </c>
    </row>
    <row r="13" spans="1:14">
      <c r="C13" t="s">
        <v>11921</v>
      </c>
      <c r="D13" t="s">
        <v>11932</v>
      </c>
      <c r="E13" t="s">
        <v>11947</v>
      </c>
    </row>
    <row r="14" spans="1:14">
      <c r="C14">
        <v>3</v>
      </c>
      <c r="D14" s="5">
        <v>0</v>
      </c>
      <c r="E14" s="5">
        <f t="shared" ref="E14:E21" si="0">D14+100*L14</f>
        <v>0</v>
      </c>
    </row>
    <row r="15" spans="1:14">
      <c r="C15">
        <v>4</v>
      </c>
      <c r="D15" s="5">
        <v>1200</v>
      </c>
      <c r="E15" s="5">
        <f t="shared" si="0"/>
        <v>1200</v>
      </c>
    </row>
    <row r="16" spans="1:14">
      <c r="C16">
        <v>5</v>
      </c>
      <c r="D16" s="5">
        <v>2200</v>
      </c>
      <c r="E16" s="5">
        <f t="shared" si="0"/>
        <v>2200</v>
      </c>
    </row>
    <row r="17" spans="1:5">
      <c r="C17">
        <v>6</v>
      </c>
      <c r="D17" s="5">
        <v>2800</v>
      </c>
      <c r="E17" s="5">
        <f t="shared" si="0"/>
        <v>2800</v>
      </c>
    </row>
    <row r="18" spans="1:5">
      <c r="C18">
        <v>8</v>
      </c>
      <c r="D18" s="5">
        <v>3500</v>
      </c>
      <c r="E18" s="5">
        <f t="shared" si="0"/>
        <v>3500</v>
      </c>
    </row>
    <row r="19" spans="1:5">
      <c r="C19">
        <v>10</v>
      </c>
      <c r="D19" s="5">
        <v>5050</v>
      </c>
      <c r="E19" s="5">
        <f t="shared" si="0"/>
        <v>5050</v>
      </c>
    </row>
    <row r="20" spans="1:5">
      <c r="C20">
        <v>12</v>
      </c>
      <c r="D20" s="5">
        <v>5800</v>
      </c>
      <c r="E20" s="5">
        <f t="shared" si="0"/>
        <v>5800</v>
      </c>
    </row>
    <row r="21" spans="1:5">
      <c r="C21">
        <v>16</v>
      </c>
      <c r="D21" s="5">
        <v>7000</v>
      </c>
      <c r="E21" s="5">
        <f t="shared" si="0"/>
        <v>7000</v>
      </c>
    </row>
    <row r="25" spans="1:5">
      <c r="D25" s="5"/>
    </row>
    <row r="26" spans="1:5">
      <c r="A26" s="7"/>
      <c r="D26" s="5"/>
    </row>
    <row r="27" spans="1:5">
      <c r="D27" s="5"/>
    </row>
    <row r="28" spans="1:5">
      <c r="D2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workbookViewId="0"/>
  </sheetViews>
  <sheetFormatPr defaultRowHeight="15"/>
  <cols>
    <col min="1" max="1" width="20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CF4-A14D-412A-B383-AF78F42BEE05}">
  <dimension ref="A1:D2401"/>
  <sheetViews>
    <sheetView workbookViewId="0"/>
  </sheetViews>
  <sheetFormatPr defaultRowHeight="15"/>
  <cols>
    <col min="1" max="1" width="14.85546875" style="5" bestFit="1" customWidth="1"/>
    <col min="2" max="2" width="14.85546875" bestFit="1" customWidth="1"/>
    <col min="3" max="3" width="21.42578125" bestFit="1" customWidth="1"/>
    <col min="4" max="4" width="13.140625" bestFit="1" customWidth="1"/>
  </cols>
  <sheetData>
    <row r="1" spans="1:4" ht="16.5" thickTop="1" thickBot="1">
      <c r="A1" s="1" t="s">
        <v>11915</v>
      </c>
      <c r="B1" s="3" t="s">
        <v>11915</v>
      </c>
      <c r="C1" s="1" t="s">
        <v>11967</v>
      </c>
      <c r="D1" s="2" t="s">
        <v>11915</v>
      </c>
    </row>
    <row r="2" spans="1:4" ht="15.75" thickTop="1">
      <c r="A2" s="5" t="s">
        <v>11361</v>
      </c>
      <c r="B2" t="str" cm="1">
        <f t="array" ref="B2:B47">_xlfn.UNIQUE(A2:A2401)</f>
        <v>Acura</v>
      </c>
      <c r="C2">
        <v>1</v>
      </c>
      <c r="D2" t="str">
        <f>B2&amp;","&amp;C2</f>
        <v>Acura,1</v>
      </c>
    </row>
    <row r="3" spans="1:4">
      <c r="A3" s="5" t="s">
        <v>11361</v>
      </c>
      <c r="B3" t="str">
        <v>Alfa Romeo</v>
      </c>
      <c r="C3">
        <v>1</v>
      </c>
      <c r="D3" s="5" t="str">
        <f t="shared" ref="D3:D66" si="0">B3&amp;","&amp;C3</f>
        <v>Alfa Romeo,1</v>
      </c>
    </row>
    <row r="4" spans="1:4">
      <c r="A4" s="5" t="s">
        <v>11361</v>
      </c>
      <c r="B4" t="str">
        <v>Aston Martin</v>
      </c>
      <c r="C4">
        <v>4</v>
      </c>
      <c r="D4" s="5" t="str">
        <f t="shared" si="0"/>
        <v>Aston Martin,4</v>
      </c>
    </row>
    <row r="5" spans="1:4">
      <c r="A5" s="5" t="s">
        <v>11361</v>
      </c>
      <c r="B5" t="str">
        <v>Audi</v>
      </c>
      <c r="C5">
        <v>3</v>
      </c>
      <c r="D5" s="5" t="str">
        <f t="shared" si="0"/>
        <v>Audi,3</v>
      </c>
    </row>
    <row r="6" spans="1:4">
      <c r="A6" s="5" t="s">
        <v>11361</v>
      </c>
      <c r="B6" t="str">
        <v>Bentley</v>
      </c>
      <c r="C6">
        <v>4</v>
      </c>
      <c r="D6" s="5" t="str">
        <f t="shared" si="0"/>
        <v>Bentley,4</v>
      </c>
    </row>
    <row r="7" spans="1:4">
      <c r="A7" s="5" t="s">
        <v>11361</v>
      </c>
      <c r="B7" t="str">
        <v>BMW</v>
      </c>
      <c r="C7">
        <v>3</v>
      </c>
      <c r="D7" s="5" t="str">
        <f t="shared" si="0"/>
        <v>BMW,3</v>
      </c>
    </row>
    <row r="8" spans="1:4">
      <c r="A8" s="5" t="s">
        <v>11361</v>
      </c>
      <c r="B8" t="str">
        <v>Bugatti</v>
      </c>
      <c r="C8">
        <v>5</v>
      </c>
      <c r="D8" s="5" t="str">
        <f t="shared" si="0"/>
        <v>Bugatti,5</v>
      </c>
    </row>
    <row r="9" spans="1:4">
      <c r="A9" s="5" t="s">
        <v>11361</v>
      </c>
      <c r="B9" t="str">
        <v>Buick</v>
      </c>
      <c r="C9">
        <v>1</v>
      </c>
      <c r="D9" s="5" t="str">
        <f t="shared" si="0"/>
        <v>Buick,1</v>
      </c>
    </row>
    <row r="10" spans="1:4">
      <c r="A10" s="5" t="s">
        <v>11361</v>
      </c>
      <c r="B10" t="str">
        <v>Cadillac</v>
      </c>
      <c r="C10">
        <v>2</v>
      </c>
      <c r="D10" s="5" t="str">
        <f t="shared" si="0"/>
        <v>Cadillac,2</v>
      </c>
    </row>
    <row r="11" spans="1:4">
      <c r="A11" s="5" t="s">
        <v>11361</v>
      </c>
      <c r="B11" t="str">
        <v>Chevrolet</v>
      </c>
      <c r="C11">
        <v>2</v>
      </c>
      <c r="D11" s="5" t="str">
        <f t="shared" si="0"/>
        <v>Chevrolet,2</v>
      </c>
    </row>
    <row r="12" spans="1:4">
      <c r="A12" s="5" t="s">
        <v>11361</v>
      </c>
      <c r="B12" t="str">
        <v>Chrysler</v>
      </c>
      <c r="C12">
        <v>2</v>
      </c>
      <c r="D12" s="5" t="str">
        <f t="shared" si="0"/>
        <v>Chrysler,2</v>
      </c>
    </row>
    <row r="13" spans="1:4">
      <c r="A13" s="5" t="s">
        <v>11361</v>
      </c>
      <c r="B13" t="str">
        <v>Dodge</v>
      </c>
      <c r="C13">
        <v>2</v>
      </c>
      <c r="D13" s="5" t="str">
        <f t="shared" si="0"/>
        <v>Dodge,2</v>
      </c>
    </row>
    <row r="14" spans="1:4">
      <c r="A14" s="5" t="s">
        <v>11361</v>
      </c>
      <c r="B14" t="str">
        <v>Ferrari</v>
      </c>
      <c r="C14">
        <v>4</v>
      </c>
      <c r="D14" s="5" t="str">
        <f t="shared" si="0"/>
        <v>Ferrari,4</v>
      </c>
    </row>
    <row r="15" spans="1:4">
      <c r="A15" s="5" t="s">
        <v>11361</v>
      </c>
      <c r="B15" t="str">
        <v>FIAT</v>
      </c>
      <c r="C15">
        <v>1</v>
      </c>
      <c r="D15" s="5" t="str">
        <f t="shared" si="0"/>
        <v>FIAT,1</v>
      </c>
    </row>
    <row r="16" spans="1:4">
      <c r="A16" s="5" t="s">
        <v>11361</v>
      </c>
      <c r="B16" t="str">
        <v>Ford</v>
      </c>
      <c r="C16">
        <v>1</v>
      </c>
      <c r="D16" s="5" t="str">
        <f t="shared" si="0"/>
        <v>Ford,1</v>
      </c>
    </row>
    <row r="17" spans="1:4">
      <c r="A17" s="5" t="s">
        <v>11361</v>
      </c>
      <c r="B17" t="str">
        <v>Genesis</v>
      </c>
      <c r="C17">
        <v>1</v>
      </c>
      <c r="D17" s="5" t="str">
        <f t="shared" si="0"/>
        <v>Genesis,1</v>
      </c>
    </row>
    <row r="18" spans="1:4">
      <c r="A18" s="5" t="s">
        <v>11361</v>
      </c>
      <c r="B18" t="str">
        <v>GMC</v>
      </c>
      <c r="C18">
        <v>2</v>
      </c>
      <c r="D18" s="5" t="str">
        <f t="shared" si="0"/>
        <v>GMC,2</v>
      </c>
    </row>
    <row r="19" spans="1:4">
      <c r="A19" s="5" t="s">
        <v>11361</v>
      </c>
      <c r="B19" t="str">
        <v>Honda</v>
      </c>
      <c r="C19">
        <v>2</v>
      </c>
      <c r="D19" s="5" t="str">
        <f t="shared" si="0"/>
        <v>Honda,2</v>
      </c>
    </row>
    <row r="20" spans="1:4">
      <c r="A20" s="5" t="s">
        <v>11361</v>
      </c>
      <c r="B20" t="str">
        <v>HUMMER</v>
      </c>
      <c r="C20">
        <v>3</v>
      </c>
      <c r="D20" s="5" t="str">
        <f t="shared" si="0"/>
        <v>HUMMER,3</v>
      </c>
    </row>
    <row r="21" spans="1:4">
      <c r="A21" s="5" t="s">
        <v>11361</v>
      </c>
      <c r="B21" t="str">
        <v>Hyundai</v>
      </c>
      <c r="C21">
        <v>2</v>
      </c>
      <c r="D21" s="5" t="str">
        <f t="shared" si="0"/>
        <v>Hyundai,2</v>
      </c>
    </row>
    <row r="22" spans="1:4">
      <c r="A22" s="5" t="s">
        <v>11361</v>
      </c>
      <c r="B22" t="str">
        <v>Infiniti</v>
      </c>
      <c r="C22">
        <v>2</v>
      </c>
      <c r="D22" s="5" t="str">
        <f t="shared" si="0"/>
        <v>Infiniti,2</v>
      </c>
    </row>
    <row r="23" spans="1:4">
      <c r="A23" s="5" t="s">
        <v>11361</v>
      </c>
      <c r="B23" t="str">
        <v>Kia</v>
      </c>
      <c r="C23">
        <v>2</v>
      </c>
      <c r="D23" s="5" t="str">
        <f t="shared" si="0"/>
        <v>Kia,2</v>
      </c>
    </row>
    <row r="24" spans="1:4">
      <c r="A24" s="5" t="s">
        <v>11361</v>
      </c>
      <c r="B24" t="str">
        <v>Lamborghini</v>
      </c>
      <c r="C24">
        <v>5</v>
      </c>
      <c r="D24" s="5" t="str">
        <f t="shared" si="0"/>
        <v>Lamborghini,5</v>
      </c>
    </row>
    <row r="25" spans="1:4">
      <c r="A25" s="5" t="s">
        <v>11361</v>
      </c>
      <c r="B25" t="str">
        <v>Land Rover</v>
      </c>
      <c r="C25">
        <v>4</v>
      </c>
      <c r="D25" s="5" t="str">
        <f t="shared" si="0"/>
        <v>Land Rover,4</v>
      </c>
    </row>
    <row r="26" spans="1:4">
      <c r="A26" s="5" t="s">
        <v>11361</v>
      </c>
      <c r="B26" t="str">
        <v>Lexus</v>
      </c>
      <c r="C26">
        <v>3</v>
      </c>
      <c r="D26" s="5" t="str">
        <f t="shared" si="0"/>
        <v>Lexus,3</v>
      </c>
    </row>
    <row r="27" spans="1:4">
      <c r="A27" s="5" t="s">
        <v>11361</v>
      </c>
      <c r="B27" t="str">
        <v>Lincoln</v>
      </c>
      <c r="C27">
        <v>2</v>
      </c>
      <c r="D27" s="5" t="str">
        <f t="shared" si="0"/>
        <v>Lincoln,2</v>
      </c>
    </row>
    <row r="28" spans="1:4">
      <c r="A28" s="5" t="s">
        <v>11361</v>
      </c>
      <c r="B28" t="str">
        <v>Lotus</v>
      </c>
      <c r="C28">
        <v>2</v>
      </c>
      <c r="D28" s="5" t="str">
        <f t="shared" si="0"/>
        <v>Lotus,2</v>
      </c>
    </row>
    <row r="29" spans="1:4">
      <c r="A29" s="5" t="s">
        <v>11361</v>
      </c>
      <c r="B29" t="str">
        <v>Maserati</v>
      </c>
      <c r="C29">
        <v>4</v>
      </c>
      <c r="D29" s="5" t="str">
        <f t="shared" si="0"/>
        <v>Maserati,4</v>
      </c>
    </row>
    <row r="30" spans="1:4">
      <c r="A30" s="5" t="s">
        <v>11361</v>
      </c>
      <c r="B30" t="str">
        <v>Maybach</v>
      </c>
      <c r="C30">
        <v>5</v>
      </c>
      <c r="D30" s="5" t="str">
        <f t="shared" si="0"/>
        <v>Maybach,5</v>
      </c>
    </row>
    <row r="31" spans="1:4">
      <c r="A31" s="5" t="s">
        <v>11361</v>
      </c>
      <c r="B31" t="str">
        <v>Mazda</v>
      </c>
      <c r="C31">
        <v>2</v>
      </c>
      <c r="D31" s="5" t="str">
        <f t="shared" si="0"/>
        <v>Mazda,2</v>
      </c>
    </row>
    <row r="32" spans="1:4">
      <c r="A32" s="5" t="s">
        <v>11361</v>
      </c>
      <c r="B32" t="str">
        <v>McLaren</v>
      </c>
      <c r="C32">
        <v>4</v>
      </c>
      <c r="D32" s="5" t="str">
        <f t="shared" si="0"/>
        <v>McLaren,4</v>
      </c>
    </row>
    <row r="33" spans="1:4">
      <c r="A33" s="5" t="s">
        <v>11361</v>
      </c>
      <c r="B33" t="str">
        <v>Mercedes-Benz</v>
      </c>
      <c r="C33">
        <v>3</v>
      </c>
      <c r="D33" s="5" t="str">
        <f t="shared" si="0"/>
        <v>Mercedes-Benz,3</v>
      </c>
    </row>
    <row r="34" spans="1:4">
      <c r="A34" s="5" t="s">
        <v>11361</v>
      </c>
      <c r="B34" t="str">
        <v>Mitsubishi</v>
      </c>
      <c r="C34">
        <v>2</v>
      </c>
      <c r="D34" s="5" t="str">
        <f t="shared" si="0"/>
        <v>Mitsubishi,2</v>
      </c>
    </row>
    <row r="35" spans="1:4">
      <c r="A35" s="5" t="s">
        <v>11361</v>
      </c>
      <c r="B35" t="str">
        <v>Nissan</v>
      </c>
      <c r="C35">
        <v>2</v>
      </c>
      <c r="D35" s="5" t="str">
        <f t="shared" si="0"/>
        <v>Nissan,2</v>
      </c>
    </row>
    <row r="36" spans="1:4">
      <c r="A36" s="5" t="s">
        <v>11361</v>
      </c>
      <c r="B36" t="str">
        <v>Pontiac</v>
      </c>
      <c r="C36">
        <v>1</v>
      </c>
      <c r="D36" s="5" t="str">
        <f t="shared" si="0"/>
        <v>Pontiac,1</v>
      </c>
    </row>
    <row r="37" spans="1:4">
      <c r="A37" s="5" t="s">
        <v>11361</v>
      </c>
      <c r="B37" t="str">
        <v>Porsche</v>
      </c>
      <c r="C37">
        <v>4</v>
      </c>
      <c r="D37" s="5" t="str">
        <f t="shared" si="0"/>
        <v>Porsche,4</v>
      </c>
    </row>
    <row r="38" spans="1:4">
      <c r="A38" s="5" t="s">
        <v>11361</v>
      </c>
      <c r="B38" t="str">
        <v>Rolls-Royce</v>
      </c>
      <c r="C38">
        <v>5</v>
      </c>
      <c r="D38" s="5" t="str">
        <f t="shared" si="0"/>
        <v>Rolls-Royce,5</v>
      </c>
    </row>
    <row r="39" spans="1:4">
      <c r="A39" s="5" t="s">
        <v>11361</v>
      </c>
      <c r="B39" t="str">
        <v>Saab</v>
      </c>
      <c r="C39">
        <v>1</v>
      </c>
      <c r="D39" s="5" t="str">
        <f t="shared" si="0"/>
        <v>Saab,1</v>
      </c>
    </row>
    <row r="40" spans="1:4">
      <c r="A40" s="5" t="s">
        <v>11361</v>
      </c>
      <c r="B40" t="str">
        <v>Scion</v>
      </c>
      <c r="C40">
        <v>1</v>
      </c>
      <c r="D40" s="5" t="str">
        <f t="shared" si="0"/>
        <v>Scion,1</v>
      </c>
    </row>
    <row r="41" spans="1:4">
      <c r="A41" s="5" t="s">
        <v>11361</v>
      </c>
      <c r="B41" t="str">
        <v>Spyker</v>
      </c>
      <c r="C41">
        <v>4</v>
      </c>
      <c r="D41" s="5" t="str">
        <f t="shared" si="0"/>
        <v>Spyker,4</v>
      </c>
    </row>
    <row r="42" spans="1:4">
      <c r="A42" s="5" t="s">
        <v>11361</v>
      </c>
      <c r="B42" t="str">
        <v>Subaru</v>
      </c>
      <c r="C42">
        <v>2</v>
      </c>
      <c r="D42" s="5" t="str">
        <f t="shared" si="0"/>
        <v>Subaru,2</v>
      </c>
    </row>
    <row r="43" spans="1:4">
      <c r="A43" s="5" t="s">
        <v>11361</v>
      </c>
      <c r="B43" t="str">
        <v>Suzuki</v>
      </c>
      <c r="C43">
        <v>2</v>
      </c>
      <c r="D43" s="5" t="str">
        <f t="shared" si="0"/>
        <v>Suzuki,2</v>
      </c>
    </row>
    <row r="44" spans="1:4">
      <c r="A44" s="5" t="s">
        <v>11361</v>
      </c>
      <c r="B44" t="str">
        <v>Tesla</v>
      </c>
      <c r="C44">
        <v>3</v>
      </c>
      <c r="D44" s="5" t="str">
        <f t="shared" si="0"/>
        <v>Tesla,3</v>
      </c>
    </row>
    <row r="45" spans="1:4">
      <c r="A45" s="5" t="s">
        <v>11361</v>
      </c>
      <c r="B45" t="str">
        <v>Toyota</v>
      </c>
      <c r="C45">
        <v>1</v>
      </c>
      <c r="D45" s="5" t="str">
        <f t="shared" si="0"/>
        <v>Toyota,1</v>
      </c>
    </row>
    <row r="46" spans="1:4">
      <c r="A46" s="5" t="s">
        <v>11361</v>
      </c>
      <c r="B46" t="str">
        <v>Volkswagen</v>
      </c>
      <c r="C46">
        <v>1</v>
      </c>
      <c r="D46" s="5" t="str">
        <f t="shared" si="0"/>
        <v>Volkswagen,1</v>
      </c>
    </row>
    <row r="47" spans="1:4">
      <c r="A47" s="5" t="s">
        <v>11361</v>
      </c>
      <c r="B47" t="str">
        <v>Volvo</v>
      </c>
      <c r="C47">
        <v>3</v>
      </c>
      <c r="D47" s="5" t="str">
        <f t="shared" si="0"/>
        <v>Volvo,3</v>
      </c>
    </row>
    <row r="48" spans="1:4">
      <c r="A48" s="5" t="s">
        <v>11361</v>
      </c>
      <c r="D48" s="5"/>
    </row>
    <row r="49" spans="1:4">
      <c r="A49" s="5" t="s">
        <v>11361</v>
      </c>
      <c r="D49" s="5"/>
    </row>
    <row r="50" spans="1:4">
      <c r="A50" s="5" t="s">
        <v>11361</v>
      </c>
      <c r="D50" s="5"/>
    </row>
    <row r="51" spans="1:4">
      <c r="A51" s="5" t="s">
        <v>11361</v>
      </c>
      <c r="D51" s="5"/>
    </row>
    <row r="52" spans="1:4">
      <c r="A52" s="5" t="s">
        <v>11361</v>
      </c>
      <c r="D52" s="5"/>
    </row>
    <row r="53" spans="1:4">
      <c r="A53" s="5" t="s">
        <v>11361</v>
      </c>
      <c r="D53" s="5"/>
    </row>
    <row r="54" spans="1:4">
      <c r="A54" s="5" t="s">
        <v>11227</v>
      </c>
      <c r="D54" s="5"/>
    </row>
    <row r="55" spans="1:4">
      <c r="A55" s="5" t="s">
        <v>11227</v>
      </c>
      <c r="D55" s="5"/>
    </row>
    <row r="56" spans="1:4">
      <c r="A56" s="5" t="s">
        <v>11410</v>
      </c>
      <c r="D56" s="5"/>
    </row>
    <row r="57" spans="1:4">
      <c r="A57" s="5" t="s">
        <v>11410</v>
      </c>
      <c r="D57" s="5"/>
    </row>
    <row r="58" spans="1:4">
      <c r="A58" s="5" t="s">
        <v>11410</v>
      </c>
      <c r="D58" s="5"/>
    </row>
    <row r="59" spans="1:4">
      <c r="A59" s="5" t="s">
        <v>11410</v>
      </c>
      <c r="D59" s="5"/>
    </row>
    <row r="60" spans="1:4">
      <c r="A60" s="5" t="s">
        <v>11410</v>
      </c>
      <c r="D60" s="5"/>
    </row>
    <row r="61" spans="1:4">
      <c r="A61" s="5" t="s">
        <v>11410</v>
      </c>
      <c r="D61" s="5"/>
    </row>
    <row r="62" spans="1:4">
      <c r="A62" s="5" t="s">
        <v>11410</v>
      </c>
      <c r="D62" s="5"/>
    </row>
    <row r="63" spans="1:4">
      <c r="A63" s="5" t="s">
        <v>11410</v>
      </c>
      <c r="D63" s="5"/>
    </row>
    <row r="64" spans="1:4">
      <c r="A64" s="5" t="s">
        <v>11410</v>
      </c>
      <c r="D64" s="5"/>
    </row>
    <row r="65" spans="1:4">
      <c r="A65" s="5" t="s">
        <v>11410</v>
      </c>
      <c r="D65" s="5"/>
    </row>
    <row r="66" spans="1:4">
      <c r="A66" s="5" t="s">
        <v>11410</v>
      </c>
      <c r="D66" s="5"/>
    </row>
    <row r="67" spans="1:4">
      <c r="A67" s="5" t="s">
        <v>11410</v>
      </c>
      <c r="D67" s="5"/>
    </row>
    <row r="68" spans="1:4">
      <c r="A68" s="5" t="s">
        <v>11410</v>
      </c>
      <c r="D68" s="5"/>
    </row>
    <row r="69" spans="1:4">
      <c r="A69" s="5" t="s">
        <v>11410</v>
      </c>
      <c r="D69" s="5"/>
    </row>
    <row r="70" spans="1:4">
      <c r="A70" s="5" t="s">
        <v>11410</v>
      </c>
      <c r="D70" s="5"/>
    </row>
    <row r="71" spans="1:4">
      <c r="A71" s="5" t="s">
        <v>11410</v>
      </c>
      <c r="D71" s="5"/>
    </row>
    <row r="72" spans="1:4">
      <c r="A72" s="5" t="s">
        <v>11410</v>
      </c>
      <c r="D72" s="5"/>
    </row>
    <row r="73" spans="1:4">
      <c r="A73" s="5" t="s">
        <v>11410</v>
      </c>
      <c r="D73" s="5"/>
    </row>
    <row r="74" spans="1:4">
      <c r="A74" s="5" t="s">
        <v>11410</v>
      </c>
      <c r="D74" s="5"/>
    </row>
    <row r="75" spans="1:4">
      <c r="A75" s="5" t="s">
        <v>11410</v>
      </c>
      <c r="D75" s="5"/>
    </row>
    <row r="76" spans="1:4">
      <c r="A76" s="5" t="s">
        <v>11410</v>
      </c>
      <c r="D76" s="5"/>
    </row>
    <row r="77" spans="1:4">
      <c r="A77" s="5" t="s">
        <v>11410</v>
      </c>
      <c r="D77" s="5"/>
    </row>
    <row r="78" spans="1:4">
      <c r="A78" s="5" t="s">
        <v>11410</v>
      </c>
      <c r="D78" s="5"/>
    </row>
    <row r="79" spans="1:4">
      <c r="A79" s="5" t="s">
        <v>11410</v>
      </c>
      <c r="D79" s="5"/>
    </row>
    <row r="80" spans="1:4">
      <c r="A80" s="5" t="s">
        <v>11410</v>
      </c>
      <c r="D80" s="5"/>
    </row>
    <row r="81" spans="1:4">
      <c r="A81" s="5" t="s">
        <v>11410</v>
      </c>
      <c r="D81" s="5"/>
    </row>
    <row r="82" spans="1:4">
      <c r="A82" s="5" t="s">
        <v>11410</v>
      </c>
      <c r="D82" s="5"/>
    </row>
    <row r="83" spans="1:4">
      <c r="A83" s="5" t="s">
        <v>11410</v>
      </c>
      <c r="D83" s="5"/>
    </row>
    <row r="84" spans="1:4">
      <c r="A84" s="5" t="s">
        <v>11410</v>
      </c>
      <c r="D84" s="5"/>
    </row>
    <row r="85" spans="1:4">
      <c r="A85" s="5" t="s">
        <v>11410</v>
      </c>
      <c r="D85" s="5"/>
    </row>
    <row r="86" spans="1:4">
      <c r="A86" s="5" t="s">
        <v>11410</v>
      </c>
      <c r="D86" s="5"/>
    </row>
    <row r="87" spans="1:4">
      <c r="A87" s="5" t="s">
        <v>11410</v>
      </c>
      <c r="D87" s="5"/>
    </row>
    <row r="88" spans="1:4">
      <c r="A88" s="5" t="s">
        <v>11205</v>
      </c>
      <c r="D88" s="5"/>
    </row>
    <row r="89" spans="1:4">
      <c r="A89" s="5" t="s">
        <v>11205</v>
      </c>
      <c r="D89" s="5"/>
    </row>
    <row r="90" spans="1:4">
      <c r="A90" s="5" t="s">
        <v>11205</v>
      </c>
      <c r="D90" s="5"/>
    </row>
    <row r="91" spans="1:4">
      <c r="A91" s="5" t="s">
        <v>11205</v>
      </c>
      <c r="D91" s="5"/>
    </row>
    <row r="92" spans="1:4">
      <c r="A92" s="5" t="s">
        <v>11205</v>
      </c>
      <c r="D92" s="5"/>
    </row>
    <row r="93" spans="1:4">
      <c r="A93" s="5" t="s">
        <v>11205</v>
      </c>
      <c r="D93" s="5"/>
    </row>
    <row r="94" spans="1:4">
      <c r="A94" s="5" t="s">
        <v>11205</v>
      </c>
      <c r="D94" s="5"/>
    </row>
    <row r="95" spans="1:4">
      <c r="A95" s="5" t="s">
        <v>11205</v>
      </c>
      <c r="D95" s="5"/>
    </row>
    <row r="96" spans="1:4">
      <c r="A96" s="5" t="s">
        <v>11205</v>
      </c>
      <c r="D96" s="5"/>
    </row>
    <row r="97" spans="1:4">
      <c r="A97" s="5" t="s">
        <v>11205</v>
      </c>
      <c r="D97" s="5"/>
    </row>
    <row r="98" spans="1:4">
      <c r="A98" s="5" t="s">
        <v>11205</v>
      </c>
      <c r="D98" s="5"/>
    </row>
    <row r="99" spans="1:4">
      <c r="A99" s="5" t="s">
        <v>11205</v>
      </c>
      <c r="D99" s="5"/>
    </row>
    <row r="100" spans="1:4">
      <c r="A100" s="5" t="s">
        <v>11205</v>
      </c>
      <c r="D100" s="5"/>
    </row>
    <row r="101" spans="1:4">
      <c r="A101" s="5" t="s">
        <v>11205</v>
      </c>
      <c r="D101" s="5"/>
    </row>
    <row r="102" spans="1:4">
      <c r="A102" s="5" t="s">
        <v>11205</v>
      </c>
      <c r="D102" s="5"/>
    </row>
    <row r="103" spans="1:4">
      <c r="A103" s="5" t="s">
        <v>11205</v>
      </c>
      <c r="D103" s="5"/>
    </row>
    <row r="104" spans="1:4">
      <c r="A104" s="5" t="s">
        <v>11205</v>
      </c>
      <c r="D104" s="5"/>
    </row>
    <row r="105" spans="1:4">
      <c r="A105" s="5" t="s">
        <v>11205</v>
      </c>
      <c r="D105" s="5"/>
    </row>
    <row r="106" spans="1:4">
      <c r="A106" s="5" t="s">
        <v>11205</v>
      </c>
      <c r="D106" s="5"/>
    </row>
    <row r="107" spans="1:4">
      <c r="A107" s="5" t="s">
        <v>11205</v>
      </c>
      <c r="D107" s="5"/>
    </row>
    <row r="108" spans="1:4">
      <c r="A108" s="5" t="s">
        <v>11205</v>
      </c>
      <c r="D108" s="5"/>
    </row>
    <row r="109" spans="1:4">
      <c r="A109" s="5" t="s">
        <v>11205</v>
      </c>
      <c r="D109" s="5"/>
    </row>
    <row r="110" spans="1:4">
      <c r="A110" s="5" t="s">
        <v>11205</v>
      </c>
      <c r="D110" s="5"/>
    </row>
    <row r="111" spans="1:4">
      <c r="A111" s="5" t="s">
        <v>11205</v>
      </c>
      <c r="D111" s="5"/>
    </row>
    <row r="112" spans="1:4">
      <c r="A112" s="5" t="s">
        <v>11205</v>
      </c>
      <c r="D112" s="5"/>
    </row>
    <row r="113" spans="1:4">
      <c r="A113" s="5" t="s">
        <v>11205</v>
      </c>
      <c r="D113" s="5"/>
    </row>
    <row r="114" spans="1:4">
      <c r="A114" s="5" t="s">
        <v>11205</v>
      </c>
      <c r="D114" s="5"/>
    </row>
    <row r="115" spans="1:4">
      <c r="A115" s="5" t="s">
        <v>11205</v>
      </c>
      <c r="D115" s="5"/>
    </row>
    <row r="116" spans="1:4">
      <c r="A116" s="5" t="s">
        <v>11205</v>
      </c>
      <c r="D116" s="5"/>
    </row>
    <row r="117" spans="1:4">
      <c r="A117" s="5" t="s">
        <v>11205</v>
      </c>
      <c r="D117" s="5"/>
    </row>
    <row r="118" spans="1:4">
      <c r="A118" s="5" t="s">
        <v>11205</v>
      </c>
      <c r="D118" s="5"/>
    </row>
    <row r="119" spans="1:4">
      <c r="A119" s="5" t="s">
        <v>11205</v>
      </c>
      <c r="D119" s="5"/>
    </row>
    <row r="120" spans="1:4">
      <c r="A120" s="5" t="s">
        <v>11205</v>
      </c>
      <c r="D120" s="5"/>
    </row>
    <row r="121" spans="1:4">
      <c r="A121" s="5" t="s">
        <v>11205</v>
      </c>
      <c r="D121" s="5"/>
    </row>
    <row r="122" spans="1:4">
      <c r="A122" s="5" t="s">
        <v>11205</v>
      </c>
      <c r="D122" s="5"/>
    </row>
    <row r="123" spans="1:4">
      <c r="A123" s="5" t="s">
        <v>11205</v>
      </c>
      <c r="D123" s="5"/>
    </row>
    <row r="124" spans="1:4">
      <c r="A124" s="5" t="s">
        <v>11205</v>
      </c>
      <c r="D124" s="5"/>
    </row>
    <row r="125" spans="1:4">
      <c r="A125" s="5" t="s">
        <v>11205</v>
      </c>
      <c r="D125" s="5"/>
    </row>
    <row r="126" spans="1:4">
      <c r="A126" s="5" t="s">
        <v>11205</v>
      </c>
      <c r="D126" s="5"/>
    </row>
    <row r="127" spans="1:4">
      <c r="A127" s="5" t="s">
        <v>11205</v>
      </c>
      <c r="D127" s="5"/>
    </row>
    <row r="128" spans="1:4">
      <c r="A128" s="5" t="s">
        <v>11205</v>
      </c>
      <c r="D128" s="5"/>
    </row>
    <row r="129" spans="1:4">
      <c r="A129" s="5" t="s">
        <v>11205</v>
      </c>
      <c r="D129" s="5"/>
    </row>
    <row r="130" spans="1:4">
      <c r="A130" s="5" t="s">
        <v>11205</v>
      </c>
      <c r="D130" s="5"/>
    </row>
    <row r="131" spans="1:4">
      <c r="A131" s="5" t="s">
        <v>11205</v>
      </c>
      <c r="D131" s="5"/>
    </row>
    <row r="132" spans="1:4">
      <c r="A132" s="5" t="s">
        <v>11205</v>
      </c>
      <c r="D132" s="5"/>
    </row>
    <row r="133" spans="1:4">
      <c r="A133" s="5" t="s">
        <v>11205</v>
      </c>
      <c r="D133" s="5"/>
    </row>
    <row r="134" spans="1:4">
      <c r="A134" s="5" t="s">
        <v>11205</v>
      </c>
      <c r="D134" s="5"/>
    </row>
    <row r="135" spans="1:4">
      <c r="A135" s="5" t="s">
        <v>11205</v>
      </c>
      <c r="D135" s="5"/>
    </row>
    <row r="136" spans="1:4">
      <c r="A136" s="5" t="s">
        <v>11205</v>
      </c>
      <c r="D136" s="5"/>
    </row>
    <row r="137" spans="1:4">
      <c r="A137" s="5" t="s">
        <v>11205</v>
      </c>
      <c r="D137" s="5"/>
    </row>
    <row r="138" spans="1:4">
      <c r="A138" s="5" t="s">
        <v>11205</v>
      </c>
      <c r="D138" s="5"/>
    </row>
    <row r="139" spans="1:4">
      <c r="A139" s="5" t="s">
        <v>11205</v>
      </c>
      <c r="D139" s="5"/>
    </row>
    <row r="140" spans="1:4">
      <c r="A140" s="5" t="s">
        <v>11205</v>
      </c>
      <c r="D140" s="5"/>
    </row>
    <row r="141" spans="1:4">
      <c r="A141" s="5" t="s">
        <v>11205</v>
      </c>
      <c r="D141" s="5"/>
    </row>
    <row r="142" spans="1:4">
      <c r="A142" s="5" t="s">
        <v>11205</v>
      </c>
      <c r="D142" s="5"/>
    </row>
    <row r="143" spans="1:4">
      <c r="A143" s="5" t="s">
        <v>11205</v>
      </c>
      <c r="D143" s="5"/>
    </row>
    <row r="144" spans="1:4">
      <c r="A144" s="5" t="s">
        <v>11205</v>
      </c>
      <c r="D144" s="5"/>
    </row>
    <row r="145" spans="1:4">
      <c r="A145" s="5" t="s">
        <v>11205</v>
      </c>
      <c r="D145" s="5"/>
    </row>
    <row r="146" spans="1:4">
      <c r="A146" s="5" t="s">
        <v>11205</v>
      </c>
      <c r="D146" s="5"/>
    </row>
    <row r="147" spans="1:4">
      <c r="A147" s="5" t="s">
        <v>11205</v>
      </c>
      <c r="D147" s="5"/>
    </row>
    <row r="148" spans="1:4">
      <c r="A148" s="5" t="s">
        <v>11205</v>
      </c>
      <c r="D148" s="5"/>
    </row>
    <row r="149" spans="1:4">
      <c r="A149" s="5" t="s">
        <v>11205</v>
      </c>
      <c r="D149" s="5"/>
    </row>
    <row r="150" spans="1:4">
      <c r="A150" s="5" t="s">
        <v>11205</v>
      </c>
      <c r="D150" s="5"/>
    </row>
    <row r="151" spans="1:4">
      <c r="A151" s="5" t="s">
        <v>11205</v>
      </c>
      <c r="D151" s="5"/>
    </row>
    <row r="152" spans="1:4">
      <c r="A152" s="5" t="s">
        <v>11205</v>
      </c>
      <c r="D152" s="5"/>
    </row>
    <row r="153" spans="1:4">
      <c r="A153" s="5" t="s">
        <v>11205</v>
      </c>
      <c r="D153" s="5"/>
    </row>
    <row r="154" spans="1:4">
      <c r="A154" s="5" t="s">
        <v>11205</v>
      </c>
      <c r="D154" s="5"/>
    </row>
    <row r="155" spans="1:4">
      <c r="A155" s="5" t="s">
        <v>11205</v>
      </c>
      <c r="D155" s="5"/>
    </row>
    <row r="156" spans="1:4">
      <c r="A156" s="5" t="s">
        <v>11205</v>
      </c>
      <c r="D156" s="5"/>
    </row>
    <row r="157" spans="1:4">
      <c r="A157" s="5" t="s">
        <v>11205</v>
      </c>
      <c r="D157" s="5"/>
    </row>
    <row r="158" spans="1:4">
      <c r="A158" s="5" t="s">
        <v>11205</v>
      </c>
      <c r="D158" s="5"/>
    </row>
    <row r="159" spans="1:4">
      <c r="A159" s="5" t="s">
        <v>11205</v>
      </c>
      <c r="D159" s="5"/>
    </row>
    <row r="160" spans="1:4">
      <c r="A160" s="5" t="s">
        <v>11205</v>
      </c>
      <c r="D160" s="5"/>
    </row>
    <row r="161" spans="1:4">
      <c r="A161" s="5" t="s">
        <v>11205</v>
      </c>
      <c r="D161" s="5"/>
    </row>
    <row r="162" spans="1:4">
      <c r="A162" s="5" t="s">
        <v>11205</v>
      </c>
      <c r="D162" s="5"/>
    </row>
    <row r="163" spans="1:4">
      <c r="A163" s="5" t="s">
        <v>11205</v>
      </c>
      <c r="D163" s="5"/>
    </row>
    <row r="164" spans="1:4">
      <c r="A164" s="5" t="s">
        <v>11205</v>
      </c>
      <c r="D164" s="5"/>
    </row>
    <row r="165" spans="1:4">
      <c r="A165" s="5" t="s">
        <v>11205</v>
      </c>
      <c r="D165" s="5"/>
    </row>
    <row r="166" spans="1:4">
      <c r="A166" s="5" t="s">
        <v>11205</v>
      </c>
      <c r="D166" s="5"/>
    </row>
    <row r="167" spans="1:4">
      <c r="A167" s="5" t="s">
        <v>11205</v>
      </c>
      <c r="D167" s="5"/>
    </row>
    <row r="168" spans="1:4">
      <c r="A168" s="5" t="s">
        <v>11205</v>
      </c>
      <c r="D168" s="5"/>
    </row>
    <row r="169" spans="1:4">
      <c r="A169" s="5" t="s">
        <v>11205</v>
      </c>
      <c r="D169" s="5"/>
    </row>
    <row r="170" spans="1:4">
      <c r="A170" s="5" t="s">
        <v>11205</v>
      </c>
      <c r="D170" s="5"/>
    </row>
    <row r="171" spans="1:4">
      <c r="A171" s="5" t="s">
        <v>11205</v>
      </c>
      <c r="D171" s="5"/>
    </row>
    <row r="172" spans="1:4">
      <c r="A172" s="5" t="s">
        <v>11205</v>
      </c>
      <c r="D172" s="5"/>
    </row>
    <row r="173" spans="1:4">
      <c r="A173" s="5" t="s">
        <v>11205</v>
      </c>
      <c r="D173" s="5"/>
    </row>
    <row r="174" spans="1:4">
      <c r="A174" s="5" t="s">
        <v>11205</v>
      </c>
      <c r="D174" s="5"/>
    </row>
    <row r="175" spans="1:4">
      <c r="A175" s="5" t="s">
        <v>11205</v>
      </c>
      <c r="D175" s="5"/>
    </row>
    <row r="176" spans="1:4">
      <c r="A176" s="5" t="s">
        <v>11205</v>
      </c>
      <c r="D176" s="5"/>
    </row>
    <row r="177" spans="1:4">
      <c r="A177" s="5" t="s">
        <v>11205</v>
      </c>
      <c r="D177" s="5"/>
    </row>
    <row r="178" spans="1:4">
      <c r="A178" s="5" t="s">
        <v>11205</v>
      </c>
      <c r="D178" s="5"/>
    </row>
    <row r="179" spans="1:4">
      <c r="A179" s="5" t="s">
        <v>11205</v>
      </c>
      <c r="D179" s="5"/>
    </row>
    <row r="180" spans="1:4">
      <c r="A180" s="5" t="s">
        <v>11205</v>
      </c>
      <c r="D180" s="5"/>
    </row>
    <row r="181" spans="1:4">
      <c r="A181" s="5" t="s">
        <v>11205</v>
      </c>
      <c r="D181" s="5"/>
    </row>
    <row r="182" spans="1:4">
      <c r="A182" s="5" t="s">
        <v>11205</v>
      </c>
      <c r="D182" s="5"/>
    </row>
    <row r="183" spans="1:4">
      <c r="A183" s="5" t="s">
        <v>11205</v>
      </c>
      <c r="D183" s="5"/>
    </row>
    <row r="184" spans="1:4">
      <c r="A184" s="5" t="s">
        <v>11205</v>
      </c>
      <c r="D184" s="5"/>
    </row>
    <row r="185" spans="1:4">
      <c r="A185" s="5" t="s">
        <v>11205</v>
      </c>
      <c r="D185" s="5"/>
    </row>
    <row r="186" spans="1:4">
      <c r="A186" s="5" t="s">
        <v>11289</v>
      </c>
      <c r="D186" s="5"/>
    </row>
    <row r="187" spans="1:4">
      <c r="A187" s="5" t="s">
        <v>11289</v>
      </c>
      <c r="D187" s="5"/>
    </row>
    <row r="188" spans="1:4">
      <c r="A188" s="5" t="s">
        <v>11289</v>
      </c>
      <c r="D188" s="5"/>
    </row>
    <row r="189" spans="1:4">
      <c r="A189" s="5" t="s">
        <v>11289</v>
      </c>
      <c r="D189" s="5"/>
    </row>
    <row r="190" spans="1:4">
      <c r="A190" s="5" t="s">
        <v>11289</v>
      </c>
      <c r="D190" s="5"/>
    </row>
    <row r="191" spans="1:4">
      <c r="A191" s="5" t="s">
        <v>11289</v>
      </c>
      <c r="D191" s="5"/>
    </row>
    <row r="192" spans="1:4">
      <c r="A192" s="5" t="s">
        <v>11289</v>
      </c>
      <c r="D192" s="5"/>
    </row>
    <row r="193" spans="1:4">
      <c r="A193" s="5" t="s">
        <v>11289</v>
      </c>
      <c r="D193" s="5"/>
    </row>
    <row r="194" spans="1:4">
      <c r="A194" s="5" t="s">
        <v>11289</v>
      </c>
      <c r="D194" s="5"/>
    </row>
    <row r="195" spans="1:4">
      <c r="A195" s="5" t="s">
        <v>11289</v>
      </c>
      <c r="D195" s="5"/>
    </row>
    <row r="196" spans="1:4">
      <c r="A196" s="5" t="s">
        <v>11289</v>
      </c>
      <c r="D196" s="5"/>
    </row>
    <row r="197" spans="1:4">
      <c r="A197" s="5" t="s">
        <v>11289</v>
      </c>
      <c r="D197" s="5"/>
    </row>
    <row r="198" spans="1:4">
      <c r="A198" s="5" t="s">
        <v>11289</v>
      </c>
      <c r="D198" s="5"/>
    </row>
    <row r="199" spans="1:4">
      <c r="A199" s="5" t="s">
        <v>11289</v>
      </c>
      <c r="D199" s="5"/>
    </row>
    <row r="200" spans="1:4">
      <c r="A200" s="5" t="s">
        <v>11289</v>
      </c>
      <c r="D200" s="5"/>
    </row>
    <row r="201" spans="1:4">
      <c r="A201" s="5" t="s">
        <v>11289</v>
      </c>
      <c r="D201" s="5"/>
    </row>
    <row r="202" spans="1:4">
      <c r="A202" s="5" t="s">
        <v>11289</v>
      </c>
      <c r="D202" s="5"/>
    </row>
    <row r="203" spans="1:4">
      <c r="A203" s="5" t="s">
        <v>11289</v>
      </c>
      <c r="D203" s="5"/>
    </row>
    <row r="204" spans="1:4">
      <c r="A204" s="5" t="s">
        <v>11289</v>
      </c>
      <c r="D204" s="5"/>
    </row>
    <row r="205" spans="1:4">
      <c r="A205" s="5" t="s">
        <v>11289</v>
      </c>
      <c r="D205" s="5"/>
    </row>
    <row r="206" spans="1:4">
      <c r="A206" s="5" t="s">
        <v>11289</v>
      </c>
      <c r="D206" s="5"/>
    </row>
    <row r="207" spans="1:4">
      <c r="A207" s="5" t="s">
        <v>11289</v>
      </c>
      <c r="D207" s="5"/>
    </row>
    <row r="208" spans="1:4">
      <c r="A208" s="5" t="s">
        <v>11289</v>
      </c>
      <c r="D208" s="5"/>
    </row>
    <row r="209" spans="1:4">
      <c r="A209" s="5" t="s">
        <v>11289</v>
      </c>
      <c r="D209" s="5"/>
    </row>
    <row r="210" spans="1:4">
      <c r="A210" s="5" t="s">
        <v>11289</v>
      </c>
      <c r="D210" s="5"/>
    </row>
    <row r="211" spans="1:4">
      <c r="A211" s="5" t="s">
        <v>11289</v>
      </c>
      <c r="D211" s="5"/>
    </row>
    <row r="212" spans="1:4">
      <c r="A212" s="5" t="s">
        <v>11289</v>
      </c>
      <c r="D212" s="5"/>
    </row>
    <row r="213" spans="1:4">
      <c r="A213" s="5" t="s">
        <v>11289</v>
      </c>
      <c r="D213" s="5"/>
    </row>
    <row r="214" spans="1:4">
      <c r="A214" s="5" t="s">
        <v>11289</v>
      </c>
      <c r="D214" s="5"/>
    </row>
    <row r="215" spans="1:4">
      <c r="A215" s="5" t="s">
        <v>11289</v>
      </c>
      <c r="D215" s="5"/>
    </row>
    <row r="216" spans="1:4">
      <c r="A216" s="5" t="s">
        <v>11289</v>
      </c>
      <c r="D216" s="5"/>
    </row>
    <row r="217" spans="1:4">
      <c r="A217" s="5" t="s">
        <v>11289</v>
      </c>
      <c r="D217" s="5"/>
    </row>
    <row r="218" spans="1:4">
      <c r="A218" s="5" t="s">
        <v>11289</v>
      </c>
      <c r="D218" s="5"/>
    </row>
    <row r="219" spans="1:4">
      <c r="A219" s="5" t="s">
        <v>11289</v>
      </c>
      <c r="D219" s="5"/>
    </row>
    <row r="220" spans="1:4">
      <c r="A220" s="5" t="s">
        <v>11289</v>
      </c>
      <c r="D220" s="5"/>
    </row>
    <row r="221" spans="1:4">
      <c r="A221" s="5" t="s">
        <v>11289</v>
      </c>
      <c r="D221" s="5"/>
    </row>
    <row r="222" spans="1:4">
      <c r="A222" s="5" t="s">
        <v>11289</v>
      </c>
      <c r="D222" s="5"/>
    </row>
    <row r="223" spans="1:4">
      <c r="A223" s="5" t="s">
        <v>11289</v>
      </c>
      <c r="D223" s="5"/>
    </row>
    <row r="224" spans="1:4">
      <c r="A224" s="5" t="s">
        <v>11289</v>
      </c>
      <c r="D224" s="5"/>
    </row>
    <row r="225" spans="1:4">
      <c r="A225" s="5" t="s">
        <v>11289</v>
      </c>
      <c r="D225" s="5"/>
    </row>
    <row r="226" spans="1:4">
      <c r="A226" s="5" t="s">
        <v>11289</v>
      </c>
      <c r="D226" s="5"/>
    </row>
    <row r="227" spans="1:4">
      <c r="A227" s="5" t="s">
        <v>11289</v>
      </c>
      <c r="D227" s="5"/>
    </row>
    <row r="228" spans="1:4">
      <c r="A228" s="5" t="s">
        <v>11289</v>
      </c>
      <c r="D228" s="5"/>
    </row>
    <row r="229" spans="1:4">
      <c r="A229" s="5" t="s">
        <v>11289</v>
      </c>
      <c r="D229" s="5"/>
    </row>
    <row r="230" spans="1:4">
      <c r="A230" s="5" t="s">
        <v>11200</v>
      </c>
      <c r="D230" s="5"/>
    </row>
    <row r="231" spans="1:4">
      <c r="A231" s="5" t="s">
        <v>11200</v>
      </c>
      <c r="D231" s="5"/>
    </row>
    <row r="232" spans="1:4">
      <c r="A232" s="5" t="s">
        <v>11200</v>
      </c>
      <c r="D232" s="5"/>
    </row>
    <row r="233" spans="1:4">
      <c r="A233" s="5" t="s">
        <v>11200</v>
      </c>
      <c r="D233" s="5"/>
    </row>
    <row r="234" spans="1:4">
      <c r="A234" s="5" t="s">
        <v>11200</v>
      </c>
      <c r="D234" s="5"/>
    </row>
    <row r="235" spans="1:4">
      <c r="A235" s="5" t="s">
        <v>11200</v>
      </c>
      <c r="D235" s="5"/>
    </row>
    <row r="236" spans="1:4">
      <c r="A236" s="5" t="s">
        <v>11200</v>
      </c>
      <c r="D236" s="5"/>
    </row>
    <row r="237" spans="1:4">
      <c r="A237" s="5" t="s">
        <v>11200</v>
      </c>
      <c r="D237" s="5"/>
    </row>
    <row r="238" spans="1:4">
      <c r="A238" s="5" t="s">
        <v>11200</v>
      </c>
      <c r="D238" s="5"/>
    </row>
    <row r="239" spans="1:4">
      <c r="A239" s="5" t="s">
        <v>11200</v>
      </c>
      <c r="D239" s="5"/>
    </row>
    <row r="240" spans="1:4">
      <c r="A240" s="5" t="s">
        <v>11200</v>
      </c>
      <c r="D240" s="5"/>
    </row>
    <row r="241" spans="1:4">
      <c r="A241" s="5" t="s">
        <v>11200</v>
      </c>
      <c r="D241" s="5"/>
    </row>
    <row r="242" spans="1:4">
      <c r="A242" s="5" t="s">
        <v>11200</v>
      </c>
      <c r="D242" s="5"/>
    </row>
    <row r="243" spans="1:4">
      <c r="A243" s="5" t="s">
        <v>11200</v>
      </c>
      <c r="D243" s="5"/>
    </row>
    <row r="244" spans="1:4">
      <c r="A244" s="5" t="s">
        <v>11200</v>
      </c>
      <c r="D244" s="5"/>
    </row>
    <row r="245" spans="1:4">
      <c r="A245" s="5" t="s">
        <v>11200</v>
      </c>
      <c r="D245" s="5"/>
    </row>
    <row r="246" spans="1:4">
      <c r="A246" s="5" t="s">
        <v>11200</v>
      </c>
      <c r="D246" s="5"/>
    </row>
    <row r="247" spans="1:4">
      <c r="A247" s="5" t="s">
        <v>11200</v>
      </c>
      <c r="D247" s="5"/>
    </row>
    <row r="248" spans="1:4">
      <c r="A248" s="5" t="s">
        <v>11200</v>
      </c>
      <c r="D248" s="5"/>
    </row>
    <row r="249" spans="1:4">
      <c r="A249" s="5" t="s">
        <v>11200</v>
      </c>
      <c r="D249" s="5"/>
    </row>
    <row r="250" spans="1:4">
      <c r="A250" s="5" t="s">
        <v>11200</v>
      </c>
      <c r="D250" s="5"/>
    </row>
    <row r="251" spans="1:4">
      <c r="A251" s="5" t="s">
        <v>11200</v>
      </c>
      <c r="D251" s="5"/>
    </row>
    <row r="252" spans="1:4">
      <c r="A252" s="5" t="s">
        <v>11200</v>
      </c>
      <c r="D252" s="5"/>
    </row>
    <row r="253" spans="1:4">
      <c r="A253" s="5" t="s">
        <v>11200</v>
      </c>
      <c r="D253" s="5"/>
    </row>
    <row r="254" spans="1:4">
      <c r="A254" s="5" t="s">
        <v>11200</v>
      </c>
      <c r="D254" s="5"/>
    </row>
    <row r="255" spans="1:4">
      <c r="A255" s="5" t="s">
        <v>11200</v>
      </c>
      <c r="D255" s="5"/>
    </row>
    <row r="256" spans="1:4">
      <c r="A256" s="5" t="s">
        <v>11200</v>
      </c>
      <c r="D256" s="5"/>
    </row>
    <row r="257" spans="1:4">
      <c r="A257" s="5" t="s">
        <v>11200</v>
      </c>
      <c r="D257" s="5"/>
    </row>
    <row r="258" spans="1:4">
      <c r="A258" s="5" t="s">
        <v>11200</v>
      </c>
      <c r="D258" s="5"/>
    </row>
    <row r="259" spans="1:4">
      <c r="A259" s="5" t="s">
        <v>11200</v>
      </c>
      <c r="D259" s="5"/>
    </row>
    <row r="260" spans="1:4">
      <c r="A260" s="5" t="s">
        <v>11200</v>
      </c>
      <c r="D260" s="5"/>
    </row>
    <row r="261" spans="1:4">
      <c r="A261" s="5" t="s">
        <v>11200</v>
      </c>
      <c r="D261" s="5"/>
    </row>
    <row r="262" spans="1:4">
      <c r="A262" s="5" t="s">
        <v>11200</v>
      </c>
      <c r="D262" s="5"/>
    </row>
    <row r="263" spans="1:4">
      <c r="A263" s="5" t="s">
        <v>11200</v>
      </c>
      <c r="D263" s="5"/>
    </row>
    <row r="264" spans="1:4">
      <c r="A264" s="5" t="s">
        <v>11200</v>
      </c>
      <c r="D264" s="5"/>
    </row>
    <row r="265" spans="1:4">
      <c r="A265" s="5" t="s">
        <v>11200</v>
      </c>
      <c r="D265" s="5"/>
    </row>
    <row r="266" spans="1:4">
      <c r="A266" s="5" t="s">
        <v>11200</v>
      </c>
      <c r="D266" s="5"/>
    </row>
    <row r="267" spans="1:4">
      <c r="A267" s="5" t="s">
        <v>11200</v>
      </c>
      <c r="D267" s="5"/>
    </row>
    <row r="268" spans="1:4">
      <c r="A268" s="5" t="s">
        <v>11200</v>
      </c>
      <c r="D268" s="5"/>
    </row>
    <row r="269" spans="1:4">
      <c r="A269" s="5" t="s">
        <v>11200</v>
      </c>
      <c r="D269" s="5"/>
    </row>
    <row r="270" spans="1:4">
      <c r="A270" s="5" t="s">
        <v>11200</v>
      </c>
      <c r="D270" s="5"/>
    </row>
    <row r="271" spans="1:4">
      <c r="A271" s="5" t="s">
        <v>11200</v>
      </c>
      <c r="D271" s="5"/>
    </row>
    <row r="272" spans="1:4">
      <c r="A272" s="5" t="s">
        <v>11200</v>
      </c>
      <c r="D272" s="5"/>
    </row>
    <row r="273" spans="1:4">
      <c r="A273" s="5" t="s">
        <v>11200</v>
      </c>
      <c r="D273" s="5"/>
    </row>
    <row r="274" spans="1:4">
      <c r="A274" s="5" t="s">
        <v>11200</v>
      </c>
      <c r="D274" s="5"/>
    </row>
    <row r="275" spans="1:4">
      <c r="A275" s="5" t="s">
        <v>11200</v>
      </c>
      <c r="D275" s="5"/>
    </row>
    <row r="276" spans="1:4">
      <c r="A276" s="5" t="s">
        <v>11200</v>
      </c>
      <c r="D276" s="5"/>
    </row>
    <row r="277" spans="1:4">
      <c r="A277" s="5" t="s">
        <v>11200</v>
      </c>
      <c r="D277" s="5"/>
    </row>
    <row r="278" spans="1:4">
      <c r="A278" s="5" t="s">
        <v>11200</v>
      </c>
      <c r="D278" s="5"/>
    </row>
    <row r="279" spans="1:4">
      <c r="A279" s="5" t="s">
        <v>11200</v>
      </c>
      <c r="D279" s="5"/>
    </row>
    <row r="280" spans="1:4">
      <c r="A280" s="5" t="s">
        <v>11200</v>
      </c>
      <c r="D280" s="5"/>
    </row>
    <row r="281" spans="1:4">
      <c r="A281" s="5" t="s">
        <v>11200</v>
      </c>
      <c r="D281" s="5"/>
    </row>
    <row r="282" spans="1:4">
      <c r="A282" s="5" t="s">
        <v>11200</v>
      </c>
      <c r="D282" s="5"/>
    </row>
    <row r="283" spans="1:4">
      <c r="A283" s="5" t="s">
        <v>11200</v>
      </c>
      <c r="D283" s="5"/>
    </row>
    <row r="284" spans="1:4">
      <c r="A284" s="5" t="s">
        <v>11200</v>
      </c>
      <c r="D284" s="5"/>
    </row>
    <row r="285" spans="1:4">
      <c r="A285" s="5" t="s">
        <v>11200</v>
      </c>
      <c r="D285" s="5"/>
    </row>
    <row r="286" spans="1:4">
      <c r="A286" s="5" t="s">
        <v>11200</v>
      </c>
      <c r="D286" s="5"/>
    </row>
    <row r="287" spans="1:4">
      <c r="A287" s="5" t="s">
        <v>11200</v>
      </c>
      <c r="D287" s="5"/>
    </row>
    <row r="288" spans="1:4">
      <c r="A288" s="5" t="s">
        <v>11200</v>
      </c>
      <c r="D288" s="5"/>
    </row>
    <row r="289" spans="1:4">
      <c r="A289" s="5" t="s">
        <v>11200</v>
      </c>
      <c r="D289" s="5"/>
    </row>
    <row r="290" spans="1:4">
      <c r="A290" s="5" t="s">
        <v>11200</v>
      </c>
      <c r="D290" s="5"/>
    </row>
    <row r="291" spans="1:4">
      <c r="A291" s="5" t="s">
        <v>11200</v>
      </c>
      <c r="D291" s="5"/>
    </row>
    <row r="292" spans="1:4">
      <c r="A292" s="5" t="s">
        <v>11200</v>
      </c>
      <c r="D292" s="5"/>
    </row>
    <row r="293" spans="1:4">
      <c r="A293" s="5" t="s">
        <v>11200</v>
      </c>
      <c r="D293" s="5"/>
    </row>
    <row r="294" spans="1:4">
      <c r="A294" s="5" t="s">
        <v>11200</v>
      </c>
      <c r="D294" s="5"/>
    </row>
    <row r="295" spans="1:4">
      <c r="A295" s="5" t="s">
        <v>11200</v>
      </c>
      <c r="D295" s="5"/>
    </row>
    <row r="296" spans="1:4">
      <c r="A296" s="5" t="s">
        <v>11200</v>
      </c>
      <c r="D296" s="5"/>
    </row>
    <row r="297" spans="1:4">
      <c r="A297" s="5" t="s">
        <v>11200</v>
      </c>
      <c r="D297" s="5"/>
    </row>
    <row r="298" spans="1:4">
      <c r="A298" s="5" t="s">
        <v>11200</v>
      </c>
      <c r="D298" s="5"/>
    </row>
    <row r="299" spans="1:4">
      <c r="A299" s="5" t="s">
        <v>11200</v>
      </c>
      <c r="D299" s="5"/>
    </row>
    <row r="300" spans="1:4">
      <c r="A300" s="5" t="s">
        <v>11200</v>
      </c>
      <c r="D300" s="5"/>
    </row>
    <row r="301" spans="1:4">
      <c r="A301" s="5" t="s">
        <v>11200</v>
      </c>
      <c r="D301" s="5"/>
    </row>
    <row r="302" spans="1:4">
      <c r="A302" s="5" t="s">
        <v>11200</v>
      </c>
      <c r="D302" s="5"/>
    </row>
    <row r="303" spans="1:4">
      <c r="A303" s="5" t="s">
        <v>11200</v>
      </c>
      <c r="D303" s="5"/>
    </row>
    <row r="304" spans="1:4">
      <c r="A304" s="5" t="s">
        <v>11200</v>
      </c>
      <c r="D304" s="5"/>
    </row>
    <row r="305" spans="1:4">
      <c r="A305" s="5" t="s">
        <v>11200</v>
      </c>
      <c r="D305" s="5"/>
    </row>
    <row r="306" spans="1:4">
      <c r="A306" s="5" t="s">
        <v>11200</v>
      </c>
      <c r="D306" s="5"/>
    </row>
    <row r="307" spans="1:4">
      <c r="A307" s="5" t="s">
        <v>11200</v>
      </c>
      <c r="D307" s="5"/>
    </row>
    <row r="308" spans="1:4">
      <c r="A308" s="5" t="s">
        <v>11200</v>
      </c>
      <c r="D308" s="5"/>
    </row>
    <row r="309" spans="1:4">
      <c r="A309" s="5" t="s">
        <v>11200</v>
      </c>
      <c r="D309" s="5"/>
    </row>
    <row r="310" spans="1:4">
      <c r="A310" s="5" t="s">
        <v>11200</v>
      </c>
      <c r="D310" s="5"/>
    </row>
    <row r="311" spans="1:4">
      <c r="A311" s="5" t="s">
        <v>11200</v>
      </c>
      <c r="D311" s="5"/>
    </row>
    <row r="312" spans="1:4">
      <c r="A312" s="5" t="s">
        <v>11200</v>
      </c>
      <c r="D312" s="5"/>
    </row>
    <row r="313" spans="1:4">
      <c r="A313" s="5" t="s">
        <v>11200</v>
      </c>
      <c r="D313" s="5"/>
    </row>
    <row r="314" spans="1:4">
      <c r="A314" s="5" t="s">
        <v>11200</v>
      </c>
      <c r="D314" s="5"/>
    </row>
    <row r="315" spans="1:4">
      <c r="A315" s="5" t="s">
        <v>11200</v>
      </c>
      <c r="D315" s="5"/>
    </row>
    <row r="316" spans="1:4">
      <c r="A316" s="5" t="s">
        <v>11200</v>
      </c>
      <c r="D316" s="5"/>
    </row>
    <row r="317" spans="1:4">
      <c r="A317" s="5" t="s">
        <v>11200</v>
      </c>
      <c r="D317" s="5"/>
    </row>
    <row r="318" spans="1:4">
      <c r="A318" s="5" t="s">
        <v>11200</v>
      </c>
      <c r="D318" s="5"/>
    </row>
    <row r="319" spans="1:4">
      <c r="A319" s="5" t="s">
        <v>11200</v>
      </c>
      <c r="D319" s="5"/>
    </row>
    <row r="320" spans="1:4">
      <c r="A320" s="5" t="s">
        <v>11200</v>
      </c>
      <c r="D320" s="5"/>
    </row>
    <row r="321" spans="1:4">
      <c r="A321" s="5" t="s">
        <v>11200</v>
      </c>
      <c r="D321" s="5"/>
    </row>
    <row r="322" spans="1:4">
      <c r="A322" s="5" t="s">
        <v>11200</v>
      </c>
      <c r="D322" s="5"/>
    </row>
    <row r="323" spans="1:4">
      <c r="A323" s="5" t="s">
        <v>11200</v>
      </c>
      <c r="D323" s="5"/>
    </row>
    <row r="324" spans="1:4">
      <c r="A324" s="5" t="s">
        <v>11200</v>
      </c>
      <c r="D324" s="5"/>
    </row>
    <row r="325" spans="1:4">
      <c r="A325" s="5" t="s">
        <v>11200</v>
      </c>
      <c r="D325" s="5"/>
    </row>
    <row r="326" spans="1:4">
      <c r="A326" s="5" t="s">
        <v>11200</v>
      </c>
      <c r="D326" s="5"/>
    </row>
    <row r="327" spans="1:4">
      <c r="A327" s="5" t="s">
        <v>11200</v>
      </c>
      <c r="D327" s="5"/>
    </row>
    <row r="328" spans="1:4">
      <c r="A328" s="5" t="s">
        <v>11200</v>
      </c>
      <c r="D328" s="5"/>
    </row>
    <row r="329" spans="1:4">
      <c r="A329" s="5" t="s">
        <v>11200</v>
      </c>
      <c r="D329" s="5"/>
    </row>
    <row r="330" spans="1:4">
      <c r="A330" s="5" t="s">
        <v>11200</v>
      </c>
      <c r="D330" s="5"/>
    </row>
    <row r="331" spans="1:4">
      <c r="A331" s="5" t="s">
        <v>11200</v>
      </c>
      <c r="D331" s="5"/>
    </row>
    <row r="332" spans="1:4">
      <c r="A332" s="5" t="s">
        <v>11200</v>
      </c>
      <c r="D332" s="5"/>
    </row>
    <row r="333" spans="1:4">
      <c r="A333" s="5" t="s">
        <v>11200</v>
      </c>
      <c r="D333" s="5"/>
    </row>
    <row r="334" spans="1:4">
      <c r="A334" s="5" t="s">
        <v>11200</v>
      </c>
      <c r="D334" s="5"/>
    </row>
    <row r="335" spans="1:4">
      <c r="A335" s="5" t="s">
        <v>11200</v>
      </c>
      <c r="D335" s="5"/>
    </row>
    <row r="336" spans="1:4">
      <c r="A336" s="5" t="s">
        <v>11200</v>
      </c>
      <c r="D336" s="5"/>
    </row>
    <row r="337" spans="1:4">
      <c r="A337" s="5" t="s">
        <v>11200</v>
      </c>
      <c r="D337" s="5"/>
    </row>
    <row r="338" spans="1:4">
      <c r="A338" s="5" t="s">
        <v>11200</v>
      </c>
      <c r="D338" s="5"/>
    </row>
    <row r="339" spans="1:4">
      <c r="A339" s="5" t="s">
        <v>11200</v>
      </c>
      <c r="D339" s="5"/>
    </row>
    <row r="340" spans="1:4">
      <c r="A340" s="5" t="s">
        <v>11200</v>
      </c>
      <c r="D340" s="5"/>
    </row>
    <row r="341" spans="1:4">
      <c r="A341" s="5" t="s">
        <v>11200</v>
      </c>
      <c r="D341" s="5"/>
    </row>
    <row r="342" spans="1:4">
      <c r="A342" s="5" t="s">
        <v>11865</v>
      </c>
      <c r="D342" s="5"/>
    </row>
    <row r="343" spans="1:4">
      <c r="A343" s="5" t="s">
        <v>11865</v>
      </c>
      <c r="D343" s="5"/>
    </row>
    <row r="344" spans="1:4">
      <c r="A344" s="5" t="s">
        <v>11346</v>
      </c>
      <c r="D344" s="5"/>
    </row>
    <row r="345" spans="1:4">
      <c r="A345" s="5" t="s">
        <v>11346</v>
      </c>
      <c r="D345" s="5"/>
    </row>
    <row r="346" spans="1:4">
      <c r="A346" s="5" t="s">
        <v>11346</v>
      </c>
      <c r="D346" s="5"/>
    </row>
    <row r="347" spans="1:4">
      <c r="A347" s="5" t="s">
        <v>11346</v>
      </c>
      <c r="D347" s="5"/>
    </row>
    <row r="348" spans="1:4">
      <c r="A348" s="5" t="s">
        <v>11346</v>
      </c>
      <c r="D348" s="5"/>
    </row>
    <row r="349" spans="1:4">
      <c r="A349" s="5" t="s">
        <v>11346</v>
      </c>
      <c r="D349" s="5"/>
    </row>
    <row r="350" spans="1:4">
      <c r="A350" s="5" t="s">
        <v>11346</v>
      </c>
      <c r="D350" s="5"/>
    </row>
    <row r="351" spans="1:4">
      <c r="A351" s="5" t="s">
        <v>11346</v>
      </c>
      <c r="D351" s="5"/>
    </row>
    <row r="352" spans="1:4">
      <c r="A352" s="5" t="s">
        <v>11346</v>
      </c>
      <c r="D352" s="5"/>
    </row>
    <row r="353" spans="1:4">
      <c r="A353" s="5" t="s">
        <v>11346</v>
      </c>
      <c r="D353" s="5"/>
    </row>
    <row r="354" spans="1:4">
      <c r="A354" s="5" t="s">
        <v>11346</v>
      </c>
      <c r="D354" s="5"/>
    </row>
    <row r="355" spans="1:4">
      <c r="A355" s="5" t="s">
        <v>11346</v>
      </c>
      <c r="D355" s="5"/>
    </row>
    <row r="356" spans="1:4">
      <c r="A356" s="5" t="s">
        <v>11346</v>
      </c>
      <c r="D356" s="5"/>
    </row>
    <row r="357" spans="1:4">
      <c r="A357" s="5" t="s">
        <v>11346</v>
      </c>
      <c r="D357" s="5"/>
    </row>
    <row r="358" spans="1:4">
      <c r="A358" s="5" t="s">
        <v>11346</v>
      </c>
      <c r="D358" s="5"/>
    </row>
    <row r="359" spans="1:4">
      <c r="A359" s="5" t="s">
        <v>11346</v>
      </c>
      <c r="D359" s="5"/>
    </row>
    <row r="360" spans="1:4">
      <c r="A360" s="5" t="s">
        <v>11346</v>
      </c>
      <c r="D360" s="5"/>
    </row>
    <row r="361" spans="1:4">
      <c r="A361" s="5" t="s">
        <v>11346</v>
      </c>
      <c r="D361" s="5"/>
    </row>
    <row r="362" spans="1:4">
      <c r="A362" s="5" t="s">
        <v>11346</v>
      </c>
      <c r="D362" s="5"/>
    </row>
    <row r="363" spans="1:4">
      <c r="A363" s="5" t="s">
        <v>11346</v>
      </c>
      <c r="D363" s="5"/>
    </row>
    <row r="364" spans="1:4">
      <c r="A364" s="5" t="s">
        <v>11346</v>
      </c>
      <c r="D364" s="5"/>
    </row>
    <row r="365" spans="1:4">
      <c r="A365" s="5" t="s">
        <v>11346</v>
      </c>
      <c r="D365" s="5"/>
    </row>
    <row r="366" spans="1:4">
      <c r="A366" s="5" t="s">
        <v>11346</v>
      </c>
      <c r="D366" s="5"/>
    </row>
    <row r="367" spans="1:4">
      <c r="A367" s="5" t="s">
        <v>11346</v>
      </c>
      <c r="D367" s="5"/>
    </row>
    <row r="368" spans="1:4">
      <c r="A368" s="5" t="s">
        <v>11346</v>
      </c>
      <c r="D368" s="5"/>
    </row>
    <row r="369" spans="1:4">
      <c r="A369" s="5" t="s">
        <v>11346</v>
      </c>
      <c r="D369" s="5"/>
    </row>
    <row r="370" spans="1:4">
      <c r="A370" s="5" t="s">
        <v>11346</v>
      </c>
      <c r="D370" s="5"/>
    </row>
    <row r="371" spans="1:4">
      <c r="A371" s="5" t="s">
        <v>11346</v>
      </c>
      <c r="D371" s="5"/>
    </row>
    <row r="372" spans="1:4">
      <c r="A372" s="5" t="s">
        <v>11346</v>
      </c>
      <c r="D372" s="5"/>
    </row>
    <row r="373" spans="1:4">
      <c r="A373" s="5" t="s">
        <v>11346</v>
      </c>
      <c r="D373" s="5"/>
    </row>
    <row r="374" spans="1:4">
      <c r="A374" s="5" t="s">
        <v>11346</v>
      </c>
      <c r="D374" s="5"/>
    </row>
    <row r="375" spans="1:4">
      <c r="A375" s="5" t="s">
        <v>11346</v>
      </c>
      <c r="D375" s="5"/>
    </row>
    <row r="376" spans="1:4">
      <c r="A376" s="5" t="s">
        <v>11346</v>
      </c>
      <c r="D376" s="5"/>
    </row>
    <row r="377" spans="1:4">
      <c r="A377" s="5" t="s">
        <v>11346</v>
      </c>
      <c r="D377" s="5"/>
    </row>
    <row r="378" spans="1:4">
      <c r="A378" s="5" t="s">
        <v>11346</v>
      </c>
      <c r="D378" s="5"/>
    </row>
    <row r="379" spans="1:4">
      <c r="A379" s="5" t="s">
        <v>11346</v>
      </c>
      <c r="D379" s="5"/>
    </row>
    <row r="380" spans="1:4">
      <c r="A380" s="5" t="s">
        <v>11346</v>
      </c>
      <c r="D380" s="5"/>
    </row>
    <row r="381" spans="1:4">
      <c r="A381" s="5" t="s">
        <v>11346</v>
      </c>
      <c r="D381" s="5"/>
    </row>
    <row r="382" spans="1:4">
      <c r="A382" s="5" t="s">
        <v>11346</v>
      </c>
      <c r="D382" s="5"/>
    </row>
    <row r="383" spans="1:4">
      <c r="A383" s="5" t="s">
        <v>11346</v>
      </c>
      <c r="D383" s="5"/>
    </row>
    <row r="384" spans="1:4">
      <c r="A384" s="5" t="s">
        <v>11346</v>
      </c>
      <c r="D384" s="5"/>
    </row>
    <row r="385" spans="1:4">
      <c r="A385" s="5" t="s">
        <v>11346</v>
      </c>
      <c r="D385" s="5"/>
    </row>
    <row r="386" spans="1:4">
      <c r="A386" s="5" t="s">
        <v>11346</v>
      </c>
      <c r="D386" s="5"/>
    </row>
    <row r="387" spans="1:4">
      <c r="A387" s="5" t="s">
        <v>11278</v>
      </c>
      <c r="D387" s="5"/>
    </row>
    <row r="388" spans="1:4">
      <c r="A388" s="5" t="s">
        <v>11278</v>
      </c>
      <c r="D388" s="5"/>
    </row>
    <row r="389" spans="1:4">
      <c r="A389" s="5" t="s">
        <v>11278</v>
      </c>
      <c r="D389" s="5"/>
    </row>
    <row r="390" spans="1:4">
      <c r="A390" s="5" t="s">
        <v>11278</v>
      </c>
      <c r="D390" s="5"/>
    </row>
    <row r="391" spans="1:4">
      <c r="A391" s="5" t="s">
        <v>11278</v>
      </c>
      <c r="D391" s="5"/>
    </row>
    <row r="392" spans="1:4">
      <c r="A392" s="5" t="s">
        <v>11278</v>
      </c>
      <c r="D392" s="5"/>
    </row>
    <row r="393" spans="1:4">
      <c r="A393" s="5" t="s">
        <v>11278</v>
      </c>
      <c r="D393" s="5"/>
    </row>
    <row r="394" spans="1:4">
      <c r="A394" s="5" t="s">
        <v>11278</v>
      </c>
      <c r="D394" s="5"/>
    </row>
    <row r="395" spans="1:4">
      <c r="A395" s="5" t="s">
        <v>11278</v>
      </c>
      <c r="D395" s="5"/>
    </row>
    <row r="396" spans="1:4">
      <c r="A396" s="5" t="s">
        <v>11278</v>
      </c>
      <c r="D396" s="5"/>
    </row>
    <row r="397" spans="1:4">
      <c r="A397" s="5" t="s">
        <v>11278</v>
      </c>
      <c r="D397" s="5"/>
    </row>
    <row r="398" spans="1:4">
      <c r="A398" s="5" t="s">
        <v>11278</v>
      </c>
      <c r="D398" s="5"/>
    </row>
    <row r="399" spans="1:4">
      <c r="A399" s="5" t="s">
        <v>11278</v>
      </c>
      <c r="D399" s="5"/>
    </row>
    <row r="400" spans="1:4">
      <c r="A400" s="5" t="s">
        <v>11278</v>
      </c>
      <c r="D400" s="5"/>
    </row>
    <row r="401" spans="1:4">
      <c r="A401" s="5" t="s">
        <v>11278</v>
      </c>
      <c r="D401" s="5"/>
    </row>
    <row r="402" spans="1:4">
      <c r="A402" s="5" t="s">
        <v>11278</v>
      </c>
      <c r="D402" s="5"/>
    </row>
    <row r="403" spans="1:4">
      <c r="A403" s="5" t="s">
        <v>11278</v>
      </c>
      <c r="D403" s="5"/>
    </row>
    <row r="404" spans="1:4">
      <c r="A404" s="5" t="s">
        <v>11278</v>
      </c>
      <c r="D404" s="5"/>
    </row>
    <row r="405" spans="1:4">
      <c r="A405" s="5" t="s">
        <v>11278</v>
      </c>
      <c r="D405" s="5"/>
    </row>
    <row r="406" spans="1:4">
      <c r="A406" s="5" t="s">
        <v>11278</v>
      </c>
      <c r="D406" s="5"/>
    </row>
    <row r="407" spans="1:4">
      <c r="A407" s="5" t="s">
        <v>11278</v>
      </c>
      <c r="D407" s="5"/>
    </row>
    <row r="408" spans="1:4">
      <c r="A408" s="5" t="s">
        <v>11278</v>
      </c>
      <c r="D408" s="5"/>
    </row>
    <row r="409" spans="1:4">
      <c r="A409" s="5" t="s">
        <v>11278</v>
      </c>
      <c r="D409" s="5"/>
    </row>
    <row r="410" spans="1:4">
      <c r="A410" s="5" t="s">
        <v>11278</v>
      </c>
      <c r="D410" s="5"/>
    </row>
    <row r="411" spans="1:4">
      <c r="A411" s="5" t="s">
        <v>11278</v>
      </c>
      <c r="D411" s="5"/>
    </row>
    <row r="412" spans="1:4">
      <c r="A412" s="5" t="s">
        <v>11278</v>
      </c>
      <c r="D412" s="5"/>
    </row>
    <row r="413" spans="1:4">
      <c r="A413" s="5" t="s">
        <v>11278</v>
      </c>
      <c r="D413" s="5"/>
    </row>
    <row r="414" spans="1:4">
      <c r="A414" s="5" t="s">
        <v>11278</v>
      </c>
      <c r="D414" s="5"/>
    </row>
    <row r="415" spans="1:4">
      <c r="A415" s="5" t="s">
        <v>11278</v>
      </c>
      <c r="D415" s="5"/>
    </row>
    <row r="416" spans="1:4">
      <c r="A416" s="5" t="s">
        <v>11278</v>
      </c>
      <c r="D416" s="5"/>
    </row>
    <row r="417" spans="1:4">
      <c r="A417" s="5" t="s">
        <v>11278</v>
      </c>
      <c r="D417" s="5"/>
    </row>
    <row r="418" spans="1:4">
      <c r="A418" s="5" t="s">
        <v>11278</v>
      </c>
      <c r="D418" s="5"/>
    </row>
    <row r="419" spans="1:4">
      <c r="A419" s="5" t="s">
        <v>11278</v>
      </c>
      <c r="D419" s="5"/>
    </row>
    <row r="420" spans="1:4">
      <c r="A420" s="5" t="s">
        <v>11278</v>
      </c>
      <c r="D420" s="5"/>
    </row>
    <row r="421" spans="1:4">
      <c r="A421" s="5" t="s">
        <v>11278</v>
      </c>
      <c r="D421" s="5"/>
    </row>
    <row r="422" spans="1:4">
      <c r="A422" s="5" t="s">
        <v>11278</v>
      </c>
      <c r="D422" s="5"/>
    </row>
    <row r="423" spans="1:4">
      <c r="A423" s="5" t="s">
        <v>11278</v>
      </c>
      <c r="D423" s="5"/>
    </row>
    <row r="424" spans="1:4">
      <c r="A424" s="5" t="s">
        <v>11278</v>
      </c>
      <c r="D424" s="5"/>
    </row>
    <row r="425" spans="1:4">
      <c r="A425" s="5" t="s">
        <v>11278</v>
      </c>
      <c r="D425" s="5"/>
    </row>
    <row r="426" spans="1:4">
      <c r="A426" s="5" t="s">
        <v>11278</v>
      </c>
      <c r="D426" s="5"/>
    </row>
    <row r="427" spans="1:4">
      <c r="A427" s="5" t="s">
        <v>11278</v>
      </c>
      <c r="D427" s="5"/>
    </row>
    <row r="428" spans="1:4">
      <c r="A428" s="5" t="s">
        <v>11278</v>
      </c>
      <c r="D428" s="5"/>
    </row>
    <row r="429" spans="1:4">
      <c r="A429" s="5" t="s">
        <v>11278</v>
      </c>
      <c r="D429" s="5"/>
    </row>
    <row r="430" spans="1:4">
      <c r="A430" s="5" t="s">
        <v>11278</v>
      </c>
      <c r="D430" s="5"/>
    </row>
    <row r="431" spans="1:4">
      <c r="A431" s="5" t="s">
        <v>11278</v>
      </c>
      <c r="D431" s="5"/>
    </row>
    <row r="432" spans="1:4">
      <c r="A432" s="5" t="s">
        <v>11278</v>
      </c>
      <c r="D432" s="5"/>
    </row>
    <row r="433" spans="1:4">
      <c r="A433" s="5" t="s">
        <v>11278</v>
      </c>
      <c r="D433" s="5"/>
    </row>
    <row r="434" spans="1:4">
      <c r="A434" s="5" t="s">
        <v>11278</v>
      </c>
      <c r="D434" s="5"/>
    </row>
    <row r="435" spans="1:4">
      <c r="A435" s="5" t="s">
        <v>11278</v>
      </c>
      <c r="D435" s="5"/>
    </row>
    <row r="436" spans="1:4">
      <c r="A436" s="5" t="s">
        <v>11278</v>
      </c>
      <c r="D436" s="5"/>
    </row>
    <row r="437" spans="1:4">
      <c r="A437" s="5" t="s">
        <v>11278</v>
      </c>
      <c r="D437" s="5"/>
    </row>
    <row r="438" spans="1:4">
      <c r="A438" s="5" t="s">
        <v>11278</v>
      </c>
      <c r="D438" s="5"/>
    </row>
    <row r="439" spans="1:4">
      <c r="A439" s="5" t="s">
        <v>11278</v>
      </c>
      <c r="D439" s="5"/>
    </row>
    <row r="440" spans="1:4">
      <c r="A440" s="5" t="s">
        <v>11278</v>
      </c>
      <c r="D440" s="5"/>
    </row>
    <row r="441" spans="1:4">
      <c r="A441" s="5" t="s">
        <v>11278</v>
      </c>
      <c r="D441" s="5"/>
    </row>
    <row r="442" spans="1:4">
      <c r="A442" s="5" t="s">
        <v>11278</v>
      </c>
      <c r="D442" s="5"/>
    </row>
    <row r="443" spans="1:4">
      <c r="A443" s="5" t="s">
        <v>11278</v>
      </c>
      <c r="D443" s="5"/>
    </row>
    <row r="444" spans="1:4">
      <c r="A444" s="5" t="s">
        <v>11278</v>
      </c>
      <c r="D444" s="5"/>
    </row>
    <row r="445" spans="1:4">
      <c r="A445" s="5" t="s">
        <v>11278</v>
      </c>
      <c r="D445" s="5"/>
    </row>
    <row r="446" spans="1:4">
      <c r="A446" s="5" t="s">
        <v>11278</v>
      </c>
      <c r="D446" s="5"/>
    </row>
    <row r="447" spans="1:4">
      <c r="A447" s="5" t="s">
        <v>11278</v>
      </c>
      <c r="D447" s="5"/>
    </row>
    <row r="448" spans="1:4">
      <c r="A448" s="5" t="s">
        <v>11278</v>
      </c>
      <c r="D448" s="5"/>
    </row>
    <row r="449" spans="1:4">
      <c r="A449" s="5" t="s">
        <v>11278</v>
      </c>
      <c r="D449" s="5"/>
    </row>
    <row r="450" spans="1:4">
      <c r="A450" s="5" t="s">
        <v>11278</v>
      </c>
      <c r="D450" s="5"/>
    </row>
    <row r="451" spans="1:4">
      <c r="A451" s="5" t="s">
        <v>11278</v>
      </c>
      <c r="D451" s="5"/>
    </row>
    <row r="452" spans="1:4">
      <c r="A452" s="5" t="s">
        <v>11278</v>
      </c>
      <c r="D452" s="5"/>
    </row>
    <row r="453" spans="1:4">
      <c r="A453" s="5" t="s">
        <v>11278</v>
      </c>
      <c r="D453" s="5"/>
    </row>
    <row r="454" spans="1:4">
      <c r="A454" s="5" t="s">
        <v>11278</v>
      </c>
      <c r="D454" s="5"/>
    </row>
    <row r="455" spans="1:4">
      <c r="A455" s="5" t="s">
        <v>11278</v>
      </c>
      <c r="D455" s="5"/>
    </row>
    <row r="456" spans="1:4">
      <c r="A456" s="5" t="s">
        <v>11278</v>
      </c>
      <c r="D456" s="5"/>
    </row>
    <row r="457" spans="1:4">
      <c r="A457" s="5" t="s">
        <v>11278</v>
      </c>
      <c r="D457" s="5"/>
    </row>
    <row r="458" spans="1:4">
      <c r="A458" s="5" t="s">
        <v>11278</v>
      </c>
      <c r="D458" s="5"/>
    </row>
    <row r="459" spans="1:4">
      <c r="A459" s="5" t="s">
        <v>11278</v>
      </c>
      <c r="D459" s="5"/>
    </row>
    <row r="460" spans="1:4">
      <c r="A460" s="5" t="s">
        <v>11278</v>
      </c>
      <c r="D460" s="5"/>
    </row>
    <row r="461" spans="1:4">
      <c r="A461" s="5" t="s">
        <v>11278</v>
      </c>
      <c r="D461" s="5"/>
    </row>
    <row r="462" spans="1:4">
      <c r="A462" s="5" t="s">
        <v>11278</v>
      </c>
      <c r="D462" s="5"/>
    </row>
    <row r="463" spans="1:4">
      <c r="A463" s="5" t="s">
        <v>11278</v>
      </c>
      <c r="D463" s="5"/>
    </row>
    <row r="464" spans="1:4">
      <c r="A464" s="5" t="s">
        <v>11278</v>
      </c>
      <c r="D464" s="5"/>
    </row>
    <row r="465" spans="1:4">
      <c r="A465" s="5" t="s">
        <v>11278</v>
      </c>
      <c r="D465" s="5"/>
    </row>
    <row r="466" spans="1:4">
      <c r="A466" s="5" t="s">
        <v>11278</v>
      </c>
      <c r="D466" s="5"/>
    </row>
    <row r="467" spans="1:4">
      <c r="A467" s="5" t="s">
        <v>11278</v>
      </c>
      <c r="D467" s="5"/>
    </row>
    <row r="468" spans="1:4">
      <c r="A468" s="5" t="s">
        <v>11278</v>
      </c>
      <c r="D468" s="5"/>
    </row>
    <row r="469" spans="1:4">
      <c r="A469" s="5" t="s">
        <v>11278</v>
      </c>
      <c r="D469" s="5"/>
    </row>
    <row r="470" spans="1:4">
      <c r="A470" s="5" t="s">
        <v>11278</v>
      </c>
      <c r="D470" s="5"/>
    </row>
    <row r="471" spans="1:4">
      <c r="A471" s="5" t="s">
        <v>11278</v>
      </c>
      <c r="D471" s="5"/>
    </row>
    <row r="472" spans="1:4">
      <c r="A472" s="5" t="s">
        <v>11292</v>
      </c>
      <c r="D472" s="5"/>
    </row>
    <row r="473" spans="1:4">
      <c r="A473" s="5" t="s">
        <v>11292</v>
      </c>
      <c r="D473" s="5"/>
    </row>
    <row r="474" spans="1:4">
      <c r="A474" s="5" t="s">
        <v>11292</v>
      </c>
      <c r="D474" s="5"/>
    </row>
    <row r="475" spans="1:4">
      <c r="A475" s="5" t="s">
        <v>11292</v>
      </c>
      <c r="D475" s="5"/>
    </row>
    <row r="476" spans="1:4">
      <c r="A476" s="5" t="s">
        <v>11292</v>
      </c>
      <c r="D476" s="5"/>
    </row>
    <row r="477" spans="1:4">
      <c r="A477" s="5" t="s">
        <v>11292</v>
      </c>
      <c r="D477" s="5"/>
    </row>
    <row r="478" spans="1:4">
      <c r="A478" s="5" t="s">
        <v>11292</v>
      </c>
      <c r="D478" s="5"/>
    </row>
    <row r="479" spans="1:4">
      <c r="A479" s="5" t="s">
        <v>11292</v>
      </c>
      <c r="D479" s="5"/>
    </row>
    <row r="480" spans="1:4">
      <c r="A480" s="5" t="s">
        <v>11292</v>
      </c>
      <c r="D480" s="5"/>
    </row>
    <row r="481" spans="1:4">
      <c r="A481" s="5" t="s">
        <v>11292</v>
      </c>
      <c r="D481" s="5"/>
    </row>
    <row r="482" spans="1:4">
      <c r="A482" s="5" t="s">
        <v>11292</v>
      </c>
      <c r="D482" s="5"/>
    </row>
    <row r="483" spans="1:4">
      <c r="A483" s="5" t="s">
        <v>11292</v>
      </c>
      <c r="D483" s="5"/>
    </row>
    <row r="484" spans="1:4">
      <c r="A484" s="5" t="s">
        <v>11292</v>
      </c>
      <c r="D484" s="5"/>
    </row>
    <row r="485" spans="1:4">
      <c r="A485" s="5" t="s">
        <v>11292</v>
      </c>
      <c r="D485" s="5"/>
    </row>
    <row r="486" spans="1:4">
      <c r="A486" s="5" t="s">
        <v>11292</v>
      </c>
      <c r="D486" s="5"/>
    </row>
    <row r="487" spans="1:4">
      <c r="A487" s="5" t="s">
        <v>11292</v>
      </c>
      <c r="D487" s="5"/>
    </row>
    <row r="488" spans="1:4">
      <c r="A488" s="5" t="s">
        <v>11292</v>
      </c>
      <c r="D488" s="5"/>
    </row>
    <row r="489" spans="1:4">
      <c r="A489" s="5" t="s">
        <v>11292</v>
      </c>
      <c r="D489" s="5"/>
    </row>
    <row r="490" spans="1:4">
      <c r="A490" s="5" t="s">
        <v>11292</v>
      </c>
      <c r="D490" s="5"/>
    </row>
    <row r="491" spans="1:4">
      <c r="A491" s="5" t="s">
        <v>11292</v>
      </c>
      <c r="D491" s="5"/>
    </row>
    <row r="492" spans="1:4">
      <c r="A492" s="5" t="s">
        <v>11292</v>
      </c>
      <c r="D492" s="5"/>
    </row>
    <row r="493" spans="1:4">
      <c r="A493" s="5" t="s">
        <v>11292</v>
      </c>
      <c r="D493" s="5"/>
    </row>
    <row r="494" spans="1:4">
      <c r="A494" s="5" t="s">
        <v>11292</v>
      </c>
      <c r="D494" s="5"/>
    </row>
    <row r="495" spans="1:4">
      <c r="A495" s="5" t="s">
        <v>11292</v>
      </c>
      <c r="D495" s="5"/>
    </row>
    <row r="496" spans="1:4">
      <c r="A496" s="5" t="s">
        <v>11292</v>
      </c>
      <c r="D496" s="5"/>
    </row>
    <row r="497" spans="1:4">
      <c r="A497" s="5" t="s">
        <v>11292</v>
      </c>
      <c r="D497" s="5"/>
    </row>
    <row r="498" spans="1:4">
      <c r="A498" s="5" t="s">
        <v>11292</v>
      </c>
      <c r="D498" s="5"/>
    </row>
    <row r="499" spans="1:4">
      <c r="A499" s="5" t="s">
        <v>11292</v>
      </c>
      <c r="D499" s="5"/>
    </row>
    <row r="500" spans="1:4">
      <c r="A500" s="5" t="s">
        <v>11292</v>
      </c>
      <c r="D500" s="5"/>
    </row>
    <row r="501" spans="1:4">
      <c r="A501" s="5" t="s">
        <v>11292</v>
      </c>
      <c r="D501" s="5"/>
    </row>
    <row r="502" spans="1:4">
      <c r="A502" s="5" t="s">
        <v>11292</v>
      </c>
      <c r="D502" s="5"/>
    </row>
    <row r="503" spans="1:4">
      <c r="A503" s="5" t="s">
        <v>11292</v>
      </c>
      <c r="D503" s="5"/>
    </row>
    <row r="504" spans="1:4">
      <c r="A504" s="5" t="s">
        <v>11292</v>
      </c>
      <c r="D504" s="5"/>
    </row>
    <row r="505" spans="1:4">
      <c r="A505" s="5" t="s">
        <v>11292</v>
      </c>
      <c r="D505" s="5"/>
    </row>
    <row r="506" spans="1:4">
      <c r="A506" s="5" t="s">
        <v>11292</v>
      </c>
      <c r="D506" s="5"/>
    </row>
    <row r="507" spans="1:4">
      <c r="A507" s="5" t="s">
        <v>11292</v>
      </c>
      <c r="D507" s="5"/>
    </row>
    <row r="508" spans="1:4">
      <c r="A508" s="5" t="s">
        <v>11292</v>
      </c>
      <c r="D508" s="5"/>
    </row>
    <row r="509" spans="1:4">
      <c r="A509" s="5" t="s">
        <v>11292</v>
      </c>
      <c r="D509" s="5"/>
    </row>
    <row r="510" spans="1:4">
      <c r="A510" s="5" t="s">
        <v>11292</v>
      </c>
      <c r="D510" s="5"/>
    </row>
    <row r="511" spans="1:4">
      <c r="A511" s="5" t="s">
        <v>11292</v>
      </c>
      <c r="D511" s="5"/>
    </row>
    <row r="512" spans="1:4">
      <c r="A512" s="5" t="s">
        <v>11292</v>
      </c>
      <c r="D512" s="5"/>
    </row>
    <row r="513" spans="1:4">
      <c r="A513" s="5" t="s">
        <v>11292</v>
      </c>
      <c r="D513" s="5"/>
    </row>
    <row r="514" spans="1:4">
      <c r="A514" s="5" t="s">
        <v>11292</v>
      </c>
      <c r="D514" s="5"/>
    </row>
    <row r="515" spans="1:4">
      <c r="A515" s="5" t="s">
        <v>11292</v>
      </c>
      <c r="D515" s="5"/>
    </row>
    <row r="516" spans="1:4">
      <c r="A516" s="5" t="s">
        <v>11292</v>
      </c>
      <c r="D516" s="5"/>
    </row>
    <row r="517" spans="1:4">
      <c r="A517" s="5" t="s">
        <v>11292</v>
      </c>
      <c r="D517" s="5"/>
    </row>
    <row r="518" spans="1:4">
      <c r="A518" s="5" t="s">
        <v>11292</v>
      </c>
      <c r="D518" s="5"/>
    </row>
    <row r="519" spans="1:4">
      <c r="A519" s="5" t="s">
        <v>11292</v>
      </c>
      <c r="D519" s="5"/>
    </row>
    <row r="520" spans="1:4">
      <c r="A520" s="5" t="s">
        <v>11292</v>
      </c>
      <c r="D520" s="5"/>
    </row>
    <row r="521" spans="1:4">
      <c r="A521" s="5" t="s">
        <v>11292</v>
      </c>
      <c r="D521" s="5"/>
    </row>
    <row r="522" spans="1:4">
      <c r="A522" s="5" t="s">
        <v>11292</v>
      </c>
      <c r="D522" s="5"/>
    </row>
    <row r="523" spans="1:4">
      <c r="A523" s="5" t="s">
        <v>11292</v>
      </c>
      <c r="D523" s="5"/>
    </row>
    <row r="524" spans="1:4">
      <c r="A524" s="5" t="s">
        <v>11292</v>
      </c>
      <c r="D524" s="5"/>
    </row>
    <row r="525" spans="1:4">
      <c r="A525" s="5" t="s">
        <v>11292</v>
      </c>
      <c r="D525" s="5"/>
    </row>
    <row r="526" spans="1:4">
      <c r="A526" s="5" t="s">
        <v>11292</v>
      </c>
      <c r="D526" s="5"/>
    </row>
    <row r="527" spans="1:4">
      <c r="A527" s="5" t="s">
        <v>11292</v>
      </c>
      <c r="D527" s="5"/>
    </row>
    <row r="528" spans="1:4">
      <c r="A528" s="5" t="s">
        <v>11292</v>
      </c>
      <c r="D528" s="5"/>
    </row>
    <row r="529" spans="1:4">
      <c r="A529" s="5" t="s">
        <v>11292</v>
      </c>
      <c r="D529" s="5"/>
    </row>
    <row r="530" spans="1:4">
      <c r="A530" s="5" t="s">
        <v>11292</v>
      </c>
      <c r="D530" s="5"/>
    </row>
    <row r="531" spans="1:4">
      <c r="A531" s="5" t="s">
        <v>11292</v>
      </c>
      <c r="D531" s="5"/>
    </row>
    <row r="532" spans="1:4">
      <c r="A532" s="5" t="s">
        <v>11292</v>
      </c>
      <c r="D532" s="5"/>
    </row>
    <row r="533" spans="1:4">
      <c r="A533" s="5" t="s">
        <v>11292</v>
      </c>
      <c r="D533" s="5"/>
    </row>
    <row r="534" spans="1:4">
      <c r="A534" s="5" t="s">
        <v>11292</v>
      </c>
      <c r="D534" s="5"/>
    </row>
    <row r="535" spans="1:4">
      <c r="A535" s="5" t="s">
        <v>11292</v>
      </c>
      <c r="D535" s="5"/>
    </row>
    <row r="536" spans="1:4">
      <c r="A536" s="5" t="s">
        <v>11292</v>
      </c>
      <c r="D536" s="5"/>
    </row>
    <row r="537" spans="1:4">
      <c r="A537" s="5" t="s">
        <v>11292</v>
      </c>
      <c r="D537" s="5"/>
    </row>
    <row r="538" spans="1:4">
      <c r="A538" s="5" t="s">
        <v>11292</v>
      </c>
      <c r="D538" s="5"/>
    </row>
    <row r="539" spans="1:4">
      <c r="A539" s="5" t="s">
        <v>11292</v>
      </c>
      <c r="D539" s="5"/>
    </row>
    <row r="540" spans="1:4">
      <c r="A540" s="5" t="s">
        <v>11292</v>
      </c>
      <c r="D540" s="5"/>
    </row>
    <row r="541" spans="1:4">
      <c r="A541" s="5" t="s">
        <v>11292</v>
      </c>
      <c r="D541" s="5"/>
    </row>
    <row r="542" spans="1:4">
      <c r="A542" s="5" t="s">
        <v>11292</v>
      </c>
      <c r="D542" s="5"/>
    </row>
    <row r="543" spans="1:4">
      <c r="A543" s="5" t="s">
        <v>11292</v>
      </c>
      <c r="D543" s="5"/>
    </row>
    <row r="544" spans="1:4">
      <c r="A544" s="5" t="s">
        <v>11292</v>
      </c>
      <c r="D544" s="5"/>
    </row>
    <row r="545" spans="1:4">
      <c r="A545" s="5" t="s">
        <v>11292</v>
      </c>
      <c r="D545" s="5"/>
    </row>
    <row r="546" spans="1:4">
      <c r="A546" s="5" t="s">
        <v>11292</v>
      </c>
      <c r="D546" s="5"/>
    </row>
    <row r="547" spans="1:4">
      <c r="A547" s="5" t="s">
        <v>11292</v>
      </c>
      <c r="D547" s="5"/>
    </row>
    <row r="548" spans="1:4">
      <c r="A548" s="5" t="s">
        <v>11292</v>
      </c>
      <c r="D548" s="5"/>
    </row>
    <row r="549" spans="1:4">
      <c r="A549" s="5" t="s">
        <v>11292</v>
      </c>
      <c r="D549" s="5"/>
    </row>
    <row r="550" spans="1:4">
      <c r="A550" s="5" t="s">
        <v>11292</v>
      </c>
      <c r="D550" s="5"/>
    </row>
    <row r="551" spans="1:4">
      <c r="A551" s="5" t="s">
        <v>11292</v>
      </c>
      <c r="D551" s="5"/>
    </row>
    <row r="552" spans="1:4">
      <c r="A552" s="5" t="s">
        <v>11292</v>
      </c>
      <c r="D552" s="5"/>
    </row>
    <row r="553" spans="1:4">
      <c r="A553" s="5" t="s">
        <v>11292</v>
      </c>
      <c r="D553" s="5"/>
    </row>
    <row r="554" spans="1:4">
      <c r="A554" s="5" t="s">
        <v>11292</v>
      </c>
      <c r="D554" s="5"/>
    </row>
    <row r="555" spans="1:4">
      <c r="A555" s="5" t="s">
        <v>11292</v>
      </c>
      <c r="D555" s="5"/>
    </row>
    <row r="556" spans="1:4">
      <c r="A556" s="5" t="s">
        <v>11292</v>
      </c>
      <c r="D556" s="5"/>
    </row>
    <row r="557" spans="1:4">
      <c r="A557" s="5" t="s">
        <v>11292</v>
      </c>
      <c r="D557" s="5"/>
    </row>
    <row r="558" spans="1:4">
      <c r="A558" s="5" t="s">
        <v>11292</v>
      </c>
      <c r="D558" s="5"/>
    </row>
    <row r="559" spans="1:4">
      <c r="A559" s="5" t="s">
        <v>11292</v>
      </c>
      <c r="D559" s="5"/>
    </row>
    <row r="560" spans="1:4">
      <c r="A560" s="5" t="s">
        <v>11292</v>
      </c>
      <c r="D560" s="5"/>
    </row>
    <row r="561" spans="1:4">
      <c r="A561" s="5" t="s">
        <v>11292</v>
      </c>
      <c r="D561" s="5"/>
    </row>
    <row r="562" spans="1:4">
      <c r="A562" s="5" t="s">
        <v>11292</v>
      </c>
      <c r="D562" s="5"/>
    </row>
    <row r="563" spans="1:4">
      <c r="A563" s="5" t="s">
        <v>11292</v>
      </c>
      <c r="D563" s="5"/>
    </row>
    <row r="564" spans="1:4">
      <c r="A564" s="5" t="s">
        <v>11292</v>
      </c>
      <c r="D564" s="5"/>
    </row>
    <row r="565" spans="1:4">
      <c r="A565" s="5" t="s">
        <v>11292</v>
      </c>
      <c r="D565" s="5"/>
    </row>
    <row r="566" spans="1:4">
      <c r="A566" s="5" t="s">
        <v>11292</v>
      </c>
      <c r="D566" s="5"/>
    </row>
    <row r="567" spans="1:4">
      <c r="A567" s="5" t="s">
        <v>11292</v>
      </c>
      <c r="D567" s="5"/>
    </row>
    <row r="568" spans="1:4">
      <c r="A568" s="5" t="s">
        <v>11292</v>
      </c>
      <c r="D568" s="5"/>
    </row>
    <row r="569" spans="1:4">
      <c r="A569" s="5" t="s">
        <v>11292</v>
      </c>
      <c r="D569" s="5"/>
    </row>
    <row r="570" spans="1:4">
      <c r="A570" s="5" t="s">
        <v>11292</v>
      </c>
      <c r="D570" s="5"/>
    </row>
    <row r="571" spans="1:4">
      <c r="A571" s="5" t="s">
        <v>11292</v>
      </c>
      <c r="D571" s="5"/>
    </row>
    <row r="572" spans="1:4">
      <c r="A572" s="5" t="s">
        <v>11292</v>
      </c>
      <c r="D572" s="5"/>
    </row>
    <row r="573" spans="1:4">
      <c r="A573" s="5" t="s">
        <v>11292</v>
      </c>
      <c r="D573" s="5"/>
    </row>
    <row r="574" spans="1:4">
      <c r="A574" s="5" t="s">
        <v>11292</v>
      </c>
      <c r="D574" s="5"/>
    </row>
    <row r="575" spans="1:4">
      <c r="A575" s="5" t="s">
        <v>11292</v>
      </c>
      <c r="D575" s="5"/>
    </row>
    <row r="576" spans="1:4">
      <c r="A576" s="5" t="s">
        <v>11292</v>
      </c>
      <c r="D576" s="5"/>
    </row>
    <row r="577" spans="1:4">
      <c r="A577" s="5" t="s">
        <v>11292</v>
      </c>
      <c r="D577" s="5"/>
    </row>
    <row r="578" spans="1:4">
      <c r="A578" s="5" t="s">
        <v>11292</v>
      </c>
      <c r="D578" s="5"/>
    </row>
    <row r="579" spans="1:4">
      <c r="A579" s="5" t="s">
        <v>11292</v>
      </c>
      <c r="D579" s="5"/>
    </row>
    <row r="580" spans="1:4">
      <c r="A580" s="5" t="s">
        <v>11292</v>
      </c>
      <c r="D580" s="5"/>
    </row>
    <row r="581" spans="1:4">
      <c r="A581" s="5" t="s">
        <v>11292</v>
      </c>
      <c r="D581" s="5"/>
    </row>
    <row r="582" spans="1:4">
      <c r="A582" s="5" t="s">
        <v>11292</v>
      </c>
      <c r="D582" s="5"/>
    </row>
    <row r="583" spans="1:4">
      <c r="A583" s="5" t="s">
        <v>11292</v>
      </c>
      <c r="D583" s="5"/>
    </row>
    <row r="584" spans="1:4">
      <c r="A584" s="5" t="s">
        <v>11292</v>
      </c>
      <c r="D584" s="5"/>
    </row>
    <row r="585" spans="1:4">
      <c r="A585" s="5" t="s">
        <v>11292</v>
      </c>
      <c r="D585" s="5"/>
    </row>
    <row r="586" spans="1:4">
      <c r="A586" s="5" t="s">
        <v>11292</v>
      </c>
      <c r="D586" s="5"/>
    </row>
    <row r="587" spans="1:4">
      <c r="A587" s="5" t="s">
        <v>11292</v>
      </c>
      <c r="D587" s="5"/>
    </row>
    <row r="588" spans="1:4">
      <c r="A588" s="5" t="s">
        <v>11292</v>
      </c>
      <c r="D588" s="5"/>
    </row>
    <row r="589" spans="1:4">
      <c r="A589" s="5" t="s">
        <v>11292</v>
      </c>
      <c r="D589" s="5"/>
    </row>
    <row r="590" spans="1:4">
      <c r="A590" s="5" t="s">
        <v>11292</v>
      </c>
      <c r="D590" s="5"/>
    </row>
    <row r="591" spans="1:4">
      <c r="A591" s="5" t="s">
        <v>11292</v>
      </c>
      <c r="D591" s="5"/>
    </row>
    <row r="592" spans="1:4">
      <c r="A592" s="5" t="s">
        <v>11292</v>
      </c>
      <c r="D592" s="5"/>
    </row>
    <row r="593" spans="1:4">
      <c r="A593" s="5" t="s">
        <v>11292</v>
      </c>
      <c r="D593" s="5"/>
    </row>
    <row r="594" spans="1:4">
      <c r="A594" s="5" t="s">
        <v>11292</v>
      </c>
      <c r="D594" s="5"/>
    </row>
    <row r="595" spans="1:4">
      <c r="A595" s="5" t="s">
        <v>11292</v>
      </c>
      <c r="D595" s="5"/>
    </row>
    <row r="596" spans="1:4">
      <c r="A596" s="5" t="s">
        <v>11292</v>
      </c>
      <c r="D596" s="5"/>
    </row>
    <row r="597" spans="1:4">
      <c r="A597" s="5" t="s">
        <v>11292</v>
      </c>
      <c r="D597" s="5"/>
    </row>
    <row r="598" spans="1:4">
      <c r="A598" s="5" t="s">
        <v>11292</v>
      </c>
      <c r="D598" s="5"/>
    </row>
    <row r="599" spans="1:4">
      <c r="A599" s="5" t="s">
        <v>11292</v>
      </c>
      <c r="D599" s="5"/>
    </row>
    <row r="600" spans="1:4">
      <c r="A600" s="5" t="s">
        <v>11292</v>
      </c>
      <c r="D600" s="5"/>
    </row>
    <row r="601" spans="1:4">
      <c r="A601" s="5" t="s">
        <v>11292</v>
      </c>
      <c r="D601" s="5"/>
    </row>
    <row r="602" spans="1:4">
      <c r="A602" s="5" t="s">
        <v>11292</v>
      </c>
      <c r="D602" s="5"/>
    </row>
    <row r="603" spans="1:4">
      <c r="A603" s="5" t="s">
        <v>11292</v>
      </c>
      <c r="D603" s="5"/>
    </row>
    <row r="604" spans="1:4">
      <c r="A604" s="5" t="s">
        <v>11292</v>
      </c>
      <c r="D604" s="5"/>
    </row>
    <row r="605" spans="1:4">
      <c r="A605" s="5" t="s">
        <v>11292</v>
      </c>
      <c r="D605" s="5"/>
    </row>
    <row r="606" spans="1:4">
      <c r="A606" s="5" t="s">
        <v>11292</v>
      </c>
      <c r="D606" s="5"/>
    </row>
    <row r="607" spans="1:4">
      <c r="A607" s="5" t="s">
        <v>11292</v>
      </c>
      <c r="D607" s="5"/>
    </row>
    <row r="608" spans="1:4">
      <c r="A608" s="5" t="s">
        <v>11292</v>
      </c>
      <c r="D608" s="5"/>
    </row>
    <row r="609" spans="1:4">
      <c r="A609" s="5" t="s">
        <v>11292</v>
      </c>
      <c r="D609" s="5"/>
    </row>
    <row r="610" spans="1:4">
      <c r="A610" s="5" t="s">
        <v>11292</v>
      </c>
      <c r="D610" s="5"/>
    </row>
    <row r="611" spans="1:4">
      <c r="A611" s="5" t="s">
        <v>11292</v>
      </c>
      <c r="D611" s="5"/>
    </row>
    <row r="612" spans="1:4">
      <c r="A612" s="5" t="s">
        <v>11292</v>
      </c>
      <c r="D612" s="5"/>
    </row>
    <row r="613" spans="1:4">
      <c r="A613" s="5" t="s">
        <v>11292</v>
      </c>
      <c r="D613" s="5"/>
    </row>
    <row r="614" spans="1:4">
      <c r="A614" s="5" t="s">
        <v>11292</v>
      </c>
      <c r="D614" s="5"/>
    </row>
    <row r="615" spans="1:4">
      <c r="A615" s="5" t="s">
        <v>11292</v>
      </c>
      <c r="D615" s="5"/>
    </row>
    <row r="616" spans="1:4">
      <c r="A616" s="5" t="s">
        <v>11292</v>
      </c>
      <c r="D616" s="5"/>
    </row>
    <row r="617" spans="1:4">
      <c r="A617" s="5" t="s">
        <v>11292</v>
      </c>
      <c r="D617" s="5"/>
    </row>
    <row r="618" spans="1:4">
      <c r="A618" s="5" t="s">
        <v>11292</v>
      </c>
      <c r="D618" s="5"/>
    </row>
    <row r="619" spans="1:4">
      <c r="A619" s="5" t="s">
        <v>11292</v>
      </c>
      <c r="D619" s="5"/>
    </row>
    <row r="620" spans="1:4">
      <c r="A620" s="5" t="s">
        <v>11292</v>
      </c>
      <c r="D620" s="5"/>
    </row>
    <row r="621" spans="1:4">
      <c r="A621" s="5" t="s">
        <v>11292</v>
      </c>
      <c r="D621" s="5"/>
    </row>
    <row r="622" spans="1:4">
      <c r="A622" s="5" t="s">
        <v>11292</v>
      </c>
      <c r="D622" s="5"/>
    </row>
    <row r="623" spans="1:4">
      <c r="A623" s="5" t="s">
        <v>11292</v>
      </c>
      <c r="D623" s="5"/>
    </row>
    <row r="624" spans="1:4">
      <c r="A624" s="5" t="s">
        <v>11292</v>
      </c>
      <c r="D624" s="5"/>
    </row>
    <row r="625" spans="1:4">
      <c r="A625" s="5" t="s">
        <v>11292</v>
      </c>
      <c r="D625" s="5"/>
    </row>
    <row r="626" spans="1:4">
      <c r="A626" s="5" t="s">
        <v>11292</v>
      </c>
      <c r="D626" s="5"/>
    </row>
    <row r="627" spans="1:4">
      <c r="A627" s="5" t="s">
        <v>11292</v>
      </c>
      <c r="D627" s="5"/>
    </row>
    <row r="628" spans="1:4">
      <c r="A628" s="5" t="s">
        <v>11292</v>
      </c>
      <c r="D628" s="5"/>
    </row>
    <row r="629" spans="1:4">
      <c r="A629" s="5" t="s">
        <v>11292</v>
      </c>
      <c r="D629" s="5"/>
    </row>
    <row r="630" spans="1:4">
      <c r="A630" s="5" t="s">
        <v>11292</v>
      </c>
      <c r="D630" s="5"/>
    </row>
    <row r="631" spans="1:4">
      <c r="A631" s="5" t="s">
        <v>11292</v>
      </c>
      <c r="D631" s="5"/>
    </row>
    <row r="632" spans="1:4">
      <c r="A632" s="5" t="s">
        <v>11292</v>
      </c>
      <c r="D632" s="5"/>
    </row>
    <row r="633" spans="1:4">
      <c r="A633" s="5" t="s">
        <v>11292</v>
      </c>
      <c r="D633" s="5"/>
    </row>
    <row r="634" spans="1:4">
      <c r="A634" s="5" t="s">
        <v>11212</v>
      </c>
      <c r="D634" s="5"/>
    </row>
    <row r="635" spans="1:4">
      <c r="A635" s="5" t="s">
        <v>11212</v>
      </c>
      <c r="D635" s="5"/>
    </row>
    <row r="636" spans="1:4">
      <c r="A636" s="5" t="s">
        <v>11212</v>
      </c>
      <c r="D636" s="5"/>
    </row>
    <row r="637" spans="1:4">
      <c r="A637" s="5" t="s">
        <v>11212</v>
      </c>
      <c r="D637" s="5"/>
    </row>
    <row r="638" spans="1:4">
      <c r="A638" s="5" t="s">
        <v>11212</v>
      </c>
      <c r="D638" s="5"/>
    </row>
    <row r="639" spans="1:4">
      <c r="A639" s="5" t="s">
        <v>11212</v>
      </c>
      <c r="D639" s="5"/>
    </row>
    <row r="640" spans="1:4">
      <c r="A640" s="5" t="s">
        <v>11212</v>
      </c>
      <c r="D640" s="5"/>
    </row>
    <row r="641" spans="1:4">
      <c r="A641" s="5" t="s">
        <v>11212</v>
      </c>
      <c r="D641" s="5"/>
    </row>
    <row r="642" spans="1:4">
      <c r="A642" s="5" t="s">
        <v>11212</v>
      </c>
      <c r="D642" s="5"/>
    </row>
    <row r="643" spans="1:4">
      <c r="A643" s="5" t="s">
        <v>11212</v>
      </c>
      <c r="D643" s="5"/>
    </row>
    <row r="644" spans="1:4">
      <c r="A644" s="5" t="s">
        <v>11212</v>
      </c>
      <c r="D644" s="5"/>
    </row>
    <row r="645" spans="1:4">
      <c r="A645" s="5" t="s">
        <v>11212</v>
      </c>
      <c r="D645" s="5"/>
    </row>
    <row r="646" spans="1:4">
      <c r="A646" s="5" t="s">
        <v>11212</v>
      </c>
      <c r="D646" s="5"/>
    </row>
    <row r="647" spans="1:4">
      <c r="A647" s="5" t="s">
        <v>11212</v>
      </c>
      <c r="D647" s="5"/>
    </row>
    <row r="648" spans="1:4">
      <c r="A648" s="5" t="s">
        <v>11212</v>
      </c>
      <c r="D648" s="5"/>
    </row>
    <row r="649" spans="1:4">
      <c r="A649" s="5" t="s">
        <v>11212</v>
      </c>
      <c r="D649" s="5"/>
    </row>
    <row r="650" spans="1:4">
      <c r="A650" s="5" t="s">
        <v>11212</v>
      </c>
      <c r="D650" s="5"/>
    </row>
    <row r="651" spans="1:4">
      <c r="A651" s="5" t="s">
        <v>11212</v>
      </c>
      <c r="D651" s="5"/>
    </row>
    <row r="652" spans="1:4">
      <c r="A652" s="5" t="s">
        <v>11212</v>
      </c>
      <c r="D652" s="5"/>
    </row>
    <row r="653" spans="1:4">
      <c r="A653" s="5" t="s">
        <v>11212</v>
      </c>
      <c r="D653" s="5"/>
    </row>
    <row r="654" spans="1:4">
      <c r="A654" s="5" t="s">
        <v>11212</v>
      </c>
      <c r="D654" s="5"/>
    </row>
    <row r="655" spans="1:4">
      <c r="A655" s="5" t="s">
        <v>11212</v>
      </c>
      <c r="D655" s="5"/>
    </row>
    <row r="656" spans="1:4">
      <c r="A656" s="5" t="s">
        <v>11212</v>
      </c>
      <c r="D656" s="5"/>
    </row>
    <row r="657" spans="1:4">
      <c r="A657" s="5" t="s">
        <v>11212</v>
      </c>
      <c r="D657" s="5"/>
    </row>
    <row r="658" spans="1:4">
      <c r="A658" s="5" t="s">
        <v>11212</v>
      </c>
      <c r="D658" s="5"/>
    </row>
    <row r="659" spans="1:4">
      <c r="A659" s="5" t="s">
        <v>11212</v>
      </c>
      <c r="D659" s="5"/>
    </row>
    <row r="660" spans="1:4">
      <c r="A660" s="5" t="s">
        <v>11212</v>
      </c>
      <c r="D660" s="5"/>
    </row>
    <row r="661" spans="1:4">
      <c r="A661" s="5" t="s">
        <v>11212</v>
      </c>
      <c r="D661" s="5"/>
    </row>
    <row r="662" spans="1:4">
      <c r="A662" s="5" t="s">
        <v>11212</v>
      </c>
      <c r="D662" s="5"/>
    </row>
    <row r="663" spans="1:4">
      <c r="A663" s="5" t="s">
        <v>11212</v>
      </c>
      <c r="D663" s="5"/>
    </row>
    <row r="664" spans="1:4">
      <c r="A664" s="5" t="s">
        <v>11301</v>
      </c>
      <c r="D664" s="5"/>
    </row>
    <row r="665" spans="1:4">
      <c r="A665" s="5" t="s">
        <v>11301</v>
      </c>
      <c r="D665" s="5"/>
    </row>
    <row r="666" spans="1:4">
      <c r="A666" s="5" t="s">
        <v>11301</v>
      </c>
      <c r="D666" s="5"/>
    </row>
    <row r="667" spans="1:4">
      <c r="A667" s="5" t="s">
        <v>11301</v>
      </c>
      <c r="D667" s="5"/>
    </row>
    <row r="668" spans="1:4">
      <c r="A668" s="5" t="s">
        <v>11301</v>
      </c>
      <c r="D668" s="5"/>
    </row>
    <row r="669" spans="1:4">
      <c r="A669" s="5" t="s">
        <v>11301</v>
      </c>
      <c r="D669" s="5"/>
    </row>
    <row r="670" spans="1:4">
      <c r="A670" s="5" t="s">
        <v>11301</v>
      </c>
      <c r="D670" s="5"/>
    </row>
    <row r="671" spans="1:4">
      <c r="A671" s="5" t="s">
        <v>11301</v>
      </c>
      <c r="D671" s="5"/>
    </row>
    <row r="672" spans="1:4">
      <c r="A672" s="5" t="s">
        <v>11301</v>
      </c>
      <c r="D672" s="5"/>
    </row>
    <row r="673" spans="1:4">
      <c r="A673" s="5" t="s">
        <v>11301</v>
      </c>
      <c r="D673" s="5"/>
    </row>
    <row r="674" spans="1:4">
      <c r="A674" s="5" t="s">
        <v>11301</v>
      </c>
      <c r="D674" s="5"/>
    </row>
    <row r="675" spans="1:4">
      <c r="A675" s="5" t="s">
        <v>11301</v>
      </c>
      <c r="D675" s="5"/>
    </row>
    <row r="676" spans="1:4">
      <c r="A676" s="5" t="s">
        <v>11301</v>
      </c>
      <c r="D676" s="5"/>
    </row>
    <row r="677" spans="1:4">
      <c r="A677" s="5" t="s">
        <v>11301</v>
      </c>
      <c r="D677" s="5"/>
    </row>
    <row r="678" spans="1:4">
      <c r="A678" s="5" t="s">
        <v>11301</v>
      </c>
      <c r="D678" s="5"/>
    </row>
    <row r="679" spans="1:4">
      <c r="A679" s="5" t="s">
        <v>11301</v>
      </c>
      <c r="D679" s="5"/>
    </row>
    <row r="680" spans="1:4">
      <c r="A680" s="5" t="s">
        <v>11301</v>
      </c>
      <c r="D680" s="5"/>
    </row>
    <row r="681" spans="1:4">
      <c r="A681" s="5" t="s">
        <v>11301</v>
      </c>
      <c r="D681" s="5"/>
    </row>
    <row r="682" spans="1:4">
      <c r="A682" s="5" t="s">
        <v>11301</v>
      </c>
      <c r="D682" s="5"/>
    </row>
    <row r="683" spans="1:4">
      <c r="A683" s="5" t="s">
        <v>11301</v>
      </c>
      <c r="D683" s="5"/>
    </row>
    <row r="684" spans="1:4">
      <c r="A684" s="5" t="s">
        <v>11301</v>
      </c>
      <c r="D684" s="5"/>
    </row>
    <row r="685" spans="1:4">
      <c r="A685" s="5" t="s">
        <v>11301</v>
      </c>
      <c r="D685" s="5"/>
    </row>
    <row r="686" spans="1:4">
      <c r="A686" s="5" t="s">
        <v>11301</v>
      </c>
      <c r="D686" s="5"/>
    </row>
    <row r="687" spans="1:4">
      <c r="A687" s="5" t="s">
        <v>11301</v>
      </c>
      <c r="D687" s="5"/>
    </row>
    <row r="688" spans="1:4">
      <c r="A688" s="5" t="s">
        <v>11301</v>
      </c>
      <c r="D688" s="5"/>
    </row>
    <row r="689" spans="1:4">
      <c r="A689" s="5" t="s">
        <v>11301</v>
      </c>
      <c r="D689" s="5"/>
    </row>
    <row r="690" spans="1:4">
      <c r="A690" s="5" t="s">
        <v>11301</v>
      </c>
      <c r="D690" s="5"/>
    </row>
    <row r="691" spans="1:4">
      <c r="A691" s="5" t="s">
        <v>11301</v>
      </c>
      <c r="D691" s="5"/>
    </row>
    <row r="692" spans="1:4">
      <c r="A692" s="5" t="s">
        <v>11301</v>
      </c>
      <c r="D692" s="5"/>
    </row>
    <row r="693" spans="1:4">
      <c r="A693" s="5" t="s">
        <v>11301</v>
      </c>
      <c r="D693" s="5"/>
    </row>
    <row r="694" spans="1:4">
      <c r="A694" s="5" t="s">
        <v>11301</v>
      </c>
      <c r="D694" s="5"/>
    </row>
    <row r="695" spans="1:4">
      <c r="A695" s="5" t="s">
        <v>11301</v>
      </c>
      <c r="D695" s="5"/>
    </row>
    <row r="696" spans="1:4">
      <c r="A696" s="5" t="s">
        <v>11301</v>
      </c>
      <c r="D696" s="5"/>
    </row>
    <row r="697" spans="1:4">
      <c r="A697" s="5" t="s">
        <v>11301</v>
      </c>
      <c r="D697" s="5"/>
    </row>
    <row r="698" spans="1:4">
      <c r="A698" s="5" t="s">
        <v>11301</v>
      </c>
      <c r="D698" s="5"/>
    </row>
    <row r="699" spans="1:4">
      <c r="A699" s="5" t="s">
        <v>11301</v>
      </c>
      <c r="D699" s="5"/>
    </row>
    <row r="700" spans="1:4">
      <c r="A700" s="5" t="s">
        <v>11301</v>
      </c>
      <c r="D700" s="5"/>
    </row>
    <row r="701" spans="1:4">
      <c r="A701" s="5" t="s">
        <v>11301</v>
      </c>
      <c r="D701" s="5"/>
    </row>
    <row r="702" spans="1:4">
      <c r="A702" s="5" t="s">
        <v>11301</v>
      </c>
      <c r="D702" s="5"/>
    </row>
    <row r="703" spans="1:4">
      <c r="A703" s="5" t="s">
        <v>11301</v>
      </c>
      <c r="D703" s="5"/>
    </row>
    <row r="704" spans="1:4">
      <c r="A704" s="5" t="s">
        <v>11301</v>
      </c>
      <c r="D704" s="5"/>
    </row>
    <row r="705" spans="1:4">
      <c r="A705" s="5" t="s">
        <v>11301</v>
      </c>
      <c r="D705" s="5"/>
    </row>
    <row r="706" spans="1:4">
      <c r="A706" s="5" t="s">
        <v>11301</v>
      </c>
      <c r="D706" s="5"/>
    </row>
    <row r="707" spans="1:4">
      <c r="A707" s="5" t="s">
        <v>11301</v>
      </c>
      <c r="D707" s="5"/>
    </row>
    <row r="708" spans="1:4">
      <c r="A708" s="5" t="s">
        <v>11301</v>
      </c>
      <c r="D708" s="5"/>
    </row>
    <row r="709" spans="1:4">
      <c r="A709" s="5" t="s">
        <v>11301</v>
      </c>
      <c r="D709" s="5"/>
    </row>
    <row r="710" spans="1:4">
      <c r="A710" s="5" t="s">
        <v>11301</v>
      </c>
      <c r="D710" s="5"/>
    </row>
    <row r="711" spans="1:4">
      <c r="A711" s="5" t="s">
        <v>11301</v>
      </c>
      <c r="D711" s="5"/>
    </row>
    <row r="712" spans="1:4">
      <c r="A712" s="5" t="s">
        <v>11301</v>
      </c>
      <c r="D712" s="5"/>
    </row>
    <row r="713" spans="1:4">
      <c r="A713" s="5" t="s">
        <v>11301</v>
      </c>
      <c r="D713" s="5"/>
    </row>
    <row r="714" spans="1:4">
      <c r="A714" s="5" t="s">
        <v>11301</v>
      </c>
      <c r="D714" s="5"/>
    </row>
    <row r="715" spans="1:4">
      <c r="A715" s="5" t="s">
        <v>11301</v>
      </c>
      <c r="D715" s="5"/>
    </row>
    <row r="716" spans="1:4">
      <c r="A716" s="5" t="s">
        <v>11301</v>
      </c>
      <c r="D716" s="5"/>
    </row>
    <row r="717" spans="1:4">
      <c r="A717" s="5" t="s">
        <v>11301</v>
      </c>
      <c r="D717" s="5"/>
    </row>
    <row r="718" spans="1:4">
      <c r="A718" s="5" t="s">
        <v>11301</v>
      </c>
      <c r="D718" s="5"/>
    </row>
    <row r="719" spans="1:4">
      <c r="A719" s="5" t="s">
        <v>11301</v>
      </c>
      <c r="D719" s="5"/>
    </row>
    <row r="720" spans="1:4">
      <c r="A720" s="5" t="s">
        <v>11301</v>
      </c>
      <c r="D720" s="5"/>
    </row>
    <row r="721" spans="1:4">
      <c r="A721" s="5" t="s">
        <v>11301</v>
      </c>
      <c r="D721" s="5"/>
    </row>
    <row r="722" spans="1:4">
      <c r="A722" s="5" t="s">
        <v>11301</v>
      </c>
      <c r="D722" s="5"/>
    </row>
    <row r="723" spans="1:4">
      <c r="A723" s="5" t="s">
        <v>11301</v>
      </c>
      <c r="D723" s="5"/>
    </row>
    <row r="724" spans="1:4">
      <c r="A724" s="5" t="s">
        <v>11301</v>
      </c>
      <c r="D724" s="5"/>
    </row>
    <row r="725" spans="1:4">
      <c r="A725" s="5" t="s">
        <v>11301</v>
      </c>
      <c r="D725" s="5"/>
    </row>
    <row r="726" spans="1:4">
      <c r="A726" s="5" t="s">
        <v>11301</v>
      </c>
      <c r="D726" s="5"/>
    </row>
    <row r="727" spans="1:4">
      <c r="A727" s="5" t="s">
        <v>11301</v>
      </c>
      <c r="D727" s="5"/>
    </row>
    <row r="728" spans="1:4">
      <c r="A728" s="5" t="s">
        <v>11301</v>
      </c>
      <c r="D728" s="5"/>
    </row>
    <row r="729" spans="1:4">
      <c r="A729" s="5" t="s">
        <v>11301</v>
      </c>
      <c r="D729" s="5"/>
    </row>
    <row r="730" spans="1:4">
      <c r="A730" s="5" t="s">
        <v>11301</v>
      </c>
      <c r="D730" s="5"/>
    </row>
    <row r="731" spans="1:4">
      <c r="A731" s="5" t="s">
        <v>11301</v>
      </c>
      <c r="D731" s="5"/>
    </row>
    <row r="732" spans="1:4">
      <c r="A732" s="5" t="s">
        <v>11301</v>
      </c>
      <c r="D732" s="5"/>
    </row>
    <row r="733" spans="1:4">
      <c r="A733" s="5" t="s">
        <v>11301</v>
      </c>
      <c r="D733" s="5"/>
    </row>
    <row r="734" spans="1:4">
      <c r="A734" s="5" t="s">
        <v>11301</v>
      </c>
      <c r="D734" s="5"/>
    </row>
    <row r="735" spans="1:4">
      <c r="A735" s="5" t="s">
        <v>11301</v>
      </c>
      <c r="D735" s="5"/>
    </row>
    <row r="736" spans="1:4">
      <c r="A736" s="5" t="s">
        <v>11301</v>
      </c>
      <c r="D736" s="5"/>
    </row>
    <row r="737" spans="1:4">
      <c r="A737" s="5" t="s">
        <v>11301</v>
      </c>
      <c r="D737" s="5"/>
    </row>
    <row r="738" spans="1:4">
      <c r="A738" s="5" t="s">
        <v>11301</v>
      </c>
      <c r="D738" s="5"/>
    </row>
    <row r="739" spans="1:4">
      <c r="A739" s="5" t="s">
        <v>11301</v>
      </c>
      <c r="D739" s="5"/>
    </row>
    <row r="740" spans="1:4">
      <c r="A740" s="5" t="s">
        <v>11301</v>
      </c>
      <c r="D740" s="5"/>
    </row>
    <row r="741" spans="1:4">
      <c r="A741" s="5" t="s">
        <v>11301</v>
      </c>
      <c r="D741" s="5"/>
    </row>
    <row r="742" spans="1:4">
      <c r="A742" s="5" t="s">
        <v>11301</v>
      </c>
      <c r="D742" s="5"/>
    </row>
    <row r="743" spans="1:4">
      <c r="A743" s="5" t="s">
        <v>11301</v>
      </c>
      <c r="D743" s="5"/>
    </row>
    <row r="744" spans="1:4">
      <c r="A744" s="5" t="s">
        <v>11301</v>
      </c>
      <c r="D744" s="5"/>
    </row>
    <row r="745" spans="1:4">
      <c r="A745" s="5" t="s">
        <v>11301</v>
      </c>
      <c r="D745" s="5"/>
    </row>
    <row r="746" spans="1:4">
      <c r="A746" s="5" t="s">
        <v>11301</v>
      </c>
      <c r="D746" s="5"/>
    </row>
    <row r="747" spans="1:4">
      <c r="A747" s="5" t="s">
        <v>11222</v>
      </c>
      <c r="D747" s="5"/>
    </row>
    <row r="748" spans="1:4">
      <c r="A748" s="5" t="s">
        <v>11222</v>
      </c>
      <c r="D748" s="5"/>
    </row>
    <row r="749" spans="1:4">
      <c r="A749" s="5" t="s">
        <v>11222</v>
      </c>
      <c r="D749" s="5"/>
    </row>
    <row r="750" spans="1:4">
      <c r="A750" s="5" t="s">
        <v>11222</v>
      </c>
      <c r="D750" s="5"/>
    </row>
    <row r="751" spans="1:4">
      <c r="A751" s="5" t="s">
        <v>11222</v>
      </c>
      <c r="D751" s="5"/>
    </row>
    <row r="752" spans="1:4">
      <c r="A752" s="5" t="s">
        <v>11222</v>
      </c>
      <c r="D752" s="5"/>
    </row>
    <row r="753" spans="1:4">
      <c r="A753" s="5" t="s">
        <v>11222</v>
      </c>
      <c r="D753" s="5"/>
    </row>
    <row r="754" spans="1:4">
      <c r="A754" s="5" t="s">
        <v>11222</v>
      </c>
      <c r="D754" s="5"/>
    </row>
    <row r="755" spans="1:4">
      <c r="A755" s="5" t="s">
        <v>11222</v>
      </c>
      <c r="D755" s="5"/>
    </row>
    <row r="756" spans="1:4">
      <c r="A756" s="5" t="s">
        <v>11222</v>
      </c>
      <c r="D756" s="5"/>
    </row>
    <row r="757" spans="1:4">
      <c r="A757" s="5" t="s">
        <v>11222</v>
      </c>
      <c r="D757" s="5"/>
    </row>
    <row r="758" spans="1:4">
      <c r="A758" s="5" t="s">
        <v>11222</v>
      </c>
      <c r="D758" s="5"/>
    </row>
    <row r="759" spans="1:4">
      <c r="A759" s="5" t="s">
        <v>11222</v>
      </c>
      <c r="D759" s="5"/>
    </row>
    <row r="760" spans="1:4">
      <c r="A760" s="5" t="s">
        <v>11222</v>
      </c>
      <c r="D760" s="5"/>
    </row>
    <row r="761" spans="1:4">
      <c r="A761" s="5" t="s">
        <v>11222</v>
      </c>
      <c r="D761" s="5"/>
    </row>
    <row r="762" spans="1:4">
      <c r="A762" s="5" t="s">
        <v>11222</v>
      </c>
      <c r="D762" s="5"/>
    </row>
    <row r="763" spans="1:4">
      <c r="A763" s="5" t="s">
        <v>11222</v>
      </c>
      <c r="D763" s="5"/>
    </row>
    <row r="764" spans="1:4">
      <c r="A764" s="5" t="s">
        <v>11222</v>
      </c>
      <c r="D764" s="5"/>
    </row>
    <row r="765" spans="1:4">
      <c r="A765" s="5" t="s">
        <v>11222</v>
      </c>
      <c r="D765" s="5"/>
    </row>
    <row r="766" spans="1:4">
      <c r="A766" s="5" t="s">
        <v>11222</v>
      </c>
      <c r="D766" s="5"/>
    </row>
    <row r="767" spans="1:4">
      <c r="A767" s="5" t="s">
        <v>11222</v>
      </c>
      <c r="D767" s="5"/>
    </row>
    <row r="768" spans="1:4">
      <c r="A768" s="5" t="s">
        <v>11222</v>
      </c>
      <c r="D768" s="5"/>
    </row>
    <row r="769" spans="1:4">
      <c r="A769" s="5" t="s">
        <v>11222</v>
      </c>
      <c r="D769" s="5"/>
    </row>
    <row r="770" spans="1:4">
      <c r="A770" s="5" t="s">
        <v>11222</v>
      </c>
      <c r="D770" s="5"/>
    </row>
    <row r="771" spans="1:4">
      <c r="A771" s="5" t="s">
        <v>11222</v>
      </c>
      <c r="D771" s="5"/>
    </row>
    <row r="772" spans="1:4">
      <c r="A772" s="5" t="s">
        <v>11222</v>
      </c>
      <c r="D772" s="5"/>
    </row>
    <row r="773" spans="1:4">
      <c r="A773" s="5" t="s">
        <v>11222</v>
      </c>
      <c r="D773" s="5"/>
    </row>
    <row r="774" spans="1:4">
      <c r="A774" s="5" t="s">
        <v>11222</v>
      </c>
      <c r="D774" s="5"/>
    </row>
    <row r="775" spans="1:4">
      <c r="A775" s="5" t="s">
        <v>11207</v>
      </c>
      <c r="D775" s="5"/>
    </row>
    <row r="776" spans="1:4">
      <c r="A776" s="5" t="s">
        <v>11207</v>
      </c>
      <c r="D776" s="5"/>
    </row>
    <row r="777" spans="1:4">
      <c r="A777" s="5" t="s">
        <v>11207</v>
      </c>
      <c r="D777" s="5"/>
    </row>
    <row r="778" spans="1:4">
      <c r="A778" s="5" t="s">
        <v>11207</v>
      </c>
      <c r="D778" s="5"/>
    </row>
    <row r="779" spans="1:4">
      <c r="A779" s="5" t="s">
        <v>11207</v>
      </c>
      <c r="D779" s="5"/>
    </row>
    <row r="780" spans="1:4">
      <c r="A780" s="5" t="s">
        <v>11207</v>
      </c>
      <c r="D780" s="5"/>
    </row>
    <row r="781" spans="1:4">
      <c r="A781" s="5" t="s">
        <v>11207</v>
      </c>
      <c r="D781" s="5"/>
    </row>
    <row r="782" spans="1:4">
      <c r="A782" s="5" t="s">
        <v>11207</v>
      </c>
      <c r="D782" s="5"/>
    </row>
    <row r="783" spans="1:4">
      <c r="A783" s="5" t="s">
        <v>11207</v>
      </c>
      <c r="D783" s="5"/>
    </row>
    <row r="784" spans="1:4">
      <c r="A784" s="5" t="s">
        <v>11207</v>
      </c>
      <c r="D784" s="5"/>
    </row>
    <row r="785" spans="1:4">
      <c r="A785" s="5" t="s">
        <v>11207</v>
      </c>
      <c r="D785" s="5"/>
    </row>
    <row r="786" spans="1:4">
      <c r="A786" s="5" t="s">
        <v>11207</v>
      </c>
      <c r="D786" s="5"/>
    </row>
    <row r="787" spans="1:4">
      <c r="A787" s="5" t="s">
        <v>11207</v>
      </c>
      <c r="D787" s="5"/>
    </row>
    <row r="788" spans="1:4">
      <c r="A788" s="5" t="s">
        <v>11207</v>
      </c>
      <c r="D788" s="5"/>
    </row>
    <row r="789" spans="1:4">
      <c r="A789" s="5" t="s">
        <v>11207</v>
      </c>
      <c r="D789" s="5"/>
    </row>
    <row r="790" spans="1:4">
      <c r="A790" s="5" t="s">
        <v>11207</v>
      </c>
      <c r="D790" s="5"/>
    </row>
    <row r="791" spans="1:4">
      <c r="A791" s="5" t="s">
        <v>11207</v>
      </c>
      <c r="D791" s="5"/>
    </row>
    <row r="792" spans="1:4">
      <c r="A792" s="5" t="s">
        <v>11277</v>
      </c>
      <c r="D792" s="5"/>
    </row>
    <row r="793" spans="1:4">
      <c r="A793" s="5" t="s">
        <v>11277</v>
      </c>
      <c r="D793" s="5"/>
    </row>
    <row r="794" spans="1:4">
      <c r="A794" s="5" t="s">
        <v>11277</v>
      </c>
      <c r="D794" s="5"/>
    </row>
    <row r="795" spans="1:4">
      <c r="A795" s="5" t="s">
        <v>11277</v>
      </c>
      <c r="D795" s="5"/>
    </row>
    <row r="796" spans="1:4">
      <c r="A796" s="5" t="s">
        <v>11277</v>
      </c>
      <c r="D796" s="5"/>
    </row>
    <row r="797" spans="1:4">
      <c r="A797" s="5" t="s">
        <v>11277</v>
      </c>
      <c r="D797" s="5"/>
    </row>
    <row r="798" spans="1:4">
      <c r="A798" s="5" t="s">
        <v>11277</v>
      </c>
      <c r="D798" s="5"/>
    </row>
    <row r="799" spans="1:4">
      <c r="A799" s="5" t="s">
        <v>11277</v>
      </c>
      <c r="D799" s="5"/>
    </row>
    <row r="800" spans="1:4">
      <c r="A800" s="5" t="s">
        <v>11277</v>
      </c>
      <c r="D800" s="5"/>
    </row>
    <row r="801" spans="1:4">
      <c r="A801" s="5" t="s">
        <v>11277</v>
      </c>
      <c r="D801" s="5"/>
    </row>
    <row r="802" spans="1:4">
      <c r="A802" s="5" t="s">
        <v>11277</v>
      </c>
      <c r="D802" s="5"/>
    </row>
    <row r="803" spans="1:4">
      <c r="A803" s="5" t="s">
        <v>11277</v>
      </c>
      <c r="D803" s="5"/>
    </row>
    <row r="804" spans="1:4">
      <c r="A804" s="5" t="s">
        <v>11277</v>
      </c>
      <c r="D804" s="5"/>
    </row>
    <row r="805" spans="1:4">
      <c r="A805" s="5" t="s">
        <v>11277</v>
      </c>
      <c r="D805" s="5"/>
    </row>
    <row r="806" spans="1:4">
      <c r="A806" s="5" t="s">
        <v>11277</v>
      </c>
      <c r="D806" s="5"/>
    </row>
    <row r="807" spans="1:4">
      <c r="A807" s="5" t="s">
        <v>11277</v>
      </c>
      <c r="D807" s="5"/>
    </row>
    <row r="808" spans="1:4">
      <c r="A808" s="5" t="s">
        <v>11277</v>
      </c>
      <c r="D808" s="5"/>
    </row>
    <row r="809" spans="1:4">
      <c r="A809" s="5" t="s">
        <v>11277</v>
      </c>
      <c r="D809" s="5"/>
    </row>
    <row r="810" spans="1:4">
      <c r="A810" s="5" t="s">
        <v>11277</v>
      </c>
      <c r="D810" s="5"/>
    </row>
    <row r="811" spans="1:4">
      <c r="A811" s="5" t="s">
        <v>11277</v>
      </c>
      <c r="D811" s="5"/>
    </row>
    <row r="812" spans="1:4">
      <c r="A812" s="5" t="s">
        <v>11277</v>
      </c>
      <c r="D812" s="5"/>
    </row>
    <row r="813" spans="1:4">
      <c r="A813" s="5" t="s">
        <v>11277</v>
      </c>
      <c r="D813" s="5"/>
    </row>
    <row r="814" spans="1:4">
      <c r="A814" s="5" t="s">
        <v>11277</v>
      </c>
      <c r="D814" s="5"/>
    </row>
    <row r="815" spans="1:4">
      <c r="A815" s="5" t="s">
        <v>11277</v>
      </c>
      <c r="D815" s="5"/>
    </row>
    <row r="816" spans="1:4">
      <c r="A816" s="5" t="s">
        <v>11277</v>
      </c>
      <c r="D816" s="5"/>
    </row>
    <row r="817" spans="1:4">
      <c r="A817" s="5" t="s">
        <v>11277</v>
      </c>
      <c r="D817" s="5"/>
    </row>
    <row r="818" spans="1:4">
      <c r="A818" s="5" t="s">
        <v>11277</v>
      </c>
      <c r="D818" s="5"/>
    </row>
    <row r="819" spans="1:4">
      <c r="A819" s="5" t="s">
        <v>11277</v>
      </c>
      <c r="D819" s="5"/>
    </row>
    <row r="820" spans="1:4">
      <c r="A820" s="5" t="s">
        <v>11277</v>
      </c>
      <c r="D820" s="5"/>
    </row>
    <row r="821" spans="1:4">
      <c r="A821" s="5" t="s">
        <v>11277</v>
      </c>
      <c r="D821" s="5"/>
    </row>
    <row r="822" spans="1:4">
      <c r="A822" s="5" t="s">
        <v>11277</v>
      </c>
      <c r="D822" s="5"/>
    </row>
    <row r="823" spans="1:4">
      <c r="A823" s="5" t="s">
        <v>11277</v>
      </c>
      <c r="D823" s="5"/>
    </row>
    <row r="824" spans="1:4">
      <c r="A824" s="5" t="s">
        <v>11277</v>
      </c>
      <c r="D824" s="5"/>
    </row>
    <row r="825" spans="1:4">
      <c r="A825" s="5" t="s">
        <v>11277</v>
      </c>
      <c r="D825" s="5"/>
    </row>
    <row r="826" spans="1:4">
      <c r="A826" s="5" t="s">
        <v>11277</v>
      </c>
      <c r="D826" s="5"/>
    </row>
    <row r="827" spans="1:4">
      <c r="A827" s="5" t="s">
        <v>11277</v>
      </c>
      <c r="D827" s="5"/>
    </row>
    <row r="828" spans="1:4">
      <c r="A828" s="5" t="s">
        <v>11277</v>
      </c>
      <c r="D828" s="5"/>
    </row>
    <row r="829" spans="1:4">
      <c r="A829" s="5" t="s">
        <v>11277</v>
      </c>
      <c r="D829" s="5"/>
    </row>
    <row r="830" spans="1:4">
      <c r="A830" s="5" t="s">
        <v>11277</v>
      </c>
      <c r="D830" s="5"/>
    </row>
    <row r="831" spans="1:4">
      <c r="A831" s="5" t="s">
        <v>11277</v>
      </c>
      <c r="D831" s="5"/>
    </row>
    <row r="832" spans="1:4">
      <c r="A832" s="5" t="s">
        <v>11277</v>
      </c>
      <c r="D832" s="5"/>
    </row>
    <row r="833" spans="1:4">
      <c r="A833" s="5" t="s">
        <v>11277</v>
      </c>
      <c r="D833" s="5"/>
    </row>
    <row r="834" spans="1:4">
      <c r="A834" s="5" t="s">
        <v>11277</v>
      </c>
      <c r="D834" s="5"/>
    </row>
    <row r="835" spans="1:4">
      <c r="A835" s="5" t="s">
        <v>11277</v>
      </c>
      <c r="D835" s="5"/>
    </row>
    <row r="836" spans="1:4">
      <c r="A836" s="5" t="s">
        <v>11277</v>
      </c>
      <c r="D836" s="5"/>
    </row>
    <row r="837" spans="1:4">
      <c r="A837" s="5" t="s">
        <v>11277</v>
      </c>
      <c r="D837" s="5"/>
    </row>
    <row r="838" spans="1:4">
      <c r="A838" s="5" t="s">
        <v>11277</v>
      </c>
      <c r="D838" s="5"/>
    </row>
    <row r="839" spans="1:4">
      <c r="A839" s="5" t="s">
        <v>11277</v>
      </c>
      <c r="D839" s="5"/>
    </row>
    <row r="840" spans="1:4">
      <c r="A840" s="5" t="s">
        <v>11277</v>
      </c>
      <c r="D840" s="5"/>
    </row>
    <row r="841" spans="1:4">
      <c r="A841" s="5" t="s">
        <v>11277</v>
      </c>
      <c r="D841" s="5"/>
    </row>
    <row r="842" spans="1:4">
      <c r="A842" s="5" t="s">
        <v>11277</v>
      </c>
      <c r="D842" s="5"/>
    </row>
    <row r="843" spans="1:4">
      <c r="A843" s="5" t="s">
        <v>11277</v>
      </c>
      <c r="D843" s="5"/>
    </row>
    <row r="844" spans="1:4">
      <c r="A844" s="5" t="s">
        <v>11277</v>
      </c>
      <c r="D844" s="5"/>
    </row>
    <row r="845" spans="1:4">
      <c r="A845" s="5" t="s">
        <v>11277</v>
      </c>
      <c r="D845" s="5"/>
    </row>
    <row r="846" spans="1:4">
      <c r="A846" s="5" t="s">
        <v>11277</v>
      </c>
      <c r="D846" s="5"/>
    </row>
    <row r="847" spans="1:4">
      <c r="A847" s="5" t="s">
        <v>11277</v>
      </c>
      <c r="D847" s="5"/>
    </row>
    <row r="848" spans="1:4">
      <c r="A848" s="5" t="s">
        <v>11277</v>
      </c>
      <c r="D848" s="5"/>
    </row>
    <row r="849" spans="1:4">
      <c r="A849" s="5" t="s">
        <v>11277</v>
      </c>
      <c r="D849" s="5"/>
    </row>
    <row r="850" spans="1:4">
      <c r="A850" s="5" t="s">
        <v>11277</v>
      </c>
      <c r="D850" s="5"/>
    </row>
    <row r="851" spans="1:4">
      <c r="A851" s="5" t="s">
        <v>11277</v>
      </c>
      <c r="D851" s="5"/>
    </row>
    <row r="852" spans="1:4">
      <c r="A852" s="5" t="s">
        <v>11277</v>
      </c>
      <c r="D852" s="5"/>
    </row>
    <row r="853" spans="1:4">
      <c r="A853" s="5" t="s">
        <v>11277</v>
      </c>
      <c r="D853" s="5"/>
    </row>
    <row r="854" spans="1:4">
      <c r="A854" s="5" t="s">
        <v>11277</v>
      </c>
      <c r="D854" s="5"/>
    </row>
    <row r="855" spans="1:4">
      <c r="A855" s="5" t="s">
        <v>11277</v>
      </c>
      <c r="D855" s="5"/>
    </row>
    <row r="856" spans="1:4">
      <c r="A856" s="5" t="s">
        <v>11277</v>
      </c>
      <c r="D856" s="5"/>
    </row>
    <row r="857" spans="1:4">
      <c r="A857" s="5" t="s">
        <v>11277</v>
      </c>
      <c r="D857" s="5"/>
    </row>
    <row r="858" spans="1:4">
      <c r="A858" s="5" t="s">
        <v>11277</v>
      </c>
      <c r="D858" s="5"/>
    </row>
    <row r="859" spans="1:4">
      <c r="A859" s="5" t="s">
        <v>11277</v>
      </c>
      <c r="D859" s="5"/>
    </row>
    <row r="860" spans="1:4">
      <c r="A860" s="5" t="s">
        <v>11277</v>
      </c>
      <c r="D860" s="5"/>
    </row>
    <row r="861" spans="1:4">
      <c r="A861" s="5" t="s">
        <v>11277</v>
      </c>
      <c r="D861" s="5"/>
    </row>
    <row r="862" spans="1:4">
      <c r="A862" s="5" t="s">
        <v>11277</v>
      </c>
      <c r="D862" s="5"/>
    </row>
    <row r="863" spans="1:4">
      <c r="A863" s="5" t="s">
        <v>11277</v>
      </c>
      <c r="D863" s="5"/>
    </row>
    <row r="864" spans="1:4">
      <c r="A864" s="5" t="s">
        <v>11277</v>
      </c>
      <c r="D864" s="5"/>
    </row>
    <row r="865" spans="1:4">
      <c r="A865" s="5" t="s">
        <v>11277</v>
      </c>
      <c r="D865" s="5"/>
    </row>
    <row r="866" spans="1:4">
      <c r="A866" s="5" t="s">
        <v>11277</v>
      </c>
      <c r="D866" s="5"/>
    </row>
    <row r="867" spans="1:4">
      <c r="A867" s="5" t="s">
        <v>11277</v>
      </c>
      <c r="D867" s="5"/>
    </row>
    <row r="868" spans="1:4">
      <c r="A868" s="5" t="s">
        <v>11277</v>
      </c>
      <c r="D868" s="5"/>
    </row>
    <row r="869" spans="1:4">
      <c r="A869" s="5" t="s">
        <v>11277</v>
      </c>
      <c r="D869" s="5"/>
    </row>
    <row r="870" spans="1:4">
      <c r="A870" s="5" t="s">
        <v>11277</v>
      </c>
      <c r="D870" s="5"/>
    </row>
    <row r="871" spans="1:4">
      <c r="A871" s="5" t="s">
        <v>11277</v>
      </c>
      <c r="D871" s="5"/>
    </row>
    <row r="872" spans="1:4">
      <c r="A872" s="5" t="s">
        <v>11277</v>
      </c>
      <c r="D872" s="5"/>
    </row>
    <row r="873" spans="1:4">
      <c r="A873" s="5" t="s">
        <v>11277</v>
      </c>
      <c r="D873" s="5"/>
    </row>
    <row r="874" spans="1:4">
      <c r="A874" s="5" t="s">
        <v>11277</v>
      </c>
      <c r="D874" s="5"/>
    </row>
    <row r="875" spans="1:4">
      <c r="A875" s="5" t="s">
        <v>11277</v>
      </c>
      <c r="D875" s="5"/>
    </row>
    <row r="876" spans="1:4">
      <c r="A876" s="5" t="s">
        <v>11277</v>
      </c>
      <c r="D876" s="5"/>
    </row>
    <row r="877" spans="1:4">
      <c r="A877" s="5" t="s">
        <v>11277</v>
      </c>
      <c r="D877" s="5"/>
    </row>
    <row r="878" spans="1:4">
      <c r="A878" s="5" t="s">
        <v>11277</v>
      </c>
      <c r="D878" s="5"/>
    </row>
    <row r="879" spans="1:4">
      <c r="A879" s="5" t="s">
        <v>11277</v>
      </c>
      <c r="D879" s="5"/>
    </row>
    <row r="880" spans="1:4">
      <c r="A880" s="5" t="s">
        <v>11277</v>
      </c>
      <c r="D880" s="5"/>
    </row>
    <row r="881" spans="1:4">
      <c r="A881" s="5" t="s">
        <v>11277</v>
      </c>
      <c r="D881" s="5"/>
    </row>
    <row r="882" spans="1:4">
      <c r="A882" s="5" t="s">
        <v>11277</v>
      </c>
      <c r="D882" s="5"/>
    </row>
    <row r="883" spans="1:4">
      <c r="A883" s="5" t="s">
        <v>11277</v>
      </c>
      <c r="D883" s="5"/>
    </row>
    <row r="884" spans="1:4">
      <c r="A884" s="5" t="s">
        <v>11277</v>
      </c>
      <c r="D884" s="5"/>
    </row>
    <row r="885" spans="1:4">
      <c r="A885" s="5" t="s">
        <v>11277</v>
      </c>
      <c r="D885" s="5"/>
    </row>
    <row r="886" spans="1:4">
      <c r="A886" s="5" t="s">
        <v>11277</v>
      </c>
      <c r="D886" s="5"/>
    </row>
    <row r="887" spans="1:4">
      <c r="A887" s="5" t="s">
        <v>11277</v>
      </c>
      <c r="D887" s="5"/>
    </row>
    <row r="888" spans="1:4">
      <c r="A888" s="5" t="s">
        <v>11277</v>
      </c>
      <c r="D888" s="5"/>
    </row>
    <row r="889" spans="1:4">
      <c r="A889" s="5" t="s">
        <v>11277</v>
      </c>
      <c r="D889" s="5"/>
    </row>
    <row r="890" spans="1:4">
      <c r="A890" s="5" t="s">
        <v>11277</v>
      </c>
      <c r="D890" s="5"/>
    </row>
    <row r="891" spans="1:4">
      <c r="A891" s="5" t="s">
        <v>11277</v>
      </c>
      <c r="D891" s="5"/>
    </row>
    <row r="892" spans="1:4">
      <c r="A892" s="5" t="s">
        <v>11277</v>
      </c>
      <c r="D892" s="5"/>
    </row>
    <row r="893" spans="1:4">
      <c r="A893" s="5" t="s">
        <v>11277</v>
      </c>
      <c r="D893" s="5"/>
    </row>
    <row r="894" spans="1:4">
      <c r="A894" s="5" t="s">
        <v>11277</v>
      </c>
      <c r="D894" s="5"/>
    </row>
    <row r="895" spans="1:4">
      <c r="A895" s="5" t="s">
        <v>11277</v>
      </c>
      <c r="D895" s="5"/>
    </row>
    <row r="896" spans="1:4">
      <c r="A896" s="5" t="s">
        <v>11277</v>
      </c>
      <c r="D896" s="5"/>
    </row>
    <row r="897" spans="1:4">
      <c r="A897" s="5" t="s">
        <v>11277</v>
      </c>
      <c r="D897" s="5"/>
    </row>
    <row r="898" spans="1:4">
      <c r="A898" s="5" t="s">
        <v>11277</v>
      </c>
      <c r="D898" s="5"/>
    </row>
    <row r="899" spans="1:4">
      <c r="A899" s="5" t="s">
        <v>11277</v>
      </c>
      <c r="D899" s="5"/>
    </row>
    <row r="900" spans="1:4">
      <c r="A900" s="5" t="s">
        <v>11277</v>
      </c>
      <c r="D900" s="5"/>
    </row>
    <row r="901" spans="1:4">
      <c r="A901" s="5" t="s">
        <v>11277</v>
      </c>
      <c r="D901" s="5"/>
    </row>
    <row r="902" spans="1:4">
      <c r="A902" s="5" t="s">
        <v>11277</v>
      </c>
      <c r="D902" s="5"/>
    </row>
    <row r="903" spans="1:4">
      <c r="A903" s="5" t="s">
        <v>11277</v>
      </c>
      <c r="D903" s="5"/>
    </row>
    <row r="904" spans="1:4">
      <c r="A904" s="5" t="s">
        <v>11277</v>
      </c>
      <c r="D904" s="5"/>
    </row>
    <row r="905" spans="1:4">
      <c r="A905" s="5" t="s">
        <v>11277</v>
      </c>
      <c r="D905" s="5"/>
    </row>
    <row r="906" spans="1:4">
      <c r="A906" s="5" t="s">
        <v>11277</v>
      </c>
      <c r="D906" s="5"/>
    </row>
    <row r="907" spans="1:4">
      <c r="A907" s="5" t="s">
        <v>11277</v>
      </c>
      <c r="D907" s="5"/>
    </row>
    <row r="908" spans="1:4">
      <c r="A908" s="5" t="s">
        <v>11277</v>
      </c>
      <c r="D908" s="5"/>
    </row>
    <row r="909" spans="1:4">
      <c r="A909" s="5" t="s">
        <v>11507</v>
      </c>
      <c r="D909" s="5"/>
    </row>
    <row r="910" spans="1:4">
      <c r="A910" s="5" t="s">
        <v>11507</v>
      </c>
      <c r="D910" s="5"/>
    </row>
    <row r="911" spans="1:4">
      <c r="A911" s="5" t="s">
        <v>11262</v>
      </c>
      <c r="D911" s="5"/>
    </row>
    <row r="912" spans="1:4">
      <c r="A912" s="5" t="s">
        <v>11262</v>
      </c>
      <c r="D912" s="5"/>
    </row>
    <row r="913" spans="1:4">
      <c r="A913" s="5" t="s">
        <v>11262</v>
      </c>
      <c r="D913" s="5"/>
    </row>
    <row r="914" spans="1:4">
      <c r="A914" s="5" t="s">
        <v>11262</v>
      </c>
      <c r="D914" s="5"/>
    </row>
    <row r="915" spans="1:4">
      <c r="A915" s="5" t="s">
        <v>11262</v>
      </c>
      <c r="D915" s="5"/>
    </row>
    <row r="916" spans="1:4">
      <c r="A916" s="5" t="s">
        <v>11262</v>
      </c>
      <c r="D916" s="5"/>
    </row>
    <row r="917" spans="1:4">
      <c r="A917" s="5" t="s">
        <v>11262</v>
      </c>
      <c r="D917" s="5"/>
    </row>
    <row r="918" spans="1:4">
      <c r="A918" s="5" t="s">
        <v>11262</v>
      </c>
      <c r="D918" s="5"/>
    </row>
    <row r="919" spans="1:4">
      <c r="A919" s="5" t="s">
        <v>11262</v>
      </c>
      <c r="D919" s="5"/>
    </row>
    <row r="920" spans="1:4">
      <c r="A920" s="5" t="s">
        <v>11262</v>
      </c>
      <c r="D920" s="5"/>
    </row>
    <row r="921" spans="1:4">
      <c r="A921" s="5" t="s">
        <v>11262</v>
      </c>
      <c r="D921" s="5"/>
    </row>
    <row r="922" spans="1:4">
      <c r="A922" s="5" t="s">
        <v>11262</v>
      </c>
      <c r="D922" s="5"/>
    </row>
    <row r="923" spans="1:4">
      <c r="A923" s="5" t="s">
        <v>11262</v>
      </c>
      <c r="D923" s="5"/>
    </row>
    <row r="924" spans="1:4">
      <c r="A924" s="5" t="s">
        <v>11262</v>
      </c>
      <c r="D924" s="5"/>
    </row>
    <row r="925" spans="1:4">
      <c r="A925" s="5" t="s">
        <v>11262</v>
      </c>
      <c r="D925" s="5"/>
    </row>
    <row r="926" spans="1:4">
      <c r="A926" s="5" t="s">
        <v>11262</v>
      </c>
      <c r="D926" s="5"/>
    </row>
    <row r="927" spans="1:4">
      <c r="A927" s="5" t="s">
        <v>11262</v>
      </c>
      <c r="D927" s="5"/>
    </row>
    <row r="928" spans="1:4">
      <c r="A928" s="5" t="s">
        <v>11262</v>
      </c>
      <c r="D928" s="5"/>
    </row>
    <row r="929" spans="1:4">
      <c r="A929" s="5" t="s">
        <v>11262</v>
      </c>
      <c r="D929" s="5"/>
    </row>
    <row r="930" spans="1:4">
      <c r="A930" s="5" t="s">
        <v>11262</v>
      </c>
      <c r="D930" s="5"/>
    </row>
    <row r="931" spans="1:4">
      <c r="A931" s="5" t="s">
        <v>11262</v>
      </c>
      <c r="D931" s="5"/>
    </row>
    <row r="932" spans="1:4">
      <c r="A932" s="5" t="s">
        <v>11262</v>
      </c>
      <c r="D932" s="5"/>
    </row>
    <row r="933" spans="1:4">
      <c r="A933" s="5" t="s">
        <v>11262</v>
      </c>
      <c r="D933" s="5"/>
    </row>
    <row r="934" spans="1:4">
      <c r="A934" s="5" t="s">
        <v>11262</v>
      </c>
      <c r="D934" s="5"/>
    </row>
    <row r="935" spans="1:4">
      <c r="A935" s="5" t="s">
        <v>11262</v>
      </c>
      <c r="D935" s="5"/>
    </row>
    <row r="936" spans="1:4">
      <c r="A936" s="5" t="s">
        <v>11262</v>
      </c>
      <c r="D936" s="5"/>
    </row>
    <row r="937" spans="1:4">
      <c r="A937" s="5" t="s">
        <v>11262</v>
      </c>
      <c r="D937" s="5"/>
    </row>
    <row r="938" spans="1:4">
      <c r="A938" s="5" t="s">
        <v>11262</v>
      </c>
      <c r="D938" s="5"/>
    </row>
    <row r="939" spans="1:4">
      <c r="A939" s="5" t="s">
        <v>11262</v>
      </c>
      <c r="D939" s="5"/>
    </row>
    <row r="940" spans="1:4">
      <c r="A940" s="5" t="s">
        <v>11262</v>
      </c>
      <c r="D940" s="5"/>
    </row>
    <row r="941" spans="1:4">
      <c r="A941" s="5" t="s">
        <v>11262</v>
      </c>
      <c r="D941" s="5"/>
    </row>
    <row r="942" spans="1:4">
      <c r="A942" s="5" t="s">
        <v>11262</v>
      </c>
      <c r="D942" s="5"/>
    </row>
    <row r="943" spans="1:4">
      <c r="A943" s="5" t="s">
        <v>11262</v>
      </c>
      <c r="D943" s="5"/>
    </row>
    <row r="944" spans="1:4">
      <c r="A944" s="5" t="s">
        <v>11262</v>
      </c>
      <c r="D944" s="5"/>
    </row>
    <row r="945" spans="1:4">
      <c r="A945" s="5" t="s">
        <v>11262</v>
      </c>
      <c r="D945" s="5"/>
    </row>
    <row r="946" spans="1:4">
      <c r="A946" s="5" t="s">
        <v>11262</v>
      </c>
      <c r="D946" s="5"/>
    </row>
    <row r="947" spans="1:4">
      <c r="A947" s="5" t="s">
        <v>11262</v>
      </c>
      <c r="D947" s="5"/>
    </row>
    <row r="948" spans="1:4">
      <c r="A948" s="5" t="s">
        <v>11262</v>
      </c>
      <c r="D948" s="5"/>
    </row>
    <row r="949" spans="1:4">
      <c r="A949" s="5" t="s">
        <v>11262</v>
      </c>
      <c r="D949" s="5"/>
    </row>
    <row r="950" spans="1:4">
      <c r="A950" s="5" t="s">
        <v>11262</v>
      </c>
      <c r="D950" s="5"/>
    </row>
    <row r="951" spans="1:4">
      <c r="A951" s="5" t="s">
        <v>11262</v>
      </c>
      <c r="D951" s="5"/>
    </row>
    <row r="952" spans="1:4">
      <c r="A952" s="5" t="s">
        <v>11262</v>
      </c>
      <c r="D952" s="5"/>
    </row>
    <row r="953" spans="1:4">
      <c r="A953" s="5" t="s">
        <v>11262</v>
      </c>
      <c r="D953" s="5"/>
    </row>
    <row r="954" spans="1:4">
      <c r="A954" s="5" t="s">
        <v>11262</v>
      </c>
      <c r="D954" s="5"/>
    </row>
    <row r="955" spans="1:4">
      <c r="A955" s="5" t="s">
        <v>11262</v>
      </c>
      <c r="D955" s="5"/>
    </row>
    <row r="956" spans="1:4">
      <c r="A956" s="5" t="s">
        <v>11262</v>
      </c>
      <c r="D956" s="5"/>
    </row>
    <row r="957" spans="1:4">
      <c r="A957" s="5" t="s">
        <v>11262</v>
      </c>
      <c r="D957" s="5"/>
    </row>
    <row r="958" spans="1:4">
      <c r="A958" s="5" t="s">
        <v>11262</v>
      </c>
      <c r="D958" s="5"/>
    </row>
    <row r="959" spans="1:4">
      <c r="A959" s="5" t="s">
        <v>11262</v>
      </c>
      <c r="D959" s="5"/>
    </row>
    <row r="960" spans="1:4">
      <c r="A960" s="5" t="s">
        <v>11262</v>
      </c>
      <c r="D960" s="5"/>
    </row>
    <row r="961" spans="1:4">
      <c r="A961" s="5" t="s">
        <v>11262</v>
      </c>
      <c r="D961" s="5"/>
    </row>
    <row r="962" spans="1:4">
      <c r="A962" s="5" t="s">
        <v>11262</v>
      </c>
      <c r="D962" s="5"/>
    </row>
    <row r="963" spans="1:4">
      <c r="A963" s="5" t="s">
        <v>11262</v>
      </c>
      <c r="D963" s="5"/>
    </row>
    <row r="964" spans="1:4">
      <c r="A964" s="5" t="s">
        <v>11262</v>
      </c>
      <c r="D964" s="5"/>
    </row>
    <row r="965" spans="1:4">
      <c r="A965" s="5" t="s">
        <v>11262</v>
      </c>
      <c r="D965" s="5"/>
    </row>
    <row r="966" spans="1:4">
      <c r="A966" s="5" t="s">
        <v>11262</v>
      </c>
      <c r="D966" s="5"/>
    </row>
    <row r="967" spans="1:4">
      <c r="A967" s="5" t="s">
        <v>11267</v>
      </c>
      <c r="D967" s="5"/>
    </row>
    <row r="968" spans="1:4">
      <c r="A968" s="5" t="s">
        <v>11267</v>
      </c>
      <c r="D968" s="5"/>
    </row>
    <row r="969" spans="1:4">
      <c r="A969" s="5" t="s">
        <v>11267</v>
      </c>
      <c r="D969" s="5"/>
    </row>
    <row r="970" spans="1:4">
      <c r="A970" s="5" t="s">
        <v>11267</v>
      </c>
      <c r="D970" s="5"/>
    </row>
    <row r="971" spans="1:4">
      <c r="A971" s="5" t="s">
        <v>11267</v>
      </c>
      <c r="D971" s="5"/>
    </row>
    <row r="972" spans="1:4">
      <c r="A972" s="5" t="s">
        <v>11267</v>
      </c>
      <c r="D972" s="5"/>
    </row>
    <row r="973" spans="1:4">
      <c r="A973" s="5" t="s">
        <v>11267</v>
      </c>
      <c r="D973" s="5"/>
    </row>
    <row r="974" spans="1:4">
      <c r="A974" s="5" t="s">
        <v>11267</v>
      </c>
      <c r="D974" s="5"/>
    </row>
    <row r="975" spans="1:4">
      <c r="A975" s="5" t="s">
        <v>11267</v>
      </c>
      <c r="D975" s="5"/>
    </row>
    <row r="976" spans="1:4">
      <c r="A976" s="5" t="s">
        <v>11267</v>
      </c>
      <c r="D976" s="5"/>
    </row>
    <row r="977" spans="1:4">
      <c r="A977" s="5" t="s">
        <v>11267</v>
      </c>
      <c r="D977" s="5"/>
    </row>
    <row r="978" spans="1:4">
      <c r="A978" s="5" t="s">
        <v>11267</v>
      </c>
      <c r="D978" s="5"/>
    </row>
    <row r="979" spans="1:4">
      <c r="A979" s="5" t="s">
        <v>11267</v>
      </c>
      <c r="D979" s="5"/>
    </row>
    <row r="980" spans="1:4">
      <c r="A980" s="5" t="s">
        <v>11267</v>
      </c>
      <c r="D980" s="5"/>
    </row>
    <row r="981" spans="1:4">
      <c r="A981" s="5" t="s">
        <v>11267</v>
      </c>
      <c r="D981" s="5"/>
    </row>
    <row r="982" spans="1:4">
      <c r="A982" s="5" t="s">
        <v>11267</v>
      </c>
      <c r="D982" s="5"/>
    </row>
    <row r="983" spans="1:4">
      <c r="A983" s="5" t="s">
        <v>11267</v>
      </c>
      <c r="D983" s="5"/>
    </row>
    <row r="984" spans="1:4">
      <c r="A984" s="5" t="s">
        <v>11267</v>
      </c>
      <c r="D984" s="5"/>
    </row>
    <row r="985" spans="1:4">
      <c r="A985" s="5" t="s">
        <v>11267</v>
      </c>
      <c r="D985" s="5"/>
    </row>
    <row r="986" spans="1:4">
      <c r="A986" s="5" t="s">
        <v>11267</v>
      </c>
      <c r="D986" s="5"/>
    </row>
    <row r="987" spans="1:4">
      <c r="A987" s="5" t="s">
        <v>11267</v>
      </c>
      <c r="D987" s="5"/>
    </row>
    <row r="988" spans="1:4">
      <c r="A988" s="5" t="s">
        <v>11267</v>
      </c>
      <c r="D988" s="5"/>
    </row>
    <row r="989" spans="1:4">
      <c r="A989" s="5" t="s">
        <v>11267</v>
      </c>
      <c r="D989" s="5"/>
    </row>
    <row r="990" spans="1:4">
      <c r="A990" s="5" t="s">
        <v>11267</v>
      </c>
      <c r="D990" s="5"/>
    </row>
    <row r="991" spans="1:4">
      <c r="A991" s="5" t="s">
        <v>11267</v>
      </c>
      <c r="D991" s="5"/>
    </row>
    <row r="992" spans="1:4">
      <c r="A992" s="5" t="s">
        <v>11267</v>
      </c>
      <c r="D992" s="5"/>
    </row>
    <row r="993" spans="1:4">
      <c r="A993" s="5" t="s">
        <v>11267</v>
      </c>
      <c r="D993" s="5"/>
    </row>
    <row r="994" spans="1:4">
      <c r="A994" s="5" t="s">
        <v>11267</v>
      </c>
      <c r="D994" s="5"/>
    </row>
    <row r="995" spans="1:4">
      <c r="A995" s="5" t="s">
        <v>11267</v>
      </c>
      <c r="D995" s="5"/>
    </row>
    <row r="996" spans="1:4">
      <c r="A996" s="5" t="s">
        <v>11267</v>
      </c>
      <c r="D996" s="5"/>
    </row>
    <row r="997" spans="1:4">
      <c r="A997" s="5" t="s">
        <v>11267</v>
      </c>
      <c r="D997" s="5"/>
    </row>
    <row r="998" spans="1:4">
      <c r="A998" s="5" t="s">
        <v>11267</v>
      </c>
      <c r="D998" s="5"/>
    </row>
    <row r="999" spans="1:4">
      <c r="A999" s="5" t="s">
        <v>11267</v>
      </c>
      <c r="D999" s="5"/>
    </row>
    <row r="1000" spans="1:4">
      <c r="A1000" s="5" t="s">
        <v>11267</v>
      </c>
      <c r="D1000" s="5"/>
    </row>
    <row r="1001" spans="1:4">
      <c r="A1001" s="5" t="s">
        <v>11267</v>
      </c>
      <c r="D1001" s="5"/>
    </row>
    <row r="1002" spans="1:4">
      <c r="A1002" s="5" t="s">
        <v>11267</v>
      </c>
      <c r="D1002" s="5"/>
    </row>
    <row r="1003" spans="1:4">
      <c r="A1003" s="5" t="s">
        <v>11267</v>
      </c>
      <c r="D1003" s="5"/>
    </row>
    <row r="1004" spans="1:4">
      <c r="A1004" s="5" t="s">
        <v>11267</v>
      </c>
      <c r="D1004" s="5"/>
    </row>
    <row r="1005" spans="1:4">
      <c r="A1005" s="5" t="s">
        <v>11267</v>
      </c>
      <c r="D1005" s="5"/>
    </row>
    <row r="1006" spans="1:4">
      <c r="A1006" s="5" t="s">
        <v>11267</v>
      </c>
      <c r="D1006" s="5"/>
    </row>
    <row r="1007" spans="1:4">
      <c r="A1007" s="5" t="s">
        <v>11267</v>
      </c>
      <c r="D1007" s="5"/>
    </row>
    <row r="1008" spans="1:4">
      <c r="A1008" s="5" t="s">
        <v>11267</v>
      </c>
      <c r="D1008" s="5"/>
    </row>
    <row r="1009" spans="1:4">
      <c r="A1009" s="5" t="s">
        <v>11267</v>
      </c>
      <c r="D1009" s="5"/>
    </row>
    <row r="1010" spans="1:4">
      <c r="A1010" s="5" t="s">
        <v>11267</v>
      </c>
      <c r="D1010" s="5"/>
    </row>
    <row r="1011" spans="1:4">
      <c r="A1011" s="5" t="s">
        <v>11267</v>
      </c>
      <c r="D1011" s="5"/>
    </row>
    <row r="1012" spans="1:4">
      <c r="A1012" s="5" t="s">
        <v>11267</v>
      </c>
      <c r="D1012" s="5"/>
    </row>
    <row r="1013" spans="1:4">
      <c r="A1013" s="5" t="s">
        <v>11267</v>
      </c>
      <c r="D1013" s="5"/>
    </row>
    <row r="1014" spans="1:4">
      <c r="A1014" s="5" t="s">
        <v>11267</v>
      </c>
      <c r="D1014" s="5"/>
    </row>
    <row r="1015" spans="1:4">
      <c r="A1015" s="5" t="s">
        <v>11267</v>
      </c>
      <c r="D1015" s="5"/>
    </row>
    <row r="1016" spans="1:4">
      <c r="A1016" s="5" t="s">
        <v>11267</v>
      </c>
      <c r="D1016" s="5"/>
    </row>
    <row r="1017" spans="1:4">
      <c r="A1017" s="5" t="s">
        <v>11267</v>
      </c>
      <c r="D1017" s="5"/>
    </row>
    <row r="1018" spans="1:4">
      <c r="A1018" s="5" t="s">
        <v>11267</v>
      </c>
      <c r="D1018" s="5"/>
    </row>
    <row r="1019" spans="1:4">
      <c r="A1019" s="5" t="s">
        <v>11267</v>
      </c>
      <c r="D1019" s="5"/>
    </row>
    <row r="1020" spans="1:4">
      <c r="A1020" s="5" t="s">
        <v>11267</v>
      </c>
      <c r="D1020" s="5"/>
    </row>
    <row r="1021" spans="1:4">
      <c r="A1021" s="5" t="s">
        <v>11267</v>
      </c>
      <c r="D1021" s="5"/>
    </row>
    <row r="1022" spans="1:4">
      <c r="A1022" s="5" t="s">
        <v>11267</v>
      </c>
      <c r="D1022" s="5"/>
    </row>
    <row r="1023" spans="1:4">
      <c r="A1023" s="5" t="s">
        <v>11267</v>
      </c>
      <c r="D1023" s="5"/>
    </row>
    <row r="1024" spans="1:4">
      <c r="A1024" s="5" t="s">
        <v>11267</v>
      </c>
      <c r="D1024" s="5"/>
    </row>
    <row r="1025" spans="1:4">
      <c r="A1025" s="5" t="s">
        <v>11267</v>
      </c>
      <c r="D1025" s="5"/>
    </row>
    <row r="1026" spans="1:4">
      <c r="A1026" s="5" t="s">
        <v>11267</v>
      </c>
      <c r="D1026" s="5"/>
    </row>
    <row r="1027" spans="1:4">
      <c r="A1027" s="5" t="s">
        <v>11267</v>
      </c>
      <c r="D1027" s="5"/>
    </row>
    <row r="1028" spans="1:4">
      <c r="A1028" s="5" t="s">
        <v>11267</v>
      </c>
      <c r="D1028" s="5"/>
    </row>
    <row r="1029" spans="1:4">
      <c r="A1029" s="5" t="s">
        <v>11267</v>
      </c>
      <c r="D1029" s="5"/>
    </row>
    <row r="1030" spans="1:4">
      <c r="A1030" s="5" t="s">
        <v>11549</v>
      </c>
      <c r="D1030" s="5"/>
    </row>
    <row r="1031" spans="1:4">
      <c r="A1031" s="5" t="s">
        <v>11549</v>
      </c>
      <c r="D1031" s="5"/>
    </row>
    <row r="1032" spans="1:4">
      <c r="A1032" s="5" t="s">
        <v>11549</v>
      </c>
      <c r="D1032" s="5"/>
    </row>
    <row r="1033" spans="1:4">
      <c r="A1033" s="5" t="s">
        <v>11549</v>
      </c>
      <c r="D1033" s="5"/>
    </row>
    <row r="1034" spans="1:4">
      <c r="A1034" s="5" t="s">
        <v>11549</v>
      </c>
      <c r="D1034" s="5"/>
    </row>
    <row r="1035" spans="1:4">
      <c r="A1035" s="5" t="s">
        <v>11549</v>
      </c>
      <c r="D1035" s="5"/>
    </row>
    <row r="1036" spans="1:4">
      <c r="A1036" s="5" t="s">
        <v>11549</v>
      </c>
      <c r="D1036" s="5"/>
    </row>
    <row r="1037" spans="1:4">
      <c r="A1037" s="5" t="s">
        <v>11549</v>
      </c>
      <c r="D1037" s="5"/>
    </row>
    <row r="1038" spans="1:4">
      <c r="A1038" s="5" t="s">
        <v>11549</v>
      </c>
      <c r="D1038" s="5"/>
    </row>
    <row r="1039" spans="1:4">
      <c r="A1039" s="5" t="s">
        <v>11549</v>
      </c>
      <c r="D1039" s="5"/>
    </row>
    <row r="1040" spans="1:4">
      <c r="A1040" s="5" t="s">
        <v>11549</v>
      </c>
      <c r="D1040" s="5"/>
    </row>
    <row r="1041" spans="1:4">
      <c r="A1041" s="5" t="s">
        <v>11549</v>
      </c>
      <c r="D1041" s="5"/>
    </row>
    <row r="1042" spans="1:4">
      <c r="A1042" s="5" t="s">
        <v>11265</v>
      </c>
      <c r="D1042" s="5"/>
    </row>
    <row r="1043" spans="1:4">
      <c r="A1043" s="5" t="s">
        <v>11265</v>
      </c>
      <c r="D1043" s="5"/>
    </row>
    <row r="1044" spans="1:4">
      <c r="A1044" s="5" t="s">
        <v>11265</v>
      </c>
      <c r="D1044" s="5"/>
    </row>
    <row r="1045" spans="1:4">
      <c r="A1045" s="5" t="s">
        <v>11265</v>
      </c>
      <c r="D1045" s="5"/>
    </row>
    <row r="1046" spans="1:4">
      <c r="A1046" s="5" t="s">
        <v>11265</v>
      </c>
      <c r="D1046" s="5"/>
    </row>
    <row r="1047" spans="1:4">
      <c r="A1047" s="5" t="s">
        <v>11265</v>
      </c>
      <c r="D1047" s="5"/>
    </row>
    <row r="1048" spans="1:4">
      <c r="A1048" s="5" t="s">
        <v>11265</v>
      </c>
      <c r="D1048" s="5"/>
    </row>
    <row r="1049" spans="1:4">
      <c r="A1049" s="5" t="s">
        <v>11265</v>
      </c>
      <c r="D1049" s="5"/>
    </row>
    <row r="1050" spans="1:4">
      <c r="A1050" s="5" t="s">
        <v>11265</v>
      </c>
      <c r="D1050" s="5"/>
    </row>
    <row r="1051" spans="1:4">
      <c r="A1051" s="5" t="s">
        <v>11265</v>
      </c>
      <c r="D1051" s="5"/>
    </row>
    <row r="1052" spans="1:4">
      <c r="A1052" s="5" t="s">
        <v>11265</v>
      </c>
      <c r="D1052" s="5"/>
    </row>
    <row r="1053" spans="1:4">
      <c r="A1053" s="5" t="s">
        <v>11265</v>
      </c>
      <c r="D1053" s="5"/>
    </row>
    <row r="1054" spans="1:4">
      <c r="A1054" s="5" t="s">
        <v>11265</v>
      </c>
      <c r="D1054" s="5"/>
    </row>
    <row r="1055" spans="1:4">
      <c r="A1055" s="5" t="s">
        <v>11265</v>
      </c>
      <c r="D1055" s="5"/>
    </row>
    <row r="1056" spans="1:4">
      <c r="A1056" s="5" t="s">
        <v>11265</v>
      </c>
      <c r="D1056" s="5"/>
    </row>
    <row r="1057" spans="1:4">
      <c r="A1057" s="5" t="s">
        <v>11265</v>
      </c>
      <c r="D1057" s="5"/>
    </row>
    <row r="1058" spans="1:4">
      <c r="A1058" s="5" t="s">
        <v>11265</v>
      </c>
      <c r="D1058" s="5"/>
    </row>
    <row r="1059" spans="1:4">
      <c r="A1059" s="5" t="s">
        <v>11265</v>
      </c>
      <c r="D1059" s="5"/>
    </row>
    <row r="1060" spans="1:4">
      <c r="A1060" s="5" t="s">
        <v>11265</v>
      </c>
      <c r="D1060" s="5"/>
    </row>
    <row r="1061" spans="1:4">
      <c r="A1061" s="5" t="s">
        <v>11265</v>
      </c>
      <c r="D1061" s="5"/>
    </row>
    <row r="1062" spans="1:4">
      <c r="A1062" s="5" t="s">
        <v>11265</v>
      </c>
      <c r="D1062" s="5"/>
    </row>
    <row r="1063" spans="1:4">
      <c r="A1063" s="5" t="s">
        <v>11265</v>
      </c>
      <c r="D1063" s="5"/>
    </row>
    <row r="1064" spans="1:4">
      <c r="A1064" s="5" t="s">
        <v>11265</v>
      </c>
      <c r="D1064" s="5"/>
    </row>
    <row r="1065" spans="1:4">
      <c r="A1065" s="5" t="s">
        <v>11265</v>
      </c>
      <c r="D1065" s="5"/>
    </row>
    <row r="1066" spans="1:4">
      <c r="A1066" s="5" t="s">
        <v>11265</v>
      </c>
      <c r="D1066" s="5"/>
    </row>
    <row r="1067" spans="1:4">
      <c r="A1067" s="5" t="s">
        <v>11265</v>
      </c>
      <c r="D1067" s="5"/>
    </row>
    <row r="1068" spans="1:4">
      <c r="A1068" s="5" t="s">
        <v>11265</v>
      </c>
      <c r="D1068" s="5"/>
    </row>
    <row r="1069" spans="1:4">
      <c r="A1069" s="5" t="s">
        <v>11265</v>
      </c>
      <c r="D1069" s="5"/>
    </row>
    <row r="1070" spans="1:4">
      <c r="A1070" s="5" t="s">
        <v>11265</v>
      </c>
      <c r="D1070" s="5"/>
    </row>
    <row r="1071" spans="1:4">
      <c r="A1071" s="5" t="s">
        <v>11265</v>
      </c>
      <c r="D1071" s="5"/>
    </row>
    <row r="1072" spans="1:4">
      <c r="A1072" s="5" t="s">
        <v>11265</v>
      </c>
      <c r="D1072" s="5"/>
    </row>
    <row r="1073" spans="1:4">
      <c r="A1073" s="5" t="s">
        <v>11265</v>
      </c>
      <c r="D1073" s="5"/>
    </row>
    <row r="1074" spans="1:4">
      <c r="A1074" s="5" t="s">
        <v>11265</v>
      </c>
      <c r="D1074" s="5"/>
    </row>
    <row r="1075" spans="1:4">
      <c r="A1075" s="5" t="s">
        <v>11265</v>
      </c>
      <c r="D1075" s="5"/>
    </row>
    <row r="1076" spans="1:4">
      <c r="A1076" s="5" t="s">
        <v>11265</v>
      </c>
      <c r="D1076" s="5"/>
    </row>
    <row r="1077" spans="1:4">
      <c r="A1077" s="5" t="s">
        <v>11265</v>
      </c>
      <c r="D1077" s="5"/>
    </row>
    <row r="1078" spans="1:4">
      <c r="A1078" s="5" t="s">
        <v>11265</v>
      </c>
      <c r="D1078" s="5"/>
    </row>
    <row r="1079" spans="1:4">
      <c r="A1079" s="5" t="s">
        <v>11265</v>
      </c>
      <c r="D1079" s="5"/>
    </row>
    <row r="1080" spans="1:4">
      <c r="A1080" s="5" t="s">
        <v>11265</v>
      </c>
      <c r="D1080" s="5"/>
    </row>
    <row r="1081" spans="1:4">
      <c r="A1081" s="5" t="s">
        <v>11265</v>
      </c>
      <c r="D1081" s="5"/>
    </row>
    <row r="1082" spans="1:4">
      <c r="A1082" s="5" t="s">
        <v>11265</v>
      </c>
      <c r="D1082" s="5"/>
    </row>
    <row r="1083" spans="1:4">
      <c r="A1083" s="5" t="s">
        <v>11265</v>
      </c>
      <c r="D1083" s="5"/>
    </row>
    <row r="1084" spans="1:4">
      <c r="A1084" s="5" t="s">
        <v>11265</v>
      </c>
      <c r="D1084" s="5"/>
    </row>
    <row r="1085" spans="1:4">
      <c r="A1085" s="5" t="s">
        <v>11265</v>
      </c>
      <c r="D1085" s="5"/>
    </row>
    <row r="1086" spans="1:4">
      <c r="A1086" s="5" t="s">
        <v>11265</v>
      </c>
      <c r="D1086" s="5"/>
    </row>
    <row r="1087" spans="1:4">
      <c r="A1087" s="5" t="s">
        <v>11265</v>
      </c>
      <c r="D1087" s="5"/>
    </row>
    <row r="1088" spans="1:4">
      <c r="A1088" s="5" t="s">
        <v>11265</v>
      </c>
      <c r="D1088" s="5"/>
    </row>
    <row r="1089" spans="1:4">
      <c r="A1089" s="5" t="s">
        <v>11265</v>
      </c>
      <c r="D1089" s="5"/>
    </row>
    <row r="1090" spans="1:4">
      <c r="A1090" s="5" t="s">
        <v>11265</v>
      </c>
      <c r="D1090" s="5"/>
    </row>
    <row r="1091" spans="1:4">
      <c r="A1091" s="5" t="s">
        <v>11265</v>
      </c>
      <c r="D1091" s="5"/>
    </row>
    <row r="1092" spans="1:4">
      <c r="A1092" s="5" t="s">
        <v>11265</v>
      </c>
      <c r="D1092" s="5"/>
    </row>
    <row r="1093" spans="1:4">
      <c r="A1093" s="5" t="s">
        <v>11265</v>
      </c>
      <c r="D1093" s="5"/>
    </row>
    <row r="1094" spans="1:4">
      <c r="A1094" s="5" t="s">
        <v>11265</v>
      </c>
      <c r="D1094" s="5"/>
    </row>
    <row r="1095" spans="1:4">
      <c r="A1095" s="5" t="s">
        <v>11265</v>
      </c>
      <c r="D1095" s="5"/>
    </row>
    <row r="1096" spans="1:4">
      <c r="A1096" s="5" t="s">
        <v>11265</v>
      </c>
      <c r="D1096" s="5"/>
    </row>
    <row r="1097" spans="1:4">
      <c r="A1097" s="5" t="s">
        <v>11265</v>
      </c>
      <c r="D1097" s="5"/>
    </row>
    <row r="1098" spans="1:4">
      <c r="A1098" s="5" t="s">
        <v>11265</v>
      </c>
      <c r="D1098" s="5"/>
    </row>
    <row r="1099" spans="1:4">
      <c r="A1099" s="5" t="s">
        <v>11265</v>
      </c>
      <c r="D1099" s="5"/>
    </row>
    <row r="1100" spans="1:4">
      <c r="A1100" s="5" t="s">
        <v>11265</v>
      </c>
      <c r="D1100" s="5"/>
    </row>
    <row r="1101" spans="1:4">
      <c r="A1101" s="5" t="s">
        <v>11265</v>
      </c>
      <c r="D1101" s="5"/>
    </row>
    <row r="1102" spans="1:4">
      <c r="A1102" s="5" t="s">
        <v>11265</v>
      </c>
      <c r="D1102" s="5"/>
    </row>
    <row r="1103" spans="1:4">
      <c r="A1103" s="5" t="s">
        <v>11265</v>
      </c>
      <c r="D1103" s="5"/>
    </row>
    <row r="1104" spans="1:4">
      <c r="A1104" s="5" t="s">
        <v>11265</v>
      </c>
      <c r="D1104" s="5"/>
    </row>
    <row r="1105" spans="1:4">
      <c r="A1105" s="5" t="s">
        <v>11265</v>
      </c>
      <c r="D1105" s="5"/>
    </row>
    <row r="1106" spans="1:4">
      <c r="A1106" s="5" t="s">
        <v>11265</v>
      </c>
      <c r="D1106" s="5"/>
    </row>
    <row r="1107" spans="1:4">
      <c r="A1107" s="5" t="s">
        <v>11265</v>
      </c>
      <c r="D1107" s="5"/>
    </row>
    <row r="1108" spans="1:4">
      <c r="A1108" s="5" t="s">
        <v>11265</v>
      </c>
      <c r="D1108" s="5"/>
    </row>
    <row r="1109" spans="1:4">
      <c r="A1109" s="5" t="s">
        <v>11265</v>
      </c>
      <c r="D1109" s="5"/>
    </row>
    <row r="1110" spans="1:4">
      <c r="A1110" s="5" t="s">
        <v>11265</v>
      </c>
      <c r="D1110" s="5"/>
    </row>
    <row r="1111" spans="1:4">
      <c r="A1111" s="5" t="s">
        <v>11265</v>
      </c>
      <c r="D1111" s="5"/>
    </row>
    <row r="1112" spans="1:4">
      <c r="A1112" s="5" t="s">
        <v>11265</v>
      </c>
      <c r="D1112" s="5"/>
    </row>
    <row r="1113" spans="1:4">
      <c r="A1113" s="5" t="s">
        <v>11265</v>
      </c>
      <c r="D1113" s="5"/>
    </row>
    <row r="1114" spans="1:4">
      <c r="A1114" s="5" t="s">
        <v>11265</v>
      </c>
      <c r="D1114" s="5"/>
    </row>
    <row r="1115" spans="1:4">
      <c r="A1115" s="5" t="s">
        <v>11265</v>
      </c>
      <c r="D1115" s="5"/>
    </row>
    <row r="1116" spans="1:4">
      <c r="A1116" s="5" t="s">
        <v>11265</v>
      </c>
      <c r="D1116" s="5"/>
    </row>
    <row r="1117" spans="1:4">
      <c r="A1117" s="5" t="s">
        <v>11265</v>
      </c>
      <c r="D1117" s="5"/>
    </row>
    <row r="1118" spans="1:4">
      <c r="A1118" s="5" t="s">
        <v>11265</v>
      </c>
      <c r="D1118" s="5"/>
    </row>
    <row r="1119" spans="1:4">
      <c r="A1119" s="5" t="s">
        <v>11265</v>
      </c>
      <c r="D1119" s="5"/>
    </row>
    <row r="1120" spans="1:4">
      <c r="A1120" s="5" t="s">
        <v>11265</v>
      </c>
      <c r="D1120" s="5"/>
    </row>
    <row r="1121" spans="1:4">
      <c r="A1121" s="5" t="s">
        <v>11265</v>
      </c>
      <c r="D1121" s="5"/>
    </row>
    <row r="1122" spans="1:4">
      <c r="A1122" s="5" t="s">
        <v>11265</v>
      </c>
      <c r="D1122" s="5"/>
    </row>
    <row r="1123" spans="1:4">
      <c r="A1123" s="5" t="s">
        <v>11265</v>
      </c>
      <c r="D1123" s="5"/>
    </row>
    <row r="1124" spans="1:4">
      <c r="A1124" s="5" t="s">
        <v>11265</v>
      </c>
      <c r="D1124" s="5"/>
    </row>
    <row r="1125" spans="1:4">
      <c r="A1125" s="5" t="s">
        <v>11265</v>
      </c>
      <c r="D1125" s="5"/>
    </row>
    <row r="1126" spans="1:4">
      <c r="A1126" s="5" t="s">
        <v>11265</v>
      </c>
      <c r="D1126" s="5"/>
    </row>
    <row r="1127" spans="1:4">
      <c r="A1127" s="5" t="s">
        <v>11265</v>
      </c>
      <c r="D1127" s="5"/>
    </row>
    <row r="1128" spans="1:4">
      <c r="A1128" s="5" t="s">
        <v>11457</v>
      </c>
      <c r="D1128" s="5"/>
    </row>
    <row r="1129" spans="1:4">
      <c r="A1129" s="5" t="s">
        <v>11457</v>
      </c>
      <c r="D1129" s="5"/>
    </row>
    <row r="1130" spans="1:4">
      <c r="A1130" s="5" t="s">
        <v>11457</v>
      </c>
      <c r="D1130" s="5"/>
    </row>
    <row r="1131" spans="1:4">
      <c r="A1131" s="5" t="s">
        <v>11457</v>
      </c>
      <c r="D1131" s="5"/>
    </row>
    <row r="1132" spans="1:4">
      <c r="A1132" s="5" t="s">
        <v>11457</v>
      </c>
      <c r="D1132" s="5"/>
    </row>
    <row r="1133" spans="1:4">
      <c r="A1133" s="5" t="s">
        <v>11457</v>
      </c>
      <c r="D1133" s="5"/>
    </row>
    <row r="1134" spans="1:4">
      <c r="A1134" s="5" t="s">
        <v>11457</v>
      </c>
      <c r="D1134" s="5"/>
    </row>
    <row r="1135" spans="1:4">
      <c r="A1135" s="5" t="s">
        <v>11457</v>
      </c>
      <c r="D1135" s="5"/>
    </row>
    <row r="1136" spans="1:4">
      <c r="A1136" s="5" t="s">
        <v>11457</v>
      </c>
      <c r="D1136" s="5"/>
    </row>
    <row r="1137" spans="1:4">
      <c r="A1137" s="5" t="s">
        <v>11457</v>
      </c>
      <c r="D1137" s="5"/>
    </row>
    <row r="1138" spans="1:4">
      <c r="A1138" s="5" t="s">
        <v>11457</v>
      </c>
      <c r="D1138" s="5"/>
    </row>
    <row r="1139" spans="1:4">
      <c r="A1139" s="5" t="s">
        <v>11457</v>
      </c>
      <c r="D1139" s="5"/>
    </row>
    <row r="1140" spans="1:4">
      <c r="A1140" s="5" t="s">
        <v>11457</v>
      </c>
      <c r="D1140" s="5"/>
    </row>
    <row r="1141" spans="1:4">
      <c r="A1141" s="5" t="s">
        <v>11457</v>
      </c>
      <c r="D1141" s="5"/>
    </row>
    <row r="1142" spans="1:4">
      <c r="A1142" s="5" t="s">
        <v>11457</v>
      </c>
      <c r="D1142" s="5"/>
    </row>
    <row r="1143" spans="1:4">
      <c r="A1143" s="5" t="s">
        <v>11457</v>
      </c>
      <c r="D1143" s="5"/>
    </row>
    <row r="1144" spans="1:4">
      <c r="A1144" s="5" t="s">
        <v>11457</v>
      </c>
      <c r="D1144" s="5"/>
    </row>
    <row r="1145" spans="1:4">
      <c r="A1145" s="5" t="s">
        <v>11457</v>
      </c>
      <c r="D1145" s="5"/>
    </row>
    <row r="1146" spans="1:4">
      <c r="A1146" s="5" t="s">
        <v>11457</v>
      </c>
      <c r="D1146" s="5"/>
    </row>
    <row r="1147" spans="1:4">
      <c r="A1147" s="5" t="s">
        <v>11457</v>
      </c>
      <c r="D1147" s="5"/>
    </row>
    <row r="1148" spans="1:4">
      <c r="A1148" s="5" t="s">
        <v>11457</v>
      </c>
      <c r="D1148" s="5"/>
    </row>
    <row r="1149" spans="1:4">
      <c r="A1149" s="5" t="s">
        <v>11457</v>
      </c>
      <c r="D1149" s="5"/>
    </row>
    <row r="1150" spans="1:4">
      <c r="A1150" s="5" t="s">
        <v>11457</v>
      </c>
      <c r="D1150" s="5"/>
    </row>
    <row r="1151" spans="1:4">
      <c r="A1151" s="5" t="s">
        <v>11457</v>
      </c>
      <c r="D1151" s="5"/>
    </row>
    <row r="1152" spans="1:4">
      <c r="A1152" s="5" t="s">
        <v>11457</v>
      </c>
      <c r="D1152" s="5"/>
    </row>
    <row r="1153" spans="1:4">
      <c r="A1153" s="5" t="s">
        <v>11457</v>
      </c>
      <c r="D1153" s="5"/>
    </row>
    <row r="1154" spans="1:4">
      <c r="A1154" s="5" t="s">
        <v>11457</v>
      </c>
      <c r="D1154" s="5"/>
    </row>
    <row r="1155" spans="1:4">
      <c r="A1155" s="5" t="s">
        <v>11457</v>
      </c>
      <c r="D1155" s="5"/>
    </row>
    <row r="1156" spans="1:4">
      <c r="A1156" s="5" t="s">
        <v>11457</v>
      </c>
      <c r="D1156" s="5"/>
    </row>
    <row r="1157" spans="1:4">
      <c r="A1157" s="5" t="s">
        <v>11457</v>
      </c>
      <c r="D1157" s="5"/>
    </row>
    <row r="1158" spans="1:4">
      <c r="A1158" s="5" t="s">
        <v>11457</v>
      </c>
      <c r="D1158" s="5"/>
    </row>
    <row r="1159" spans="1:4">
      <c r="A1159" s="5" t="s">
        <v>11457</v>
      </c>
      <c r="D1159" s="5"/>
    </row>
    <row r="1160" spans="1:4">
      <c r="A1160" s="5" t="s">
        <v>11457</v>
      </c>
      <c r="D1160" s="5"/>
    </row>
    <row r="1161" spans="1:4">
      <c r="A1161" s="5" t="s">
        <v>11457</v>
      </c>
      <c r="D1161" s="5"/>
    </row>
    <row r="1162" spans="1:4">
      <c r="A1162" s="5" t="s">
        <v>11457</v>
      </c>
      <c r="D1162" s="5"/>
    </row>
    <row r="1163" spans="1:4">
      <c r="A1163" s="5" t="s">
        <v>11457</v>
      </c>
      <c r="D1163" s="5"/>
    </row>
    <row r="1164" spans="1:4">
      <c r="A1164" s="5" t="s">
        <v>11457</v>
      </c>
      <c r="D1164" s="5"/>
    </row>
    <row r="1165" spans="1:4">
      <c r="A1165" s="5" t="s">
        <v>11457</v>
      </c>
      <c r="D1165" s="5"/>
    </row>
    <row r="1166" spans="1:4">
      <c r="A1166" s="5" t="s">
        <v>11457</v>
      </c>
      <c r="D1166" s="5"/>
    </row>
    <row r="1167" spans="1:4">
      <c r="A1167" s="5" t="s">
        <v>11457</v>
      </c>
      <c r="D1167" s="5"/>
    </row>
    <row r="1168" spans="1:4">
      <c r="A1168" s="5" t="s">
        <v>11457</v>
      </c>
      <c r="D1168" s="5"/>
    </row>
    <row r="1169" spans="1:4">
      <c r="A1169" s="5" t="s">
        <v>11457</v>
      </c>
      <c r="D1169" s="5"/>
    </row>
    <row r="1170" spans="1:4">
      <c r="A1170" s="5" t="s">
        <v>11457</v>
      </c>
      <c r="D1170" s="5"/>
    </row>
    <row r="1171" spans="1:4">
      <c r="A1171" s="5" t="s">
        <v>11457</v>
      </c>
      <c r="D1171" s="5"/>
    </row>
    <row r="1172" spans="1:4">
      <c r="A1172" s="5" t="s">
        <v>11457</v>
      </c>
      <c r="D1172" s="5"/>
    </row>
    <row r="1173" spans="1:4">
      <c r="A1173" s="5" t="s">
        <v>11457</v>
      </c>
      <c r="D1173" s="5"/>
    </row>
    <row r="1174" spans="1:4">
      <c r="A1174" s="5" t="s">
        <v>11457</v>
      </c>
      <c r="D1174" s="5"/>
    </row>
    <row r="1175" spans="1:4">
      <c r="A1175" s="5" t="s">
        <v>11457</v>
      </c>
      <c r="D1175" s="5"/>
    </row>
    <row r="1176" spans="1:4">
      <c r="A1176" s="5" t="s">
        <v>11457</v>
      </c>
      <c r="D1176" s="5"/>
    </row>
    <row r="1177" spans="1:4">
      <c r="A1177" s="5" t="s">
        <v>11457</v>
      </c>
      <c r="D1177" s="5"/>
    </row>
    <row r="1178" spans="1:4">
      <c r="A1178" s="5" t="s">
        <v>11457</v>
      </c>
      <c r="D1178" s="5"/>
    </row>
    <row r="1179" spans="1:4">
      <c r="A1179" s="5" t="s">
        <v>11457</v>
      </c>
      <c r="D1179" s="5"/>
    </row>
    <row r="1180" spans="1:4">
      <c r="A1180" s="5" t="s">
        <v>11457</v>
      </c>
      <c r="D1180" s="5"/>
    </row>
    <row r="1181" spans="1:4">
      <c r="A1181" s="5" t="s">
        <v>11457</v>
      </c>
      <c r="D1181" s="5"/>
    </row>
    <row r="1182" spans="1:4">
      <c r="A1182" s="5" t="s">
        <v>11457</v>
      </c>
      <c r="D1182" s="5"/>
    </row>
    <row r="1183" spans="1:4">
      <c r="A1183" s="5" t="s">
        <v>11457</v>
      </c>
      <c r="D1183" s="5"/>
    </row>
    <row r="1184" spans="1:4">
      <c r="A1184" s="5" t="s">
        <v>11457</v>
      </c>
      <c r="D1184" s="5"/>
    </row>
    <row r="1185" spans="1:4">
      <c r="A1185" s="5" t="s">
        <v>11457</v>
      </c>
      <c r="D1185" s="5"/>
    </row>
    <row r="1186" spans="1:4">
      <c r="A1186" s="5" t="s">
        <v>11457</v>
      </c>
      <c r="D1186" s="5"/>
    </row>
    <row r="1187" spans="1:4">
      <c r="A1187" s="5" t="s">
        <v>11457</v>
      </c>
      <c r="D1187" s="5"/>
    </row>
    <row r="1188" spans="1:4">
      <c r="A1188" s="5" t="s">
        <v>11457</v>
      </c>
      <c r="D1188" s="5"/>
    </row>
    <row r="1189" spans="1:4">
      <c r="A1189" s="5" t="s">
        <v>11457</v>
      </c>
      <c r="D1189" s="5"/>
    </row>
    <row r="1190" spans="1:4">
      <c r="A1190" s="5" t="s">
        <v>11457</v>
      </c>
      <c r="D1190" s="5"/>
    </row>
    <row r="1191" spans="1:4">
      <c r="A1191" s="5" t="s">
        <v>11457</v>
      </c>
      <c r="D1191" s="5"/>
    </row>
    <row r="1192" spans="1:4">
      <c r="A1192" s="5" t="s">
        <v>11457</v>
      </c>
      <c r="D1192" s="5"/>
    </row>
    <row r="1193" spans="1:4">
      <c r="A1193" s="5" t="s">
        <v>11457</v>
      </c>
      <c r="D1193" s="5"/>
    </row>
    <row r="1194" spans="1:4">
      <c r="A1194" s="5" t="s">
        <v>11457</v>
      </c>
      <c r="D1194" s="5"/>
    </row>
    <row r="1195" spans="1:4">
      <c r="A1195" s="5" t="s">
        <v>11457</v>
      </c>
      <c r="D1195" s="5"/>
    </row>
    <row r="1196" spans="1:4">
      <c r="A1196" s="5" t="s">
        <v>11457</v>
      </c>
      <c r="D1196" s="5"/>
    </row>
    <row r="1197" spans="1:4">
      <c r="A1197" s="5" t="s">
        <v>11457</v>
      </c>
      <c r="D1197" s="5"/>
    </row>
    <row r="1198" spans="1:4">
      <c r="A1198" s="5" t="s">
        <v>11457</v>
      </c>
      <c r="D1198" s="5"/>
    </row>
    <row r="1199" spans="1:4">
      <c r="A1199" s="5" t="s">
        <v>11457</v>
      </c>
      <c r="D1199" s="5"/>
    </row>
    <row r="1200" spans="1:4">
      <c r="A1200" s="5" t="s">
        <v>11457</v>
      </c>
      <c r="D1200" s="5"/>
    </row>
    <row r="1201" spans="1:4">
      <c r="A1201" s="5" t="s">
        <v>11457</v>
      </c>
      <c r="D1201" s="5"/>
    </row>
    <row r="1202" spans="1:4">
      <c r="A1202" s="5" t="s">
        <v>11457</v>
      </c>
      <c r="D1202" s="5"/>
    </row>
    <row r="1203" spans="1:4">
      <c r="A1203" s="5" t="s">
        <v>11457</v>
      </c>
      <c r="D1203" s="5"/>
    </row>
    <row r="1204" spans="1:4">
      <c r="A1204" s="5" t="s">
        <v>11457</v>
      </c>
      <c r="D1204" s="5"/>
    </row>
    <row r="1205" spans="1:4">
      <c r="A1205" s="5" t="s">
        <v>11457</v>
      </c>
      <c r="D1205" s="5"/>
    </row>
    <row r="1206" spans="1:4">
      <c r="A1206" s="5" t="s">
        <v>11457</v>
      </c>
      <c r="D1206" s="5"/>
    </row>
    <row r="1207" spans="1:4">
      <c r="A1207" s="5" t="s">
        <v>11457</v>
      </c>
      <c r="D1207" s="5"/>
    </row>
    <row r="1208" spans="1:4">
      <c r="A1208" s="5" t="s">
        <v>11457</v>
      </c>
      <c r="D1208" s="5"/>
    </row>
    <row r="1209" spans="1:4">
      <c r="A1209" s="5" t="s">
        <v>11457</v>
      </c>
      <c r="D1209" s="5"/>
    </row>
    <row r="1210" spans="1:4">
      <c r="A1210" s="5" t="s">
        <v>11457</v>
      </c>
      <c r="D1210" s="5"/>
    </row>
    <row r="1211" spans="1:4">
      <c r="A1211" s="5" t="s">
        <v>11457</v>
      </c>
      <c r="D1211" s="5"/>
    </row>
    <row r="1212" spans="1:4">
      <c r="A1212" s="5" t="s">
        <v>11457</v>
      </c>
      <c r="D1212" s="5"/>
    </row>
    <row r="1213" spans="1:4">
      <c r="A1213" s="5" t="s">
        <v>11457</v>
      </c>
      <c r="D1213" s="5"/>
    </row>
    <row r="1214" spans="1:4">
      <c r="A1214" s="5" t="s">
        <v>11457</v>
      </c>
      <c r="D1214" s="5"/>
    </row>
    <row r="1215" spans="1:4">
      <c r="A1215" s="5" t="s">
        <v>11457</v>
      </c>
      <c r="D1215" s="5"/>
    </row>
    <row r="1216" spans="1:4">
      <c r="A1216" s="5" t="s">
        <v>11457</v>
      </c>
      <c r="D1216" s="5"/>
    </row>
    <row r="1217" spans="1:4">
      <c r="A1217" s="5" t="s">
        <v>11457</v>
      </c>
      <c r="D1217" s="5"/>
    </row>
    <row r="1218" spans="1:4">
      <c r="A1218" s="5" t="s">
        <v>11457</v>
      </c>
      <c r="D1218" s="5"/>
    </row>
    <row r="1219" spans="1:4">
      <c r="A1219" s="5" t="s">
        <v>11457</v>
      </c>
      <c r="D1219" s="5"/>
    </row>
    <row r="1220" spans="1:4">
      <c r="A1220" s="5" t="s">
        <v>11457</v>
      </c>
      <c r="D1220" s="5"/>
    </row>
    <row r="1221" spans="1:4">
      <c r="A1221" s="5" t="s">
        <v>11457</v>
      </c>
      <c r="D1221" s="5"/>
    </row>
    <row r="1222" spans="1:4">
      <c r="A1222" s="5" t="s">
        <v>11457</v>
      </c>
      <c r="D1222" s="5"/>
    </row>
    <row r="1223" spans="1:4">
      <c r="A1223" s="5" t="s">
        <v>11457</v>
      </c>
      <c r="D1223" s="5"/>
    </row>
    <row r="1224" spans="1:4">
      <c r="A1224" s="5" t="s">
        <v>11457</v>
      </c>
      <c r="D1224" s="5"/>
    </row>
    <row r="1225" spans="1:4">
      <c r="A1225" s="5" t="s">
        <v>11457</v>
      </c>
      <c r="D1225" s="5"/>
    </row>
    <row r="1226" spans="1:4">
      <c r="A1226" s="5" t="s">
        <v>11457</v>
      </c>
      <c r="D1226" s="5"/>
    </row>
    <row r="1227" spans="1:4">
      <c r="A1227" s="5" t="s">
        <v>11457</v>
      </c>
      <c r="D1227" s="5"/>
    </row>
    <row r="1228" spans="1:4">
      <c r="A1228" s="5" t="s">
        <v>11457</v>
      </c>
      <c r="D1228" s="5"/>
    </row>
    <row r="1229" spans="1:4">
      <c r="A1229" s="5" t="s">
        <v>11457</v>
      </c>
      <c r="D1229" s="5"/>
    </row>
    <row r="1230" spans="1:4">
      <c r="A1230" s="5" t="s">
        <v>11457</v>
      </c>
      <c r="D1230" s="5"/>
    </row>
    <row r="1231" spans="1:4">
      <c r="A1231" s="5" t="s">
        <v>11457</v>
      </c>
      <c r="D1231" s="5"/>
    </row>
    <row r="1232" spans="1:4">
      <c r="A1232" s="5" t="s">
        <v>11457</v>
      </c>
      <c r="D1232" s="5"/>
    </row>
    <row r="1233" spans="1:4">
      <c r="A1233" s="5" t="s">
        <v>11457</v>
      </c>
      <c r="D1233" s="5"/>
    </row>
    <row r="1234" spans="1:4">
      <c r="A1234" s="5" t="s">
        <v>11457</v>
      </c>
      <c r="D1234" s="5"/>
    </row>
    <row r="1235" spans="1:4">
      <c r="A1235" s="5" t="s">
        <v>11457</v>
      </c>
      <c r="D1235" s="5"/>
    </row>
    <row r="1236" spans="1:4">
      <c r="A1236" s="5" t="s">
        <v>11457</v>
      </c>
      <c r="D1236" s="5"/>
    </row>
    <row r="1237" spans="1:4">
      <c r="A1237" s="5" t="s">
        <v>11457</v>
      </c>
      <c r="D1237" s="5"/>
    </row>
    <row r="1238" spans="1:4">
      <c r="A1238" s="5" t="s">
        <v>11285</v>
      </c>
      <c r="D1238" s="5"/>
    </row>
    <row r="1239" spans="1:4">
      <c r="A1239" s="5" t="s">
        <v>11285</v>
      </c>
      <c r="D1239" s="5"/>
    </row>
    <row r="1240" spans="1:4">
      <c r="A1240" s="5" t="s">
        <v>11285</v>
      </c>
      <c r="D1240" s="5"/>
    </row>
    <row r="1241" spans="1:4">
      <c r="A1241" s="5" t="s">
        <v>11285</v>
      </c>
      <c r="D1241" s="5"/>
    </row>
    <row r="1242" spans="1:4">
      <c r="A1242" s="5" t="s">
        <v>11285</v>
      </c>
      <c r="D1242" s="5"/>
    </row>
    <row r="1243" spans="1:4">
      <c r="A1243" s="5" t="s">
        <v>11285</v>
      </c>
      <c r="D1243" s="5"/>
    </row>
    <row r="1244" spans="1:4">
      <c r="A1244" s="5" t="s">
        <v>11285</v>
      </c>
      <c r="D1244" s="5"/>
    </row>
    <row r="1245" spans="1:4">
      <c r="A1245" s="5" t="s">
        <v>11285</v>
      </c>
      <c r="D1245" s="5"/>
    </row>
    <row r="1246" spans="1:4">
      <c r="A1246" s="5" t="s">
        <v>11285</v>
      </c>
      <c r="D1246" s="5"/>
    </row>
    <row r="1247" spans="1:4">
      <c r="A1247" s="5" t="s">
        <v>11285</v>
      </c>
      <c r="D1247" s="5"/>
    </row>
    <row r="1248" spans="1:4">
      <c r="A1248" s="5" t="s">
        <v>11285</v>
      </c>
      <c r="D1248" s="5"/>
    </row>
    <row r="1249" spans="1:4">
      <c r="A1249" s="5" t="s">
        <v>11285</v>
      </c>
      <c r="D1249" s="5"/>
    </row>
    <row r="1250" spans="1:4">
      <c r="A1250" s="5" t="s">
        <v>11285</v>
      </c>
      <c r="D1250" s="5"/>
    </row>
    <row r="1251" spans="1:4">
      <c r="A1251" s="5" t="s">
        <v>11285</v>
      </c>
      <c r="D1251" s="5"/>
    </row>
    <row r="1252" spans="1:4">
      <c r="A1252" s="5" t="s">
        <v>11285</v>
      </c>
      <c r="D1252" s="5"/>
    </row>
    <row r="1253" spans="1:4">
      <c r="A1253" s="5" t="s">
        <v>11285</v>
      </c>
      <c r="D1253" s="5"/>
    </row>
    <row r="1254" spans="1:4">
      <c r="A1254" s="5" t="s">
        <v>11285</v>
      </c>
      <c r="D1254" s="5"/>
    </row>
    <row r="1255" spans="1:4">
      <c r="A1255" s="5" t="s">
        <v>11285</v>
      </c>
      <c r="D1255" s="5"/>
    </row>
    <row r="1256" spans="1:4">
      <c r="A1256" s="5" t="s">
        <v>11285</v>
      </c>
      <c r="D1256" s="5"/>
    </row>
    <row r="1257" spans="1:4">
      <c r="A1257" s="5" t="s">
        <v>11285</v>
      </c>
      <c r="D1257" s="5"/>
    </row>
    <row r="1258" spans="1:4">
      <c r="A1258" s="5" t="s">
        <v>11285</v>
      </c>
      <c r="D1258" s="5"/>
    </row>
    <row r="1259" spans="1:4">
      <c r="A1259" s="5" t="s">
        <v>11285</v>
      </c>
      <c r="D1259" s="5"/>
    </row>
    <row r="1260" spans="1:4">
      <c r="A1260" s="5" t="s">
        <v>11285</v>
      </c>
      <c r="D1260" s="5"/>
    </row>
    <row r="1261" spans="1:4">
      <c r="A1261" s="5" t="s">
        <v>11285</v>
      </c>
      <c r="D1261" s="5"/>
    </row>
    <row r="1262" spans="1:4">
      <c r="A1262" s="5" t="s">
        <v>11285</v>
      </c>
      <c r="D1262" s="5"/>
    </row>
    <row r="1263" spans="1:4">
      <c r="A1263" s="5" t="s">
        <v>11285</v>
      </c>
      <c r="D1263" s="5"/>
    </row>
    <row r="1264" spans="1:4">
      <c r="A1264" s="5" t="s">
        <v>11285</v>
      </c>
      <c r="D1264" s="5"/>
    </row>
    <row r="1265" spans="1:4">
      <c r="A1265" s="5" t="s">
        <v>11285</v>
      </c>
      <c r="D1265" s="5"/>
    </row>
    <row r="1266" spans="1:4">
      <c r="A1266" s="5" t="s">
        <v>11285</v>
      </c>
      <c r="D1266" s="5"/>
    </row>
    <row r="1267" spans="1:4">
      <c r="A1267" s="5" t="s">
        <v>11285</v>
      </c>
      <c r="D1267" s="5"/>
    </row>
    <row r="1268" spans="1:4">
      <c r="A1268" s="5" t="s">
        <v>11285</v>
      </c>
      <c r="D1268" s="5"/>
    </row>
    <row r="1269" spans="1:4">
      <c r="A1269" s="5" t="s">
        <v>11285</v>
      </c>
      <c r="D1269" s="5"/>
    </row>
    <row r="1270" spans="1:4">
      <c r="A1270" s="5" t="s">
        <v>11285</v>
      </c>
      <c r="D1270" s="5"/>
    </row>
    <row r="1271" spans="1:4">
      <c r="A1271" s="5" t="s">
        <v>11285</v>
      </c>
      <c r="D1271" s="5"/>
    </row>
    <row r="1272" spans="1:4">
      <c r="A1272" s="5" t="s">
        <v>11285</v>
      </c>
      <c r="D1272" s="5"/>
    </row>
    <row r="1273" spans="1:4">
      <c r="A1273" s="5" t="s">
        <v>11285</v>
      </c>
      <c r="D1273" s="5"/>
    </row>
    <row r="1274" spans="1:4">
      <c r="A1274" s="5" t="s">
        <v>11285</v>
      </c>
      <c r="D1274" s="5"/>
    </row>
    <row r="1275" spans="1:4">
      <c r="A1275" s="5" t="s">
        <v>11285</v>
      </c>
      <c r="D1275" s="5"/>
    </row>
    <row r="1276" spans="1:4">
      <c r="A1276" s="5" t="s">
        <v>11285</v>
      </c>
      <c r="D1276" s="5"/>
    </row>
    <row r="1277" spans="1:4">
      <c r="A1277" s="5" t="s">
        <v>11285</v>
      </c>
      <c r="D1277" s="5"/>
    </row>
    <row r="1278" spans="1:4">
      <c r="A1278" s="5" t="s">
        <v>11285</v>
      </c>
      <c r="D1278" s="5"/>
    </row>
    <row r="1279" spans="1:4">
      <c r="A1279" s="5" t="s">
        <v>11285</v>
      </c>
      <c r="D1279" s="5"/>
    </row>
    <row r="1280" spans="1:4">
      <c r="A1280" s="5" t="s">
        <v>11285</v>
      </c>
      <c r="D1280" s="5"/>
    </row>
    <row r="1281" spans="1:4">
      <c r="A1281" s="5" t="s">
        <v>11285</v>
      </c>
      <c r="D1281" s="5"/>
    </row>
    <row r="1282" spans="1:4">
      <c r="A1282" s="5" t="s">
        <v>11285</v>
      </c>
      <c r="D1282" s="5"/>
    </row>
    <row r="1283" spans="1:4">
      <c r="A1283" s="5" t="s">
        <v>11285</v>
      </c>
      <c r="D1283" s="5"/>
    </row>
    <row r="1284" spans="1:4">
      <c r="A1284" s="5" t="s">
        <v>11285</v>
      </c>
      <c r="D1284" s="5"/>
    </row>
    <row r="1285" spans="1:4">
      <c r="A1285" s="5" t="s">
        <v>11285</v>
      </c>
      <c r="D1285" s="5"/>
    </row>
    <row r="1286" spans="1:4">
      <c r="A1286" s="5" t="s">
        <v>11285</v>
      </c>
      <c r="D1286" s="5"/>
    </row>
    <row r="1287" spans="1:4">
      <c r="A1287" s="5" t="s">
        <v>11285</v>
      </c>
      <c r="D1287" s="5"/>
    </row>
    <row r="1288" spans="1:4">
      <c r="A1288" s="5" t="s">
        <v>11285</v>
      </c>
      <c r="D1288" s="5"/>
    </row>
    <row r="1289" spans="1:4">
      <c r="A1289" s="5" t="s">
        <v>11285</v>
      </c>
      <c r="D1289" s="5"/>
    </row>
    <row r="1290" spans="1:4">
      <c r="A1290" s="5" t="s">
        <v>11285</v>
      </c>
      <c r="D1290" s="5"/>
    </row>
    <row r="1291" spans="1:4">
      <c r="A1291" s="5" t="s">
        <v>11285</v>
      </c>
      <c r="D1291" s="5"/>
    </row>
    <row r="1292" spans="1:4">
      <c r="A1292" s="5" t="s">
        <v>11285</v>
      </c>
      <c r="D1292" s="5"/>
    </row>
    <row r="1293" spans="1:4">
      <c r="A1293" s="5" t="s">
        <v>11285</v>
      </c>
      <c r="D1293" s="5"/>
    </row>
    <row r="1294" spans="1:4">
      <c r="A1294" s="5" t="s">
        <v>11303</v>
      </c>
      <c r="D1294" s="5"/>
    </row>
    <row r="1295" spans="1:4">
      <c r="A1295" s="5" t="s">
        <v>11303</v>
      </c>
      <c r="D1295" s="5"/>
    </row>
    <row r="1296" spans="1:4">
      <c r="A1296" s="5" t="s">
        <v>11303</v>
      </c>
      <c r="D1296" s="5"/>
    </row>
    <row r="1297" spans="1:4">
      <c r="A1297" s="5" t="s">
        <v>11303</v>
      </c>
      <c r="D1297" s="5"/>
    </row>
    <row r="1298" spans="1:4">
      <c r="A1298" s="5" t="s">
        <v>11303</v>
      </c>
      <c r="D1298" s="5"/>
    </row>
    <row r="1299" spans="1:4">
      <c r="A1299" s="5" t="s">
        <v>11303</v>
      </c>
      <c r="D1299" s="5"/>
    </row>
    <row r="1300" spans="1:4">
      <c r="A1300" s="5" t="s">
        <v>11303</v>
      </c>
      <c r="D1300" s="5"/>
    </row>
    <row r="1301" spans="1:4">
      <c r="A1301" s="5" t="s">
        <v>11303</v>
      </c>
      <c r="D1301" s="5"/>
    </row>
    <row r="1302" spans="1:4">
      <c r="A1302" s="5" t="s">
        <v>11303</v>
      </c>
      <c r="D1302" s="5"/>
    </row>
    <row r="1303" spans="1:4">
      <c r="A1303" s="5" t="s">
        <v>11303</v>
      </c>
      <c r="D1303" s="5"/>
    </row>
    <row r="1304" spans="1:4">
      <c r="A1304" s="5" t="s">
        <v>11303</v>
      </c>
      <c r="D1304" s="5"/>
    </row>
    <row r="1305" spans="1:4">
      <c r="A1305" s="5" t="s">
        <v>11303</v>
      </c>
      <c r="D1305" s="5"/>
    </row>
    <row r="1306" spans="1:4">
      <c r="A1306" s="5" t="s">
        <v>11303</v>
      </c>
      <c r="D1306" s="5"/>
    </row>
    <row r="1307" spans="1:4">
      <c r="A1307" s="5" t="s">
        <v>11303</v>
      </c>
      <c r="D1307" s="5"/>
    </row>
    <row r="1308" spans="1:4">
      <c r="A1308" s="5" t="s">
        <v>11303</v>
      </c>
      <c r="D1308" s="5"/>
    </row>
    <row r="1309" spans="1:4">
      <c r="A1309" s="5" t="s">
        <v>11303</v>
      </c>
      <c r="D1309" s="5"/>
    </row>
    <row r="1310" spans="1:4">
      <c r="A1310" s="5" t="s">
        <v>11303</v>
      </c>
      <c r="D1310" s="5"/>
    </row>
    <row r="1311" spans="1:4">
      <c r="A1311" s="5" t="s">
        <v>11414</v>
      </c>
      <c r="D1311" s="5"/>
    </row>
    <row r="1312" spans="1:4">
      <c r="A1312" s="5" t="s">
        <v>11414</v>
      </c>
      <c r="D1312" s="5"/>
    </row>
    <row r="1313" spans="1:4">
      <c r="A1313" s="5" t="s">
        <v>11414</v>
      </c>
      <c r="D1313" s="5"/>
    </row>
    <row r="1314" spans="1:4">
      <c r="A1314" s="5" t="s">
        <v>11414</v>
      </c>
      <c r="D1314" s="5"/>
    </row>
    <row r="1315" spans="1:4">
      <c r="A1315" s="5" t="s">
        <v>11414</v>
      </c>
      <c r="D1315" s="5"/>
    </row>
    <row r="1316" spans="1:4">
      <c r="A1316" s="5" t="s">
        <v>11414</v>
      </c>
      <c r="D1316" s="5"/>
    </row>
    <row r="1317" spans="1:4">
      <c r="A1317" s="5" t="s">
        <v>11414</v>
      </c>
      <c r="D1317" s="5"/>
    </row>
    <row r="1318" spans="1:4">
      <c r="A1318" s="5" t="s">
        <v>11414</v>
      </c>
      <c r="D1318" s="5"/>
    </row>
    <row r="1319" spans="1:4">
      <c r="A1319" s="5" t="s">
        <v>11414</v>
      </c>
      <c r="D1319" s="5"/>
    </row>
    <row r="1320" spans="1:4">
      <c r="A1320" s="5" t="s">
        <v>11414</v>
      </c>
      <c r="D1320" s="5"/>
    </row>
    <row r="1321" spans="1:4">
      <c r="A1321" s="5" t="s">
        <v>11414</v>
      </c>
      <c r="D1321" s="5"/>
    </row>
    <row r="1322" spans="1:4">
      <c r="A1322" s="5" t="s">
        <v>11414</v>
      </c>
      <c r="D1322" s="5"/>
    </row>
    <row r="1323" spans="1:4">
      <c r="A1323" s="5" t="s">
        <v>11414</v>
      </c>
      <c r="D1323" s="5"/>
    </row>
    <row r="1324" spans="1:4">
      <c r="A1324" s="5" t="s">
        <v>11414</v>
      </c>
      <c r="D1324" s="5"/>
    </row>
    <row r="1325" spans="1:4">
      <c r="A1325" s="5" t="s">
        <v>11414</v>
      </c>
      <c r="D1325" s="5"/>
    </row>
    <row r="1326" spans="1:4">
      <c r="A1326" s="5" t="s">
        <v>11414</v>
      </c>
      <c r="D1326" s="5"/>
    </row>
    <row r="1327" spans="1:4">
      <c r="A1327" s="5" t="s">
        <v>11414</v>
      </c>
      <c r="D1327" s="5"/>
    </row>
    <row r="1328" spans="1:4">
      <c r="A1328" s="5" t="s">
        <v>11414</v>
      </c>
      <c r="D1328" s="5"/>
    </row>
    <row r="1329" spans="1:4">
      <c r="A1329" s="5" t="s">
        <v>11414</v>
      </c>
      <c r="D1329" s="5"/>
    </row>
    <row r="1330" spans="1:4">
      <c r="A1330" s="5" t="s">
        <v>11414</v>
      </c>
      <c r="D1330" s="5"/>
    </row>
    <row r="1331" spans="1:4">
      <c r="A1331" s="5" t="s">
        <v>11414</v>
      </c>
      <c r="D1331" s="5"/>
    </row>
    <row r="1332" spans="1:4">
      <c r="A1332" s="5" t="s">
        <v>11414</v>
      </c>
      <c r="D1332" s="5"/>
    </row>
    <row r="1333" spans="1:4">
      <c r="A1333" s="5" t="s">
        <v>11414</v>
      </c>
      <c r="D1333" s="5"/>
    </row>
    <row r="1334" spans="1:4">
      <c r="A1334" s="5" t="s">
        <v>11414</v>
      </c>
      <c r="D1334" s="5"/>
    </row>
    <row r="1335" spans="1:4">
      <c r="A1335" s="5" t="s">
        <v>11414</v>
      </c>
      <c r="D1335" s="5"/>
    </row>
    <row r="1336" spans="1:4">
      <c r="A1336" s="5" t="s">
        <v>11393</v>
      </c>
      <c r="D1336" s="5"/>
    </row>
    <row r="1337" spans="1:4">
      <c r="A1337" s="5" t="s">
        <v>11393</v>
      </c>
      <c r="D1337" s="5"/>
    </row>
    <row r="1338" spans="1:4">
      <c r="A1338" s="5" t="s">
        <v>11393</v>
      </c>
      <c r="D1338" s="5"/>
    </row>
    <row r="1339" spans="1:4">
      <c r="A1339" s="5" t="s">
        <v>11393</v>
      </c>
      <c r="D1339" s="5"/>
    </row>
    <row r="1340" spans="1:4">
      <c r="A1340" s="5" t="s">
        <v>11393</v>
      </c>
      <c r="D1340" s="5"/>
    </row>
    <row r="1341" spans="1:4">
      <c r="A1341" s="5" t="s">
        <v>11393</v>
      </c>
      <c r="D1341" s="5"/>
    </row>
    <row r="1342" spans="1:4">
      <c r="A1342" s="5" t="s">
        <v>11393</v>
      </c>
      <c r="D1342" s="5"/>
    </row>
    <row r="1343" spans="1:4">
      <c r="A1343" s="5" t="s">
        <v>11393</v>
      </c>
      <c r="D1343" s="5"/>
    </row>
    <row r="1344" spans="1:4">
      <c r="A1344" s="5" t="s">
        <v>11393</v>
      </c>
      <c r="D1344" s="5"/>
    </row>
    <row r="1345" spans="1:4">
      <c r="A1345" s="5" t="s">
        <v>11393</v>
      </c>
      <c r="D1345" s="5"/>
    </row>
    <row r="1346" spans="1:4">
      <c r="A1346" s="5" t="s">
        <v>11393</v>
      </c>
      <c r="D1346" s="5"/>
    </row>
    <row r="1347" spans="1:4">
      <c r="A1347" s="5" t="s">
        <v>11393</v>
      </c>
      <c r="D1347" s="5"/>
    </row>
    <row r="1348" spans="1:4">
      <c r="A1348" s="5" t="s">
        <v>11393</v>
      </c>
      <c r="D1348" s="5"/>
    </row>
    <row r="1349" spans="1:4">
      <c r="A1349" s="5" t="s">
        <v>11393</v>
      </c>
      <c r="D1349" s="5"/>
    </row>
    <row r="1350" spans="1:4">
      <c r="A1350" s="5" t="s">
        <v>11393</v>
      </c>
      <c r="D1350" s="5"/>
    </row>
    <row r="1351" spans="1:4">
      <c r="A1351" s="5" t="s">
        <v>11393</v>
      </c>
      <c r="D1351" s="5"/>
    </row>
    <row r="1352" spans="1:4">
      <c r="A1352" s="5" t="s">
        <v>11393</v>
      </c>
      <c r="D1352" s="5"/>
    </row>
    <row r="1353" spans="1:4">
      <c r="A1353" s="5" t="s">
        <v>11393</v>
      </c>
      <c r="D1353" s="5"/>
    </row>
    <row r="1354" spans="1:4">
      <c r="A1354" s="5" t="s">
        <v>11393</v>
      </c>
      <c r="D1354" s="5"/>
    </row>
    <row r="1355" spans="1:4">
      <c r="A1355" s="5" t="s">
        <v>11393</v>
      </c>
      <c r="D1355" s="5"/>
    </row>
    <row r="1356" spans="1:4">
      <c r="A1356" s="5" t="s">
        <v>11393</v>
      </c>
      <c r="D1356" s="5"/>
    </row>
    <row r="1357" spans="1:4">
      <c r="A1357" s="5" t="s">
        <v>11393</v>
      </c>
      <c r="D1357" s="5"/>
    </row>
    <row r="1358" spans="1:4">
      <c r="A1358" s="5" t="s">
        <v>11393</v>
      </c>
      <c r="D1358" s="5"/>
    </row>
    <row r="1359" spans="1:4">
      <c r="A1359" s="5" t="s">
        <v>11393</v>
      </c>
      <c r="D1359" s="5"/>
    </row>
    <row r="1360" spans="1:4">
      <c r="A1360" s="5" t="s">
        <v>11393</v>
      </c>
      <c r="D1360" s="5"/>
    </row>
    <row r="1361" spans="1:4">
      <c r="A1361" s="5" t="s">
        <v>11393</v>
      </c>
      <c r="D1361" s="5"/>
    </row>
    <row r="1362" spans="1:4">
      <c r="A1362" s="5" t="s">
        <v>11393</v>
      </c>
      <c r="D1362" s="5"/>
    </row>
    <row r="1363" spans="1:4">
      <c r="A1363" s="5" t="s">
        <v>11393</v>
      </c>
      <c r="D1363" s="5"/>
    </row>
    <row r="1364" spans="1:4">
      <c r="A1364" s="5" t="s">
        <v>11393</v>
      </c>
      <c r="D1364" s="5"/>
    </row>
    <row r="1365" spans="1:4">
      <c r="A1365" s="5" t="s">
        <v>11393</v>
      </c>
      <c r="D1365" s="5"/>
    </row>
    <row r="1366" spans="1:4">
      <c r="A1366" s="5" t="s">
        <v>11393</v>
      </c>
      <c r="D1366" s="5"/>
    </row>
    <row r="1367" spans="1:4">
      <c r="A1367" s="5" t="s">
        <v>11393</v>
      </c>
      <c r="D1367" s="5"/>
    </row>
    <row r="1368" spans="1:4">
      <c r="A1368" s="5" t="s">
        <v>11393</v>
      </c>
      <c r="D1368" s="5"/>
    </row>
    <row r="1369" spans="1:4">
      <c r="A1369" s="5" t="s">
        <v>11393</v>
      </c>
      <c r="D1369" s="5"/>
    </row>
    <row r="1370" spans="1:4">
      <c r="A1370" s="5" t="s">
        <v>11393</v>
      </c>
      <c r="D1370" s="5"/>
    </row>
    <row r="1371" spans="1:4">
      <c r="A1371" s="5" t="s">
        <v>11393</v>
      </c>
      <c r="D1371" s="5"/>
    </row>
    <row r="1372" spans="1:4">
      <c r="A1372" s="5" t="s">
        <v>11393</v>
      </c>
      <c r="D1372" s="5"/>
    </row>
    <row r="1373" spans="1:4">
      <c r="A1373" s="5" t="s">
        <v>11393</v>
      </c>
      <c r="D1373" s="5"/>
    </row>
    <row r="1374" spans="1:4">
      <c r="A1374" s="5" t="s">
        <v>11393</v>
      </c>
      <c r="D1374" s="5"/>
    </row>
    <row r="1375" spans="1:4">
      <c r="A1375" s="5" t="s">
        <v>11393</v>
      </c>
      <c r="D1375" s="5"/>
    </row>
    <row r="1376" spans="1:4">
      <c r="A1376" s="5" t="s">
        <v>11393</v>
      </c>
      <c r="D1376" s="5"/>
    </row>
    <row r="1377" spans="1:4">
      <c r="A1377" s="5" t="s">
        <v>11393</v>
      </c>
      <c r="D1377" s="5"/>
    </row>
    <row r="1378" spans="1:4">
      <c r="A1378" s="5" t="s">
        <v>11393</v>
      </c>
      <c r="D1378" s="5"/>
    </row>
    <row r="1379" spans="1:4">
      <c r="A1379" s="5" t="s">
        <v>11393</v>
      </c>
      <c r="D1379" s="5"/>
    </row>
    <row r="1380" spans="1:4">
      <c r="A1380" s="5" t="s">
        <v>11393</v>
      </c>
      <c r="D1380" s="5"/>
    </row>
    <row r="1381" spans="1:4">
      <c r="A1381" s="5" t="s">
        <v>11393</v>
      </c>
      <c r="D1381" s="5"/>
    </row>
    <row r="1382" spans="1:4">
      <c r="A1382" s="5" t="s">
        <v>11393</v>
      </c>
      <c r="D1382" s="5"/>
    </row>
    <row r="1383" spans="1:4">
      <c r="A1383" s="5" t="s">
        <v>11393</v>
      </c>
      <c r="D1383" s="5"/>
    </row>
    <row r="1384" spans="1:4">
      <c r="A1384" s="5" t="s">
        <v>11393</v>
      </c>
      <c r="D1384" s="5"/>
    </row>
    <row r="1385" spans="1:4">
      <c r="A1385" s="5" t="s">
        <v>11393</v>
      </c>
      <c r="D1385" s="5"/>
    </row>
    <row r="1386" spans="1:4">
      <c r="A1386" s="5" t="s">
        <v>11393</v>
      </c>
      <c r="D1386" s="5"/>
    </row>
    <row r="1387" spans="1:4">
      <c r="A1387" s="5" t="s">
        <v>11393</v>
      </c>
      <c r="D1387" s="5"/>
    </row>
    <row r="1388" spans="1:4">
      <c r="A1388" s="5" t="s">
        <v>11393</v>
      </c>
      <c r="D1388" s="5"/>
    </row>
    <row r="1389" spans="1:4">
      <c r="A1389" s="5" t="s">
        <v>11393</v>
      </c>
      <c r="D1389" s="5"/>
    </row>
    <row r="1390" spans="1:4">
      <c r="A1390" s="5" t="s">
        <v>11393</v>
      </c>
      <c r="D1390" s="5"/>
    </row>
    <row r="1391" spans="1:4">
      <c r="A1391" s="5" t="s">
        <v>11393</v>
      </c>
      <c r="D1391" s="5"/>
    </row>
    <row r="1392" spans="1:4">
      <c r="A1392" s="5" t="s">
        <v>11393</v>
      </c>
      <c r="D1392" s="5"/>
    </row>
    <row r="1393" spans="1:4">
      <c r="A1393" s="5" t="s">
        <v>11393</v>
      </c>
      <c r="D1393" s="5"/>
    </row>
    <row r="1394" spans="1:4">
      <c r="A1394" s="5" t="s">
        <v>11393</v>
      </c>
      <c r="D1394" s="5"/>
    </row>
    <row r="1395" spans="1:4">
      <c r="A1395" s="5" t="s">
        <v>11393</v>
      </c>
      <c r="D1395" s="5"/>
    </row>
    <row r="1396" spans="1:4">
      <c r="A1396" s="5" t="s">
        <v>11393</v>
      </c>
      <c r="D1396" s="5"/>
    </row>
    <row r="1397" spans="1:4">
      <c r="A1397" s="5" t="s">
        <v>11393</v>
      </c>
      <c r="D1397" s="5"/>
    </row>
    <row r="1398" spans="1:4">
      <c r="A1398" s="5" t="s">
        <v>11393</v>
      </c>
      <c r="D1398" s="5"/>
    </row>
    <row r="1399" spans="1:4">
      <c r="A1399" s="5" t="s">
        <v>11393</v>
      </c>
      <c r="D1399" s="5"/>
    </row>
    <row r="1400" spans="1:4">
      <c r="A1400" s="5" t="s">
        <v>11393</v>
      </c>
      <c r="D1400" s="5"/>
    </row>
    <row r="1401" spans="1:4">
      <c r="A1401" s="5" t="s">
        <v>11393</v>
      </c>
      <c r="D1401" s="5"/>
    </row>
    <row r="1402" spans="1:4">
      <c r="A1402" s="5" t="s">
        <v>11393</v>
      </c>
      <c r="D1402" s="5"/>
    </row>
    <row r="1403" spans="1:4">
      <c r="A1403" s="5" t="s">
        <v>11393</v>
      </c>
      <c r="D1403" s="5"/>
    </row>
    <row r="1404" spans="1:4">
      <c r="A1404" s="5" t="s">
        <v>11393</v>
      </c>
      <c r="D1404" s="5"/>
    </row>
    <row r="1405" spans="1:4">
      <c r="A1405" s="5" t="s">
        <v>11393</v>
      </c>
      <c r="D1405" s="5"/>
    </row>
    <row r="1406" spans="1:4">
      <c r="A1406" s="5" t="s">
        <v>11393</v>
      </c>
      <c r="D1406" s="5"/>
    </row>
    <row r="1407" spans="1:4">
      <c r="A1407" s="5" t="s">
        <v>11393</v>
      </c>
      <c r="D1407" s="5"/>
    </row>
    <row r="1408" spans="1:4">
      <c r="A1408" s="5" t="s">
        <v>11393</v>
      </c>
      <c r="D1408" s="5"/>
    </row>
    <row r="1409" spans="1:4">
      <c r="A1409" s="5" t="s">
        <v>11393</v>
      </c>
      <c r="D1409" s="5"/>
    </row>
    <row r="1410" spans="1:4">
      <c r="A1410" s="5" t="s">
        <v>11393</v>
      </c>
      <c r="D1410" s="5"/>
    </row>
    <row r="1411" spans="1:4">
      <c r="A1411" s="5" t="s">
        <v>11393</v>
      </c>
      <c r="D1411" s="5"/>
    </row>
    <row r="1412" spans="1:4">
      <c r="A1412" s="5" t="s">
        <v>11393</v>
      </c>
      <c r="D1412" s="5"/>
    </row>
    <row r="1413" spans="1:4">
      <c r="A1413" s="5" t="s">
        <v>11393</v>
      </c>
      <c r="D1413" s="5"/>
    </row>
    <row r="1414" spans="1:4">
      <c r="A1414" s="5" t="s">
        <v>11393</v>
      </c>
      <c r="D1414" s="5"/>
    </row>
    <row r="1415" spans="1:4">
      <c r="A1415" s="5" t="s">
        <v>11393</v>
      </c>
      <c r="D1415" s="5"/>
    </row>
    <row r="1416" spans="1:4">
      <c r="A1416" s="5" t="s">
        <v>11393</v>
      </c>
      <c r="D1416" s="5"/>
    </row>
    <row r="1417" spans="1:4">
      <c r="A1417" s="5" t="s">
        <v>11393</v>
      </c>
      <c r="D1417" s="5"/>
    </row>
    <row r="1418" spans="1:4">
      <c r="A1418" s="5" t="s">
        <v>11393</v>
      </c>
      <c r="D1418" s="5"/>
    </row>
    <row r="1419" spans="1:4">
      <c r="A1419" s="5" t="s">
        <v>11393</v>
      </c>
      <c r="D1419" s="5"/>
    </row>
    <row r="1420" spans="1:4">
      <c r="A1420" s="5" t="s">
        <v>11393</v>
      </c>
      <c r="D1420" s="5"/>
    </row>
    <row r="1421" spans="1:4">
      <c r="A1421" s="5" t="s">
        <v>11393</v>
      </c>
      <c r="D1421" s="5"/>
    </row>
    <row r="1422" spans="1:4">
      <c r="A1422" s="5" t="s">
        <v>11393</v>
      </c>
      <c r="D1422" s="5"/>
    </row>
    <row r="1423" spans="1:4">
      <c r="A1423" s="5" t="s">
        <v>11393</v>
      </c>
      <c r="D1423" s="5"/>
    </row>
    <row r="1424" spans="1:4">
      <c r="A1424" s="5" t="s">
        <v>11393</v>
      </c>
      <c r="D1424" s="5"/>
    </row>
    <row r="1425" spans="1:4">
      <c r="A1425" s="5" t="s">
        <v>11393</v>
      </c>
      <c r="D1425" s="5"/>
    </row>
    <row r="1426" spans="1:4">
      <c r="A1426" s="5" t="s">
        <v>11393</v>
      </c>
      <c r="D1426" s="5"/>
    </row>
    <row r="1427" spans="1:4">
      <c r="A1427" s="5" t="s">
        <v>11393</v>
      </c>
      <c r="D1427" s="5"/>
    </row>
    <row r="1428" spans="1:4">
      <c r="A1428" s="5" t="s">
        <v>11393</v>
      </c>
      <c r="D1428" s="5"/>
    </row>
    <row r="1429" spans="1:4">
      <c r="A1429" s="5" t="s">
        <v>11393</v>
      </c>
      <c r="D1429" s="5"/>
    </row>
    <row r="1430" spans="1:4">
      <c r="A1430" s="5" t="s">
        <v>11393</v>
      </c>
      <c r="D1430" s="5"/>
    </row>
    <row r="1431" spans="1:4">
      <c r="A1431" s="5" t="s">
        <v>11393</v>
      </c>
      <c r="D1431" s="5"/>
    </row>
    <row r="1432" spans="1:4">
      <c r="A1432" s="5" t="s">
        <v>11393</v>
      </c>
      <c r="D1432" s="5"/>
    </row>
    <row r="1433" spans="1:4">
      <c r="A1433" s="5" t="s">
        <v>11393</v>
      </c>
      <c r="D1433" s="5"/>
    </row>
    <row r="1434" spans="1:4">
      <c r="A1434" s="5" t="s">
        <v>11393</v>
      </c>
      <c r="D1434" s="5"/>
    </row>
    <row r="1435" spans="1:4">
      <c r="A1435" s="5" t="s">
        <v>11393</v>
      </c>
      <c r="D1435" s="5"/>
    </row>
    <row r="1436" spans="1:4">
      <c r="A1436" s="5" t="s">
        <v>11393</v>
      </c>
      <c r="D1436" s="5"/>
    </row>
    <row r="1437" spans="1:4">
      <c r="A1437" s="5" t="s">
        <v>11393</v>
      </c>
      <c r="D1437" s="5"/>
    </row>
    <row r="1438" spans="1:4">
      <c r="A1438" s="5" t="s">
        <v>11393</v>
      </c>
      <c r="D1438" s="5"/>
    </row>
    <row r="1439" spans="1:4">
      <c r="A1439" s="5" t="s">
        <v>11306</v>
      </c>
      <c r="D1439" s="5"/>
    </row>
    <row r="1440" spans="1:4">
      <c r="A1440" s="5" t="s">
        <v>11306</v>
      </c>
      <c r="D1440" s="5"/>
    </row>
    <row r="1441" spans="1:4">
      <c r="A1441" s="5" t="s">
        <v>11306</v>
      </c>
      <c r="D1441" s="5"/>
    </row>
    <row r="1442" spans="1:4">
      <c r="A1442" s="5" t="s">
        <v>11306</v>
      </c>
      <c r="D1442" s="5"/>
    </row>
    <row r="1443" spans="1:4">
      <c r="A1443" s="5" t="s">
        <v>11306</v>
      </c>
      <c r="D1443" s="5"/>
    </row>
    <row r="1444" spans="1:4">
      <c r="A1444" s="5" t="s">
        <v>11306</v>
      </c>
      <c r="D1444" s="5"/>
    </row>
    <row r="1445" spans="1:4">
      <c r="A1445" s="5" t="s">
        <v>11306</v>
      </c>
      <c r="D1445" s="5"/>
    </row>
    <row r="1446" spans="1:4">
      <c r="A1446" s="5" t="s">
        <v>11306</v>
      </c>
      <c r="D1446" s="5"/>
    </row>
    <row r="1447" spans="1:4">
      <c r="A1447" s="5" t="s">
        <v>11306</v>
      </c>
      <c r="D1447" s="5"/>
    </row>
    <row r="1448" spans="1:4">
      <c r="A1448" s="5" t="s">
        <v>11306</v>
      </c>
      <c r="D1448" s="5"/>
    </row>
    <row r="1449" spans="1:4">
      <c r="A1449" s="5" t="s">
        <v>11306</v>
      </c>
      <c r="D1449" s="5"/>
    </row>
    <row r="1450" spans="1:4">
      <c r="A1450" s="5" t="s">
        <v>11306</v>
      </c>
      <c r="D1450" s="5"/>
    </row>
    <row r="1451" spans="1:4">
      <c r="A1451" s="5" t="s">
        <v>11306</v>
      </c>
      <c r="D1451" s="5"/>
    </row>
    <row r="1452" spans="1:4">
      <c r="A1452" s="5" t="s">
        <v>11306</v>
      </c>
      <c r="D1452" s="5"/>
    </row>
    <row r="1453" spans="1:4">
      <c r="A1453" s="5" t="s">
        <v>11306</v>
      </c>
      <c r="D1453" s="5"/>
    </row>
    <row r="1454" spans="1:4">
      <c r="A1454" s="5" t="s">
        <v>11306</v>
      </c>
      <c r="D1454" s="5"/>
    </row>
    <row r="1455" spans="1:4">
      <c r="A1455" s="5" t="s">
        <v>11306</v>
      </c>
      <c r="D1455" s="5"/>
    </row>
    <row r="1456" spans="1:4">
      <c r="A1456" s="5" t="s">
        <v>11306</v>
      </c>
      <c r="D1456" s="5"/>
    </row>
    <row r="1457" spans="1:4">
      <c r="A1457" s="5" t="s">
        <v>11306</v>
      </c>
      <c r="D1457" s="5"/>
    </row>
    <row r="1458" spans="1:4">
      <c r="A1458" s="5" t="s">
        <v>11306</v>
      </c>
      <c r="D1458" s="5"/>
    </row>
    <row r="1459" spans="1:4">
      <c r="A1459" s="5" t="s">
        <v>11306</v>
      </c>
      <c r="D1459" s="5"/>
    </row>
    <row r="1460" spans="1:4">
      <c r="A1460" s="5" t="s">
        <v>11306</v>
      </c>
      <c r="D1460" s="5"/>
    </row>
    <row r="1461" spans="1:4">
      <c r="A1461" s="5" t="s">
        <v>11306</v>
      </c>
      <c r="D1461" s="5"/>
    </row>
    <row r="1462" spans="1:4">
      <c r="A1462" s="5" t="s">
        <v>11306</v>
      </c>
      <c r="D1462" s="5"/>
    </row>
    <row r="1463" spans="1:4">
      <c r="A1463" s="5" t="s">
        <v>11306</v>
      </c>
      <c r="D1463" s="5"/>
    </row>
    <row r="1464" spans="1:4">
      <c r="A1464" s="5" t="s">
        <v>11306</v>
      </c>
      <c r="D1464" s="5"/>
    </row>
    <row r="1465" spans="1:4">
      <c r="A1465" s="5" t="s">
        <v>11306</v>
      </c>
      <c r="D1465" s="5"/>
    </row>
    <row r="1466" spans="1:4">
      <c r="A1466" s="5" t="s">
        <v>11306</v>
      </c>
      <c r="D1466" s="5"/>
    </row>
    <row r="1467" spans="1:4">
      <c r="A1467" s="5" t="s">
        <v>11306</v>
      </c>
      <c r="D1467" s="5"/>
    </row>
    <row r="1468" spans="1:4">
      <c r="A1468" s="5" t="s">
        <v>11306</v>
      </c>
      <c r="D1468" s="5"/>
    </row>
    <row r="1469" spans="1:4">
      <c r="A1469" s="5" t="s">
        <v>11306</v>
      </c>
      <c r="D1469" s="5"/>
    </row>
    <row r="1470" spans="1:4">
      <c r="A1470" s="5" t="s">
        <v>11306</v>
      </c>
      <c r="D1470" s="5"/>
    </row>
    <row r="1471" spans="1:4">
      <c r="A1471" s="5" t="s">
        <v>11306</v>
      </c>
      <c r="D1471" s="5"/>
    </row>
    <row r="1472" spans="1:4">
      <c r="A1472" s="5" t="s">
        <v>11306</v>
      </c>
      <c r="D1472" s="5"/>
    </row>
    <row r="1473" spans="1:4">
      <c r="A1473" s="5" t="s">
        <v>11306</v>
      </c>
      <c r="D1473" s="5"/>
    </row>
    <row r="1474" spans="1:4">
      <c r="A1474" s="5" t="s">
        <v>11306</v>
      </c>
      <c r="D1474" s="5"/>
    </row>
    <row r="1475" spans="1:4">
      <c r="A1475" s="5" t="s">
        <v>11306</v>
      </c>
      <c r="D1475" s="5"/>
    </row>
    <row r="1476" spans="1:4">
      <c r="A1476" s="5" t="s">
        <v>11306</v>
      </c>
      <c r="D1476" s="5"/>
    </row>
    <row r="1477" spans="1:4">
      <c r="A1477" s="5" t="s">
        <v>11432</v>
      </c>
      <c r="D1477" s="5"/>
    </row>
    <row r="1478" spans="1:4">
      <c r="A1478" s="5" t="s">
        <v>11432</v>
      </c>
      <c r="D1478" s="5"/>
    </row>
    <row r="1479" spans="1:4">
      <c r="A1479" s="5" t="s">
        <v>11432</v>
      </c>
      <c r="D1479" s="5"/>
    </row>
    <row r="1480" spans="1:4">
      <c r="A1480" s="5" t="s">
        <v>11432</v>
      </c>
      <c r="D1480" s="5"/>
    </row>
    <row r="1481" spans="1:4">
      <c r="A1481" s="5" t="s">
        <v>11432</v>
      </c>
      <c r="D1481" s="5"/>
    </row>
    <row r="1482" spans="1:4">
      <c r="A1482" s="5" t="s">
        <v>11432</v>
      </c>
      <c r="D1482" s="5"/>
    </row>
    <row r="1483" spans="1:4">
      <c r="A1483" s="5" t="s">
        <v>11432</v>
      </c>
      <c r="D1483" s="5"/>
    </row>
    <row r="1484" spans="1:4">
      <c r="A1484" s="5" t="s">
        <v>11432</v>
      </c>
      <c r="D1484" s="5"/>
    </row>
    <row r="1485" spans="1:4">
      <c r="A1485" s="5" t="s">
        <v>11432</v>
      </c>
      <c r="D1485" s="5"/>
    </row>
    <row r="1486" spans="1:4">
      <c r="A1486" s="5" t="s">
        <v>11432</v>
      </c>
      <c r="D1486" s="5"/>
    </row>
    <row r="1487" spans="1:4">
      <c r="A1487" s="5" t="s">
        <v>11384</v>
      </c>
      <c r="D1487" s="5"/>
    </row>
    <row r="1488" spans="1:4">
      <c r="A1488" s="5" t="s">
        <v>11384</v>
      </c>
      <c r="D1488" s="5"/>
    </row>
    <row r="1489" spans="1:4">
      <c r="A1489" s="5" t="s">
        <v>11384</v>
      </c>
      <c r="D1489" s="5"/>
    </row>
    <row r="1490" spans="1:4">
      <c r="A1490" s="5" t="s">
        <v>11384</v>
      </c>
      <c r="D1490" s="5"/>
    </row>
    <row r="1491" spans="1:4">
      <c r="A1491" s="5" t="s">
        <v>11384</v>
      </c>
      <c r="D1491" s="5"/>
    </row>
    <row r="1492" spans="1:4">
      <c r="A1492" s="5" t="s">
        <v>11384</v>
      </c>
      <c r="D1492" s="5"/>
    </row>
    <row r="1493" spans="1:4">
      <c r="A1493" s="5" t="s">
        <v>11384</v>
      </c>
      <c r="D1493" s="5"/>
    </row>
    <row r="1494" spans="1:4">
      <c r="A1494" s="5" t="s">
        <v>11384</v>
      </c>
      <c r="D1494" s="5"/>
    </row>
    <row r="1495" spans="1:4">
      <c r="A1495" s="5" t="s">
        <v>11384</v>
      </c>
      <c r="D1495" s="5"/>
    </row>
    <row r="1496" spans="1:4">
      <c r="A1496" s="5" t="s">
        <v>11384</v>
      </c>
      <c r="D1496" s="5"/>
    </row>
    <row r="1497" spans="1:4">
      <c r="A1497" s="5" t="s">
        <v>11384</v>
      </c>
      <c r="D1497" s="5"/>
    </row>
    <row r="1498" spans="1:4">
      <c r="A1498" s="5" t="s">
        <v>11384</v>
      </c>
      <c r="D1498" s="5"/>
    </row>
    <row r="1499" spans="1:4">
      <c r="A1499" s="5" t="s">
        <v>11384</v>
      </c>
      <c r="D1499" s="5"/>
    </row>
    <row r="1500" spans="1:4">
      <c r="A1500" s="5" t="s">
        <v>11384</v>
      </c>
      <c r="D1500" s="5"/>
    </row>
    <row r="1501" spans="1:4">
      <c r="A1501" s="5" t="s">
        <v>11384</v>
      </c>
      <c r="D1501" s="5"/>
    </row>
    <row r="1502" spans="1:4">
      <c r="A1502" s="5" t="s">
        <v>11384</v>
      </c>
      <c r="D1502" s="5"/>
    </row>
    <row r="1503" spans="1:4">
      <c r="A1503" s="5" t="s">
        <v>11384</v>
      </c>
      <c r="D1503" s="5"/>
    </row>
    <row r="1504" spans="1:4">
      <c r="A1504" s="5" t="s">
        <v>11384</v>
      </c>
      <c r="D1504" s="5"/>
    </row>
    <row r="1505" spans="1:4">
      <c r="A1505" s="5" t="s">
        <v>11384</v>
      </c>
      <c r="D1505" s="5"/>
    </row>
    <row r="1506" spans="1:4">
      <c r="A1506" s="5" t="s">
        <v>11384</v>
      </c>
      <c r="D1506" s="5"/>
    </row>
    <row r="1507" spans="1:4">
      <c r="A1507" s="5" t="s">
        <v>11384</v>
      </c>
      <c r="D1507" s="5"/>
    </row>
    <row r="1508" spans="1:4">
      <c r="A1508" s="5" t="s">
        <v>11239</v>
      </c>
      <c r="D1508" s="5"/>
    </row>
    <row r="1509" spans="1:4">
      <c r="A1509" s="5" t="s">
        <v>11239</v>
      </c>
      <c r="D1509" s="5"/>
    </row>
    <row r="1510" spans="1:4">
      <c r="A1510" s="5" t="s">
        <v>11239</v>
      </c>
      <c r="D1510" s="5"/>
    </row>
    <row r="1511" spans="1:4">
      <c r="A1511" s="5" t="s">
        <v>11239</v>
      </c>
      <c r="D1511" s="5"/>
    </row>
    <row r="1512" spans="1:4">
      <c r="A1512" s="5" t="s">
        <v>11239</v>
      </c>
      <c r="D1512" s="5"/>
    </row>
    <row r="1513" spans="1:4">
      <c r="A1513" s="5" t="s">
        <v>11239</v>
      </c>
      <c r="D1513" s="5"/>
    </row>
    <row r="1514" spans="1:4">
      <c r="A1514" s="5" t="s">
        <v>11239</v>
      </c>
      <c r="D1514" s="5"/>
    </row>
    <row r="1515" spans="1:4">
      <c r="A1515" s="5" t="s">
        <v>11239</v>
      </c>
      <c r="D1515" s="5"/>
    </row>
    <row r="1516" spans="1:4">
      <c r="A1516" s="5" t="s">
        <v>11216</v>
      </c>
      <c r="D1516" s="5"/>
    </row>
    <row r="1517" spans="1:4">
      <c r="A1517" s="5" t="s">
        <v>11216</v>
      </c>
      <c r="D1517" s="5"/>
    </row>
    <row r="1518" spans="1:4">
      <c r="A1518" s="5" t="s">
        <v>11216</v>
      </c>
      <c r="D1518" s="5"/>
    </row>
    <row r="1519" spans="1:4">
      <c r="A1519" s="5" t="s">
        <v>11216</v>
      </c>
      <c r="D1519" s="5"/>
    </row>
    <row r="1520" spans="1:4">
      <c r="A1520" s="5" t="s">
        <v>11216</v>
      </c>
      <c r="D1520" s="5"/>
    </row>
    <row r="1521" spans="1:4">
      <c r="A1521" s="5" t="s">
        <v>11216</v>
      </c>
      <c r="D1521" s="5"/>
    </row>
    <row r="1522" spans="1:4">
      <c r="A1522" s="5" t="s">
        <v>11216</v>
      </c>
      <c r="D1522" s="5"/>
    </row>
    <row r="1523" spans="1:4">
      <c r="A1523" s="5" t="s">
        <v>11216</v>
      </c>
      <c r="D1523" s="5"/>
    </row>
    <row r="1524" spans="1:4">
      <c r="A1524" s="5" t="s">
        <v>11216</v>
      </c>
      <c r="D1524" s="5"/>
    </row>
    <row r="1525" spans="1:4">
      <c r="A1525" s="5" t="s">
        <v>11216</v>
      </c>
      <c r="D1525" s="5"/>
    </row>
    <row r="1526" spans="1:4">
      <c r="A1526" s="5" t="s">
        <v>11216</v>
      </c>
      <c r="D1526" s="5"/>
    </row>
    <row r="1527" spans="1:4">
      <c r="A1527" s="5" t="s">
        <v>11216</v>
      </c>
      <c r="D1527" s="5"/>
    </row>
    <row r="1528" spans="1:4">
      <c r="A1528" s="5" t="s">
        <v>11216</v>
      </c>
      <c r="D1528" s="5"/>
    </row>
    <row r="1529" spans="1:4">
      <c r="A1529" s="5" t="s">
        <v>11216</v>
      </c>
      <c r="D1529" s="5"/>
    </row>
    <row r="1530" spans="1:4">
      <c r="A1530" s="5" t="s">
        <v>11216</v>
      </c>
      <c r="D1530" s="5"/>
    </row>
    <row r="1531" spans="1:4">
      <c r="A1531" s="5" t="s">
        <v>11216</v>
      </c>
      <c r="D1531" s="5"/>
    </row>
    <row r="1532" spans="1:4">
      <c r="A1532" s="5" t="s">
        <v>11216</v>
      </c>
      <c r="D1532" s="5"/>
    </row>
    <row r="1533" spans="1:4">
      <c r="A1533" s="5" t="s">
        <v>11216</v>
      </c>
      <c r="D1533" s="5"/>
    </row>
    <row r="1534" spans="1:4">
      <c r="A1534" s="5" t="s">
        <v>11216</v>
      </c>
      <c r="D1534" s="5"/>
    </row>
    <row r="1535" spans="1:4">
      <c r="A1535" s="5" t="s">
        <v>11216</v>
      </c>
      <c r="D1535" s="5"/>
    </row>
    <row r="1536" spans="1:4">
      <c r="A1536" s="5" t="s">
        <v>11216</v>
      </c>
      <c r="D1536" s="5"/>
    </row>
    <row r="1537" spans="1:4">
      <c r="A1537" s="5" t="s">
        <v>11216</v>
      </c>
      <c r="D1537" s="5"/>
    </row>
    <row r="1538" spans="1:4">
      <c r="A1538" s="5" t="s">
        <v>11216</v>
      </c>
      <c r="D1538" s="5"/>
    </row>
    <row r="1539" spans="1:4">
      <c r="A1539" s="5" t="s">
        <v>11216</v>
      </c>
      <c r="D1539" s="5"/>
    </row>
    <row r="1540" spans="1:4">
      <c r="A1540" s="5" t="s">
        <v>11216</v>
      </c>
      <c r="D1540" s="5"/>
    </row>
    <row r="1541" spans="1:4">
      <c r="A1541" s="5" t="s">
        <v>11216</v>
      </c>
      <c r="D1541" s="5"/>
    </row>
    <row r="1542" spans="1:4">
      <c r="A1542" s="5" t="s">
        <v>11216</v>
      </c>
      <c r="D1542" s="5"/>
    </row>
    <row r="1543" spans="1:4">
      <c r="A1543" s="5" t="s">
        <v>11216</v>
      </c>
      <c r="D1543" s="5"/>
    </row>
    <row r="1544" spans="1:4">
      <c r="A1544" s="5" t="s">
        <v>11216</v>
      </c>
      <c r="D1544" s="5"/>
    </row>
    <row r="1545" spans="1:4">
      <c r="A1545" s="5" t="s">
        <v>11216</v>
      </c>
      <c r="D1545" s="5"/>
    </row>
    <row r="1546" spans="1:4">
      <c r="A1546" s="5" t="s">
        <v>11216</v>
      </c>
      <c r="D1546" s="5"/>
    </row>
    <row r="1547" spans="1:4">
      <c r="A1547" s="5" t="s">
        <v>11216</v>
      </c>
      <c r="D1547" s="5"/>
    </row>
    <row r="1548" spans="1:4">
      <c r="A1548" s="5" t="s">
        <v>11216</v>
      </c>
      <c r="D1548" s="5"/>
    </row>
    <row r="1549" spans="1:4">
      <c r="A1549" s="5" t="s">
        <v>11216</v>
      </c>
      <c r="D1549" s="5"/>
    </row>
    <row r="1550" spans="1:4">
      <c r="A1550" s="5" t="s">
        <v>11216</v>
      </c>
      <c r="D1550" s="5"/>
    </row>
    <row r="1551" spans="1:4">
      <c r="A1551" s="5" t="s">
        <v>11216</v>
      </c>
      <c r="D1551" s="5"/>
    </row>
    <row r="1552" spans="1:4">
      <c r="A1552" s="5" t="s">
        <v>11216</v>
      </c>
      <c r="D1552" s="5"/>
    </row>
    <row r="1553" spans="1:4">
      <c r="A1553" s="5" t="s">
        <v>11216</v>
      </c>
      <c r="D1553" s="5"/>
    </row>
    <row r="1554" spans="1:4">
      <c r="A1554" s="5" t="s">
        <v>11216</v>
      </c>
      <c r="D1554" s="5"/>
    </row>
    <row r="1555" spans="1:4">
      <c r="A1555" s="5" t="s">
        <v>11216</v>
      </c>
      <c r="D1555" s="5"/>
    </row>
    <row r="1556" spans="1:4">
      <c r="A1556" s="5" t="s">
        <v>11216</v>
      </c>
      <c r="D1556" s="5"/>
    </row>
    <row r="1557" spans="1:4">
      <c r="A1557" s="5" t="s">
        <v>11216</v>
      </c>
      <c r="D1557" s="5"/>
    </row>
    <row r="1558" spans="1:4">
      <c r="A1558" s="5" t="s">
        <v>11216</v>
      </c>
      <c r="D1558" s="5"/>
    </row>
    <row r="1559" spans="1:4">
      <c r="A1559" s="5" t="s">
        <v>11216</v>
      </c>
      <c r="D1559" s="5"/>
    </row>
    <row r="1560" spans="1:4">
      <c r="A1560" s="5" t="s">
        <v>11216</v>
      </c>
      <c r="D1560" s="5"/>
    </row>
    <row r="1561" spans="1:4">
      <c r="A1561" s="5" t="s">
        <v>11216</v>
      </c>
      <c r="D1561" s="5"/>
    </row>
    <row r="1562" spans="1:4">
      <c r="A1562" s="5" t="s">
        <v>11216</v>
      </c>
      <c r="D1562" s="5"/>
    </row>
    <row r="1563" spans="1:4">
      <c r="A1563" s="5" t="s">
        <v>11216</v>
      </c>
      <c r="D1563" s="5"/>
    </row>
    <row r="1564" spans="1:4">
      <c r="A1564" s="5" t="s">
        <v>11216</v>
      </c>
      <c r="D1564" s="5"/>
    </row>
    <row r="1565" spans="1:4">
      <c r="A1565" s="5" t="s">
        <v>11216</v>
      </c>
      <c r="D1565" s="5"/>
    </row>
    <row r="1566" spans="1:4">
      <c r="A1566" s="5" t="s">
        <v>11216</v>
      </c>
      <c r="D1566" s="5"/>
    </row>
    <row r="1567" spans="1:4">
      <c r="A1567" s="5" t="s">
        <v>11216</v>
      </c>
      <c r="D1567" s="5"/>
    </row>
    <row r="1568" spans="1:4">
      <c r="A1568" s="5" t="s">
        <v>11216</v>
      </c>
      <c r="D1568" s="5"/>
    </row>
    <row r="1569" spans="1:4">
      <c r="A1569" s="5" t="s">
        <v>11216</v>
      </c>
      <c r="D1569" s="5"/>
    </row>
    <row r="1570" spans="1:4">
      <c r="A1570" s="5" t="s">
        <v>11216</v>
      </c>
      <c r="D1570" s="5"/>
    </row>
    <row r="1571" spans="1:4">
      <c r="A1571" s="5" t="s">
        <v>11216</v>
      </c>
      <c r="D1571" s="5"/>
    </row>
    <row r="1572" spans="1:4">
      <c r="A1572" s="5" t="s">
        <v>11216</v>
      </c>
      <c r="D1572" s="5"/>
    </row>
    <row r="1573" spans="1:4">
      <c r="A1573" s="5" t="s">
        <v>11216</v>
      </c>
      <c r="D1573" s="5"/>
    </row>
    <row r="1574" spans="1:4">
      <c r="A1574" s="5" t="s">
        <v>11216</v>
      </c>
      <c r="D1574" s="5"/>
    </row>
    <row r="1575" spans="1:4">
      <c r="A1575" s="5" t="s">
        <v>11216</v>
      </c>
      <c r="D1575" s="5"/>
    </row>
    <row r="1576" spans="1:4">
      <c r="A1576" s="5" t="s">
        <v>11216</v>
      </c>
      <c r="D1576" s="5"/>
    </row>
    <row r="1577" spans="1:4">
      <c r="A1577" s="5" t="s">
        <v>11216</v>
      </c>
      <c r="D1577" s="5"/>
    </row>
    <row r="1578" spans="1:4">
      <c r="A1578" s="5" t="s">
        <v>11216</v>
      </c>
      <c r="D1578" s="5"/>
    </row>
    <row r="1579" spans="1:4">
      <c r="A1579" s="5" t="s">
        <v>11216</v>
      </c>
      <c r="D1579" s="5"/>
    </row>
    <row r="1580" spans="1:4">
      <c r="A1580" s="5" t="s">
        <v>11216</v>
      </c>
      <c r="D1580" s="5"/>
    </row>
    <row r="1581" spans="1:4">
      <c r="A1581" s="5" t="s">
        <v>11216</v>
      </c>
      <c r="D1581" s="5"/>
    </row>
    <row r="1582" spans="1:4">
      <c r="A1582" s="5" t="s">
        <v>11216</v>
      </c>
      <c r="D1582" s="5"/>
    </row>
    <row r="1583" spans="1:4">
      <c r="A1583" s="5" t="s">
        <v>11216</v>
      </c>
      <c r="D1583" s="5"/>
    </row>
    <row r="1584" spans="1:4">
      <c r="A1584" s="5" t="s">
        <v>11216</v>
      </c>
      <c r="D1584" s="5"/>
    </row>
    <row r="1585" spans="1:4">
      <c r="A1585" s="5" t="s">
        <v>11216</v>
      </c>
      <c r="D1585" s="5"/>
    </row>
    <row r="1586" spans="1:4">
      <c r="A1586" s="5" t="s">
        <v>11216</v>
      </c>
      <c r="D1586" s="5"/>
    </row>
    <row r="1587" spans="1:4">
      <c r="A1587" s="5" t="s">
        <v>11216</v>
      </c>
      <c r="D1587" s="5"/>
    </row>
    <row r="1588" spans="1:4">
      <c r="A1588" s="5" t="s">
        <v>11216</v>
      </c>
      <c r="D1588" s="5"/>
    </row>
    <row r="1589" spans="1:4">
      <c r="A1589" s="5" t="s">
        <v>11216</v>
      </c>
      <c r="D1589" s="5"/>
    </row>
    <row r="1590" spans="1:4">
      <c r="A1590" s="5" t="s">
        <v>11216</v>
      </c>
      <c r="D1590" s="5"/>
    </row>
    <row r="1591" spans="1:4">
      <c r="A1591" s="5" t="s">
        <v>11237</v>
      </c>
      <c r="D1591" s="5"/>
    </row>
    <row r="1592" spans="1:4">
      <c r="A1592" s="5" t="s">
        <v>11237</v>
      </c>
      <c r="D1592" s="5"/>
    </row>
    <row r="1593" spans="1:4">
      <c r="A1593" s="5" t="s">
        <v>11237</v>
      </c>
      <c r="D1593" s="5"/>
    </row>
    <row r="1594" spans="1:4">
      <c r="A1594" s="5" t="s">
        <v>11237</v>
      </c>
      <c r="D1594" s="5"/>
    </row>
    <row r="1595" spans="1:4">
      <c r="A1595" s="5" t="s">
        <v>11237</v>
      </c>
      <c r="D1595" s="5"/>
    </row>
    <row r="1596" spans="1:4">
      <c r="A1596" s="5" t="s">
        <v>11210</v>
      </c>
      <c r="D1596" s="5"/>
    </row>
    <row r="1597" spans="1:4">
      <c r="A1597" s="5" t="s">
        <v>11210</v>
      </c>
      <c r="D1597" s="5"/>
    </row>
    <row r="1598" spans="1:4">
      <c r="A1598" s="5" t="s">
        <v>11210</v>
      </c>
      <c r="D1598" s="5"/>
    </row>
    <row r="1599" spans="1:4">
      <c r="A1599" s="5" t="s">
        <v>11210</v>
      </c>
      <c r="D1599" s="5"/>
    </row>
    <row r="1600" spans="1:4">
      <c r="A1600" s="5" t="s">
        <v>11210</v>
      </c>
      <c r="D1600" s="5"/>
    </row>
    <row r="1601" spans="1:4">
      <c r="A1601" s="5" t="s">
        <v>11210</v>
      </c>
      <c r="D1601" s="5"/>
    </row>
    <row r="1602" spans="1:4">
      <c r="A1602" s="5" t="s">
        <v>11210</v>
      </c>
      <c r="D1602" s="5"/>
    </row>
    <row r="1603" spans="1:4">
      <c r="A1603" s="5" t="s">
        <v>11210</v>
      </c>
      <c r="D1603" s="5"/>
    </row>
    <row r="1604" spans="1:4">
      <c r="A1604" s="5" t="s">
        <v>11210</v>
      </c>
      <c r="D1604" s="5"/>
    </row>
    <row r="1605" spans="1:4">
      <c r="A1605" s="5" t="s">
        <v>11210</v>
      </c>
      <c r="D1605" s="5"/>
    </row>
    <row r="1606" spans="1:4">
      <c r="A1606" s="5" t="s">
        <v>11210</v>
      </c>
      <c r="D1606" s="5"/>
    </row>
    <row r="1607" spans="1:4">
      <c r="A1607" s="5" t="s">
        <v>11210</v>
      </c>
      <c r="D1607" s="5"/>
    </row>
    <row r="1608" spans="1:4">
      <c r="A1608" s="5" t="s">
        <v>11210</v>
      </c>
      <c r="D1608" s="5"/>
    </row>
    <row r="1609" spans="1:4">
      <c r="A1609" s="5" t="s">
        <v>11210</v>
      </c>
      <c r="D1609" s="5"/>
    </row>
    <row r="1610" spans="1:4">
      <c r="A1610" s="5" t="s">
        <v>11210</v>
      </c>
      <c r="D1610" s="5"/>
    </row>
    <row r="1611" spans="1:4">
      <c r="A1611" s="5" t="s">
        <v>11210</v>
      </c>
      <c r="D1611" s="5"/>
    </row>
    <row r="1612" spans="1:4">
      <c r="A1612" s="5" t="s">
        <v>11210</v>
      </c>
      <c r="D1612" s="5"/>
    </row>
    <row r="1613" spans="1:4">
      <c r="A1613" s="5" t="s">
        <v>11210</v>
      </c>
      <c r="D1613" s="5"/>
    </row>
    <row r="1614" spans="1:4">
      <c r="A1614" s="5" t="s">
        <v>11210</v>
      </c>
      <c r="D1614" s="5"/>
    </row>
    <row r="1615" spans="1:4">
      <c r="A1615" s="5" t="s">
        <v>11210</v>
      </c>
      <c r="D1615" s="5"/>
    </row>
    <row r="1616" spans="1:4">
      <c r="A1616" s="5" t="s">
        <v>11210</v>
      </c>
      <c r="D1616" s="5"/>
    </row>
    <row r="1617" spans="1:4">
      <c r="A1617" s="5" t="s">
        <v>11210</v>
      </c>
      <c r="D1617" s="5"/>
    </row>
    <row r="1618" spans="1:4">
      <c r="A1618" s="5" t="s">
        <v>11210</v>
      </c>
      <c r="D1618" s="5"/>
    </row>
    <row r="1619" spans="1:4">
      <c r="A1619" s="5" t="s">
        <v>11210</v>
      </c>
      <c r="D1619" s="5"/>
    </row>
    <row r="1620" spans="1:4">
      <c r="A1620" s="5" t="s">
        <v>11210</v>
      </c>
      <c r="D1620" s="5"/>
    </row>
    <row r="1621" spans="1:4">
      <c r="A1621" s="5" t="s">
        <v>11210</v>
      </c>
      <c r="D1621" s="5"/>
    </row>
    <row r="1622" spans="1:4">
      <c r="A1622" s="5" t="s">
        <v>11210</v>
      </c>
      <c r="D1622" s="5"/>
    </row>
    <row r="1623" spans="1:4">
      <c r="A1623" s="5" t="s">
        <v>11210</v>
      </c>
      <c r="D1623" s="5"/>
    </row>
    <row r="1624" spans="1:4">
      <c r="A1624" s="5" t="s">
        <v>11210</v>
      </c>
      <c r="D1624" s="5"/>
    </row>
    <row r="1625" spans="1:4">
      <c r="A1625" s="5" t="s">
        <v>11210</v>
      </c>
      <c r="D1625" s="5"/>
    </row>
    <row r="1626" spans="1:4">
      <c r="A1626" s="5" t="s">
        <v>11210</v>
      </c>
      <c r="D1626" s="5"/>
    </row>
    <row r="1627" spans="1:4">
      <c r="A1627" s="5" t="s">
        <v>11210</v>
      </c>
      <c r="D1627" s="5"/>
    </row>
    <row r="1628" spans="1:4">
      <c r="A1628" s="5" t="s">
        <v>11210</v>
      </c>
      <c r="D1628" s="5"/>
    </row>
    <row r="1629" spans="1:4">
      <c r="A1629" s="5" t="s">
        <v>11210</v>
      </c>
      <c r="D1629" s="5"/>
    </row>
    <row r="1630" spans="1:4">
      <c r="A1630" s="5" t="s">
        <v>11210</v>
      </c>
      <c r="D1630" s="5"/>
    </row>
    <row r="1631" spans="1:4">
      <c r="A1631" s="5" t="s">
        <v>11210</v>
      </c>
      <c r="D1631" s="5"/>
    </row>
    <row r="1632" spans="1:4">
      <c r="A1632" s="5" t="s">
        <v>11210</v>
      </c>
      <c r="D1632" s="5"/>
    </row>
    <row r="1633" spans="1:4">
      <c r="A1633" s="5" t="s">
        <v>11210</v>
      </c>
      <c r="D1633" s="5"/>
    </row>
    <row r="1634" spans="1:4">
      <c r="A1634" s="5" t="s">
        <v>11210</v>
      </c>
      <c r="D1634" s="5"/>
    </row>
    <row r="1635" spans="1:4">
      <c r="A1635" s="5" t="s">
        <v>11210</v>
      </c>
      <c r="D1635" s="5"/>
    </row>
    <row r="1636" spans="1:4">
      <c r="A1636" s="5" t="s">
        <v>11210</v>
      </c>
      <c r="D1636" s="5"/>
    </row>
    <row r="1637" spans="1:4">
      <c r="A1637" s="5" t="s">
        <v>11210</v>
      </c>
      <c r="D1637" s="5"/>
    </row>
    <row r="1638" spans="1:4">
      <c r="A1638" s="5" t="s">
        <v>11210</v>
      </c>
      <c r="D1638" s="5"/>
    </row>
    <row r="1639" spans="1:4">
      <c r="A1639" s="5" t="s">
        <v>11210</v>
      </c>
      <c r="D1639" s="5"/>
    </row>
    <row r="1640" spans="1:4">
      <c r="A1640" s="5" t="s">
        <v>11210</v>
      </c>
      <c r="D1640" s="5"/>
    </row>
    <row r="1641" spans="1:4">
      <c r="A1641" s="5" t="s">
        <v>11210</v>
      </c>
      <c r="D1641" s="5"/>
    </row>
    <row r="1642" spans="1:4">
      <c r="A1642" s="5" t="s">
        <v>11210</v>
      </c>
      <c r="D1642" s="5"/>
    </row>
    <row r="1643" spans="1:4">
      <c r="A1643" s="5" t="s">
        <v>11210</v>
      </c>
      <c r="D1643" s="5"/>
    </row>
    <row r="1644" spans="1:4">
      <c r="A1644" s="5" t="s">
        <v>11210</v>
      </c>
      <c r="D1644" s="5"/>
    </row>
    <row r="1645" spans="1:4">
      <c r="A1645" s="5" t="s">
        <v>11210</v>
      </c>
      <c r="D1645" s="5"/>
    </row>
    <row r="1646" spans="1:4">
      <c r="A1646" s="5" t="s">
        <v>11210</v>
      </c>
      <c r="D1646" s="5"/>
    </row>
    <row r="1647" spans="1:4">
      <c r="A1647" s="5" t="s">
        <v>11210</v>
      </c>
      <c r="D1647" s="5"/>
    </row>
    <row r="1648" spans="1:4">
      <c r="A1648" s="5" t="s">
        <v>11210</v>
      </c>
      <c r="D1648" s="5"/>
    </row>
    <row r="1649" spans="1:4">
      <c r="A1649" s="5" t="s">
        <v>11210</v>
      </c>
      <c r="D1649" s="5"/>
    </row>
    <row r="1650" spans="1:4">
      <c r="A1650" s="5" t="s">
        <v>11210</v>
      </c>
      <c r="D1650" s="5"/>
    </row>
    <row r="1651" spans="1:4">
      <c r="A1651" s="5" t="s">
        <v>11210</v>
      </c>
      <c r="D1651" s="5"/>
    </row>
    <row r="1652" spans="1:4">
      <c r="A1652" s="5" t="s">
        <v>11210</v>
      </c>
      <c r="D1652" s="5"/>
    </row>
    <row r="1653" spans="1:4">
      <c r="A1653" s="5" t="s">
        <v>11210</v>
      </c>
      <c r="D1653" s="5"/>
    </row>
    <row r="1654" spans="1:4">
      <c r="A1654" s="5" t="s">
        <v>11210</v>
      </c>
      <c r="D1654" s="5"/>
    </row>
    <row r="1655" spans="1:4">
      <c r="A1655" s="5" t="s">
        <v>11210</v>
      </c>
      <c r="D1655" s="5"/>
    </row>
    <row r="1656" spans="1:4">
      <c r="A1656" s="5" t="s">
        <v>11210</v>
      </c>
      <c r="D1656" s="5"/>
    </row>
    <row r="1657" spans="1:4">
      <c r="A1657" s="5" t="s">
        <v>11210</v>
      </c>
      <c r="D1657" s="5"/>
    </row>
    <row r="1658" spans="1:4">
      <c r="A1658" s="5" t="s">
        <v>11210</v>
      </c>
      <c r="D1658" s="5"/>
    </row>
    <row r="1659" spans="1:4">
      <c r="A1659" s="5" t="s">
        <v>11210</v>
      </c>
      <c r="D1659" s="5"/>
    </row>
    <row r="1660" spans="1:4">
      <c r="A1660" s="5" t="s">
        <v>11210</v>
      </c>
      <c r="D1660" s="5"/>
    </row>
    <row r="1661" spans="1:4">
      <c r="A1661" s="5" t="s">
        <v>11210</v>
      </c>
      <c r="D1661" s="5"/>
    </row>
    <row r="1662" spans="1:4">
      <c r="A1662" s="5" t="s">
        <v>11210</v>
      </c>
      <c r="D1662" s="5"/>
    </row>
    <row r="1663" spans="1:4">
      <c r="A1663" s="5" t="s">
        <v>11210</v>
      </c>
      <c r="D1663" s="5"/>
    </row>
    <row r="1664" spans="1:4">
      <c r="A1664" s="5" t="s">
        <v>11210</v>
      </c>
      <c r="D1664" s="5"/>
    </row>
    <row r="1665" spans="1:4">
      <c r="A1665" s="5" t="s">
        <v>11210</v>
      </c>
      <c r="D1665" s="5"/>
    </row>
    <row r="1666" spans="1:4">
      <c r="A1666" s="5" t="s">
        <v>11210</v>
      </c>
      <c r="D1666" s="5"/>
    </row>
    <row r="1667" spans="1:4">
      <c r="A1667" s="5" t="s">
        <v>11210</v>
      </c>
      <c r="D1667" s="5"/>
    </row>
    <row r="1668" spans="1:4">
      <c r="A1668" s="5" t="s">
        <v>11210</v>
      </c>
      <c r="D1668" s="5"/>
    </row>
    <row r="1669" spans="1:4">
      <c r="A1669" s="5" t="s">
        <v>11210</v>
      </c>
      <c r="D1669" s="5"/>
    </row>
    <row r="1670" spans="1:4">
      <c r="A1670" s="5" t="s">
        <v>11210</v>
      </c>
      <c r="D1670" s="5"/>
    </row>
    <row r="1671" spans="1:4">
      <c r="A1671" s="5" t="s">
        <v>11210</v>
      </c>
      <c r="D1671" s="5"/>
    </row>
    <row r="1672" spans="1:4">
      <c r="A1672" s="5" t="s">
        <v>11210</v>
      </c>
      <c r="D1672" s="5"/>
    </row>
    <row r="1673" spans="1:4">
      <c r="A1673" s="5" t="s">
        <v>11210</v>
      </c>
      <c r="D1673" s="5"/>
    </row>
    <row r="1674" spans="1:4">
      <c r="A1674" s="5" t="s">
        <v>11210</v>
      </c>
      <c r="D1674" s="5"/>
    </row>
    <row r="1675" spans="1:4">
      <c r="A1675" s="5" t="s">
        <v>11210</v>
      </c>
      <c r="D1675" s="5"/>
    </row>
    <row r="1676" spans="1:4">
      <c r="A1676" s="5" t="s">
        <v>11210</v>
      </c>
      <c r="D1676" s="5"/>
    </row>
    <row r="1677" spans="1:4">
      <c r="A1677" s="5" t="s">
        <v>11210</v>
      </c>
      <c r="D1677" s="5"/>
    </row>
    <row r="1678" spans="1:4">
      <c r="A1678" s="5" t="s">
        <v>11210</v>
      </c>
      <c r="D1678" s="5"/>
    </row>
    <row r="1679" spans="1:4">
      <c r="A1679" s="5" t="s">
        <v>11210</v>
      </c>
      <c r="D1679" s="5"/>
    </row>
    <row r="1680" spans="1:4">
      <c r="A1680" s="5" t="s">
        <v>11210</v>
      </c>
      <c r="D1680" s="5"/>
    </row>
    <row r="1681" spans="1:4">
      <c r="A1681" s="5" t="s">
        <v>11220</v>
      </c>
      <c r="D1681" s="5"/>
    </row>
    <row r="1682" spans="1:4">
      <c r="A1682" s="5" t="s">
        <v>11220</v>
      </c>
      <c r="D1682" s="5"/>
    </row>
    <row r="1683" spans="1:4">
      <c r="A1683" s="5" t="s">
        <v>11220</v>
      </c>
      <c r="D1683" s="5"/>
    </row>
    <row r="1684" spans="1:4">
      <c r="A1684" s="5" t="s">
        <v>11220</v>
      </c>
      <c r="D1684" s="5"/>
    </row>
    <row r="1685" spans="1:4">
      <c r="A1685" s="5" t="s">
        <v>11220</v>
      </c>
      <c r="D1685" s="5"/>
    </row>
    <row r="1686" spans="1:4">
      <c r="A1686" s="5" t="s">
        <v>11220</v>
      </c>
      <c r="D1686" s="5"/>
    </row>
    <row r="1687" spans="1:4">
      <c r="A1687" s="5" t="s">
        <v>11220</v>
      </c>
      <c r="D1687" s="5"/>
    </row>
    <row r="1688" spans="1:4">
      <c r="A1688" s="5" t="s">
        <v>11220</v>
      </c>
      <c r="D1688" s="5"/>
    </row>
    <row r="1689" spans="1:4">
      <c r="A1689" s="5" t="s">
        <v>11220</v>
      </c>
      <c r="D1689" s="5"/>
    </row>
    <row r="1690" spans="1:4">
      <c r="A1690" s="5" t="s">
        <v>11220</v>
      </c>
      <c r="D1690" s="5"/>
    </row>
    <row r="1691" spans="1:4">
      <c r="A1691" s="5" t="s">
        <v>11220</v>
      </c>
      <c r="D1691" s="5"/>
    </row>
    <row r="1692" spans="1:4">
      <c r="A1692" s="5" t="s">
        <v>11220</v>
      </c>
      <c r="D1692" s="5"/>
    </row>
    <row r="1693" spans="1:4">
      <c r="A1693" s="5" t="s">
        <v>11220</v>
      </c>
      <c r="D1693" s="5"/>
    </row>
    <row r="1694" spans="1:4">
      <c r="A1694" s="5" t="s">
        <v>11220</v>
      </c>
      <c r="D1694" s="5"/>
    </row>
    <row r="1695" spans="1:4">
      <c r="A1695" s="5" t="s">
        <v>11220</v>
      </c>
      <c r="D1695" s="5"/>
    </row>
    <row r="1696" spans="1:4">
      <c r="A1696" s="5" t="s">
        <v>11220</v>
      </c>
      <c r="D1696" s="5"/>
    </row>
    <row r="1697" spans="1:4">
      <c r="A1697" s="5" t="s">
        <v>11220</v>
      </c>
      <c r="D1697" s="5"/>
    </row>
    <row r="1698" spans="1:4">
      <c r="A1698" s="5" t="s">
        <v>11220</v>
      </c>
      <c r="D1698" s="5"/>
    </row>
    <row r="1699" spans="1:4">
      <c r="A1699" s="5" t="s">
        <v>11220</v>
      </c>
      <c r="D1699" s="5"/>
    </row>
    <row r="1700" spans="1:4">
      <c r="A1700" s="5" t="s">
        <v>11220</v>
      </c>
      <c r="D1700" s="5"/>
    </row>
    <row r="1701" spans="1:4">
      <c r="A1701" s="5" t="s">
        <v>11220</v>
      </c>
      <c r="D1701" s="5"/>
    </row>
    <row r="1702" spans="1:4">
      <c r="A1702" s="5" t="s">
        <v>11220</v>
      </c>
      <c r="D1702" s="5"/>
    </row>
    <row r="1703" spans="1:4">
      <c r="A1703" s="5" t="s">
        <v>11220</v>
      </c>
      <c r="D1703" s="5"/>
    </row>
    <row r="1704" spans="1:4">
      <c r="A1704" s="5" t="s">
        <v>11220</v>
      </c>
      <c r="D1704" s="5"/>
    </row>
    <row r="1705" spans="1:4">
      <c r="A1705" s="5" t="s">
        <v>11220</v>
      </c>
      <c r="D1705" s="5"/>
    </row>
    <row r="1706" spans="1:4">
      <c r="A1706" s="5" t="s">
        <v>11220</v>
      </c>
      <c r="D1706" s="5"/>
    </row>
    <row r="1707" spans="1:4">
      <c r="A1707" s="5" t="s">
        <v>11220</v>
      </c>
      <c r="D1707" s="5"/>
    </row>
    <row r="1708" spans="1:4">
      <c r="A1708" s="5" t="s">
        <v>11220</v>
      </c>
      <c r="D1708" s="5"/>
    </row>
    <row r="1709" spans="1:4">
      <c r="A1709" s="5" t="s">
        <v>11220</v>
      </c>
      <c r="D1709" s="5"/>
    </row>
    <row r="1710" spans="1:4">
      <c r="A1710" s="5" t="s">
        <v>11220</v>
      </c>
      <c r="D1710" s="5"/>
    </row>
    <row r="1711" spans="1:4">
      <c r="A1711" s="5" t="s">
        <v>11220</v>
      </c>
      <c r="D1711" s="5"/>
    </row>
    <row r="1712" spans="1:4">
      <c r="A1712" s="5" t="s">
        <v>11220</v>
      </c>
      <c r="D1712" s="5"/>
    </row>
    <row r="1713" spans="1:4">
      <c r="A1713" s="5" t="s">
        <v>11220</v>
      </c>
      <c r="D1713" s="5"/>
    </row>
    <row r="1714" spans="1:4">
      <c r="A1714" s="5" t="s">
        <v>11220</v>
      </c>
      <c r="D1714" s="5"/>
    </row>
    <row r="1715" spans="1:4">
      <c r="A1715" s="5" t="s">
        <v>11220</v>
      </c>
      <c r="D1715" s="5"/>
    </row>
    <row r="1716" spans="1:4">
      <c r="A1716" s="5" t="s">
        <v>11220</v>
      </c>
      <c r="D1716" s="5"/>
    </row>
    <row r="1717" spans="1:4">
      <c r="A1717" s="5" t="s">
        <v>11220</v>
      </c>
      <c r="D1717" s="5"/>
    </row>
    <row r="1718" spans="1:4">
      <c r="A1718" s="5" t="s">
        <v>11220</v>
      </c>
      <c r="D1718" s="5"/>
    </row>
    <row r="1719" spans="1:4">
      <c r="A1719" s="5" t="s">
        <v>11220</v>
      </c>
      <c r="D1719" s="5"/>
    </row>
    <row r="1720" spans="1:4">
      <c r="A1720" s="5" t="s">
        <v>11220</v>
      </c>
      <c r="D1720" s="5"/>
    </row>
    <row r="1721" spans="1:4">
      <c r="A1721" s="5" t="s">
        <v>11220</v>
      </c>
      <c r="D1721" s="5"/>
    </row>
    <row r="1722" spans="1:4">
      <c r="A1722" s="5" t="s">
        <v>11220</v>
      </c>
      <c r="D1722" s="5"/>
    </row>
    <row r="1723" spans="1:4">
      <c r="A1723" s="5" t="s">
        <v>11220</v>
      </c>
      <c r="D1723" s="5"/>
    </row>
    <row r="1724" spans="1:4">
      <c r="A1724" s="5" t="s">
        <v>11220</v>
      </c>
      <c r="D1724" s="5"/>
    </row>
    <row r="1725" spans="1:4">
      <c r="A1725" s="5" t="s">
        <v>11220</v>
      </c>
      <c r="D1725" s="5"/>
    </row>
    <row r="1726" spans="1:4">
      <c r="A1726" s="5" t="s">
        <v>11220</v>
      </c>
      <c r="D1726" s="5"/>
    </row>
    <row r="1727" spans="1:4">
      <c r="A1727" s="5" t="s">
        <v>11220</v>
      </c>
      <c r="D1727" s="5"/>
    </row>
    <row r="1728" spans="1:4">
      <c r="A1728" s="5" t="s">
        <v>11220</v>
      </c>
      <c r="D1728" s="5"/>
    </row>
    <row r="1729" spans="1:4">
      <c r="A1729" s="5" t="s">
        <v>11220</v>
      </c>
      <c r="D1729" s="5"/>
    </row>
    <row r="1730" spans="1:4">
      <c r="A1730" s="5" t="s">
        <v>11220</v>
      </c>
      <c r="D1730" s="5"/>
    </row>
    <row r="1731" spans="1:4">
      <c r="A1731" s="5" t="s">
        <v>11220</v>
      </c>
      <c r="D1731" s="5"/>
    </row>
    <row r="1732" spans="1:4">
      <c r="A1732" s="5" t="s">
        <v>11220</v>
      </c>
      <c r="D1732" s="5"/>
    </row>
    <row r="1733" spans="1:4">
      <c r="A1733" s="5" t="s">
        <v>11220</v>
      </c>
      <c r="D1733" s="5"/>
    </row>
    <row r="1734" spans="1:4">
      <c r="A1734" s="5" t="s">
        <v>11220</v>
      </c>
      <c r="D1734" s="5"/>
    </row>
    <row r="1735" spans="1:4">
      <c r="A1735" s="5" t="s">
        <v>11220</v>
      </c>
      <c r="D1735" s="5"/>
    </row>
    <row r="1736" spans="1:4">
      <c r="A1736" s="5" t="s">
        <v>11220</v>
      </c>
      <c r="D1736" s="5"/>
    </row>
    <row r="1737" spans="1:4">
      <c r="A1737" s="5" t="s">
        <v>11220</v>
      </c>
      <c r="D1737" s="5"/>
    </row>
    <row r="1738" spans="1:4">
      <c r="A1738" s="5" t="s">
        <v>11220</v>
      </c>
      <c r="D1738" s="5"/>
    </row>
    <row r="1739" spans="1:4">
      <c r="A1739" s="5" t="s">
        <v>11220</v>
      </c>
      <c r="D1739" s="5"/>
    </row>
    <row r="1740" spans="1:4">
      <c r="A1740" s="5" t="s">
        <v>11220</v>
      </c>
      <c r="D1740" s="5"/>
    </row>
    <row r="1741" spans="1:4">
      <c r="A1741" s="5" t="s">
        <v>11220</v>
      </c>
      <c r="D1741" s="5"/>
    </row>
    <row r="1742" spans="1:4">
      <c r="A1742" s="5" t="s">
        <v>11220</v>
      </c>
      <c r="D1742" s="5"/>
    </row>
    <row r="1743" spans="1:4">
      <c r="A1743" s="5" t="s">
        <v>11220</v>
      </c>
      <c r="D1743" s="5"/>
    </row>
    <row r="1744" spans="1:4">
      <c r="A1744" s="5" t="s">
        <v>11220</v>
      </c>
      <c r="D1744" s="5"/>
    </row>
    <row r="1745" spans="1:4">
      <c r="A1745" s="5" t="s">
        <v>11220</v>
      </c>
      <c r="D1745" s="5"/>
    </row>
    <row r="1746" spans="1:4">
      <c r="A1746" s="5" t="s">
        <v>11220</v>
      </c>
      <c r="D1746" s="5"/>
    </row>
    <row r="1747" spans="1:4">
      <c r="A1747" s="5" t="s">
        <v>11220</v>
      </c>
      <c r="D1747" s="5"/>
    </row>
    <row r="1748" spans="1:4">
      <c r="A1748" s="5" t="s">
        <v>11220</v>
      </c>
      <c r="D1748" s="5"/>
    </row>
    <row r="1749" spans="1:4">
      <c r="A1749" s="5" t="s">
        <v>11220</v>
      </c>
      <c r="D1749" s="5"/>
    </row>
    <row r="1750" spans="1:4">
      <c r="A1750" s="5" t="s">
        <v>11214</v>
      </c>
      <c r="D1750" s="5"/>
    </row>
    <row r="1751" spans="1:4">
      <c r="A1751" s="5" t="s">
        <v>11214</v>
      </c>
      <c r="D1751" s="5"/>
    </row>
    <row r="1752" spans="1:4">
      <c r="A1752" s="5" t="s">
        <v>11214</v>
      </c>
      <c r="D1752" s="5"/>
    </row>
    <row r="1753" spans="1:4">
      <c r="A1753" s="5" t="s">
        <v>11214</v>
      </c>
      <c r="D1753" s="5"/>
    </row>
    <row r="1754" spans="1:4">
      <c r="A1754" s="5" t="s">
        <v>11214</v>
      </c>
      <c r="D1754" s="5"/>
    </row>
    <row r="1755" spans="1:4">
      <c r="A1755" s="5" t="s">
        <v>11214</v>
      </c>
      <c r="D1755" s="5"/>
    </row>
    <row r="1756" spans="1:4">
      <c r="A1756" s="5" t="s">
        <v>11214</v>
      </c>
      <c r="D1756" s="5"/>
    </row>
    <row r="1757" spans="1:4">
      <c r="A1757" s="5" t="s">
        <v>11214</v>
      </c>
      <c r="D1757" s="5"/>
    </row>
    <row r="1758" spans="1:4">
      <c r="A1758" s="5" t="s">
        <v>11214</v>
      </c>
      <c r="D1758" s="5"/>
    </row>
    <row r="1759" spans="1:4">
      <c r="A1759" s="5" t="s">
        <v>11214</v>
      </c>
      <c r="D1759" s="5"/>
    </row>
    <row r="1760" spans="1:4">
      <c r="A1760" s="5" t="s">
        <v>11214</v>
      </c>
      <c r="D1760" s="5"/>
    </row>
    <row r="1761" spans="1:4">
      <c r="A1761" s="5" t="s">
        <v>11214</v>
      </c>
      <c r="D1761" s="5"/>
    </row>
    <row r="1762" spans="1:4">
      <c r="A1762" s="5" t="s">
        <v>11214</v>
      </c>
      <c r="D1762" s="5"/>
    </row>
    <row r="1763" spans="1:4">
      <c r="A1763" s="5" t="s">
        <v>11214</v>
      </c>
      <c r="D1763" s="5"/>
    </row>
    <row r="1764" spans="1:4">
      <c r="A1764" s="5" t="s">
        <v>11214</v>
      </c>
      <c r="D1764" s="5"/>
    </row>
    <row r="1765" spans="1:4">
      <c r="A1765" s="5" t="s">
        <v>11214</v>
      </c>
      <c r="D1765" s="5"/>
    </row>
    <row r="1766" spans="1:4">
      <c r="A1766" s="5" t="s">
        <v>11214</v>
      </c>
      <c r="D1766" s="5"/>
    </row>
    <row r="1767" spans="1:4">
      <c r="A1767" s="5" t="s">
        <v>11214</v>
      </c>
      <c r="D1767" s="5"/>
    </row>
    <row r="1768" spans="1:4">
      <c r="A1768" s="5" t="s">
        <v>11214</v>
      </c>
      <c r="D1768" s="5"/>
    </row>
    <row r="1769" spans="1:4">
      <c r="A1769" s="5" t="s">
        <v>11214</v>
      </c>
      <c r="D1769" s="5"/>
    </row>
    <row r="1770" spans="1:4">
      <c r="A1770" s="5" t="s">
        <v>11214</v>
      </c>
      <c r="D1770" s="5"/>
    </row>
    <row r="1771" spans="1:4">
      <c r="A1771" s="5" t="s">
        <v>11214</v>
      </c>
      <c r="D1771" s="5"/>
    </row>
    <row r="1772" spans="1:4">
      <c r="A1772" s="5" t="s">
        <v>11214</v>
      </c>
      <c r="D1772" s="5"/>
    </row>
    <row r="1773" spans="1:4">
      <c r="A1773" s="5" t="s">
        <v>11214</v>
      </c>
      <c r="D1773" s="5"/>
    </row>
    <row r="1774" spans="1:4">
      <c r="A1774" s="5" t="s">
        <v>11214</v>
      </c>
      <c r="D1774" s="5"/>
    </row>
    <row r="1775" spans="1:4">
      <c r="A1775" s="5" t="s">
        <v>11214</v>
      </c>
      <c r="D1775" s="5"/>
    </row>
    <row r="1776" spans="1:4">
      <c r="A1776" s="5" t="s">
        <v>11214</v>
      </c>
      <c r="D1776" s="5"/>
    </row>
    <row r="1777" spans="1:4">
      <c r="A1777" s="5" t="s">
        <v>11214</v>
      </c>
      <c r="D1777" s="5"/>
    </row>
    <row r="1778" spans="1:4">
      <c r="A1778" s="5" t="s">
        <v>11214</v>
      </c>
      <c r="D1778" s="5"/>
    </row>
    <row r="1779" spans="1:4">
      <c r="A1779" s="5" t="s">
        <v>11214</v>
      </c>
      <c r="D1779" s="5"/>
    </row>
    <row r="1780" spans="1:4">
      <c r="A1780" s="5" t="s">
        <v>11214</v>
      </c>
      <c r="D1780" s="5"/>
    </row>
    <row r="1781" spans="1:4">
      <c r="A1781" s="5" t="s">
        <v>11214</v>
      </c>
      <c r="D1781" s="5"/>
    </row>
    <row r="1782" spans="1:4">
      <c r="A1782" s="5" t="s">
        <v>11214</v>
      </c>
      <c r="D1782" s="5"/>
    </row>
    <row r="1783" spans="1:4">
      <c r="A1783" s="5" t="s">
        <v>11214</v>
      </c>
      <c r="D1783" s="5"/>
    </row>
    <row r="1784" spans="1:4">
      <c r="A1784" s="5" t="s">
        <v>11214</v>
      </c>
      <c r="D1784" s="5"/>
    </row>
    <row r="1785" spans="1:4">
      <c r="A1785" s="5" t="s">
        <v>11214</v>
      </c>
      <c r="D1785" s="5"/>
    </row>
    <row r="1786" spans="1:4">
      <c r="A1786" s="5" t="s">
        <v>11214</v>
      </c>
      <c r="D1786" s="5"/>
    </row>
    <row r="1787" spans="1:4">
      <c r="A1787" s="5" t="s">
        <v>11214</v>
      </c>
      <c r="D1787" s="5"/>
    </row>
    <row r="1788" spans="1:4">
      <c r="A1788" s="5" t="s">
        <v>11214</v>
      </c>
      <c r="D1788" s="5"/>
    </row>
    <row r="1789" spans="1:4">
      <c r="A1789" s="5" t="s">
        <v>11214</v>
      </c>
      <c r="D1789" s="5"/>
    </row>
    <row r="1790" spans="1:4">
      <c r="A1790" s="5" t="s">
        <v>11214</v>
      </c>
      <c r="D1790" s="5"/>
    </row>
    <row r="1791" spans="1:4">
      <c r="A1791" s="5" t="s">
        <v>11214</v>
      </c>
      <c r="D1791" s="5"/>
    </row>
    <row r="1792" spans="1:4">
      <c r="A1792" s="5" t="s">
        <v>11214</v>
      </c>
      <c r="D1792" s="5"/>
    </row>
    <row r="1793" spans="1:4">
      <c r="A1793" s="5" t="s">
        <v>11214</v>
      </c>
      <c r="D1793" s="5"/>
    </row>
    <row r="1794" spans="1:4">
      <c r="A1794" s="5" t="s">
        <v>11214</v>
      </c>
      <c r="D1794" s="5"/>
    </row>
    <row r="1795" spans="1:4">
      <c r="A1795" s="5" t="s">
        <v>11214</v>
      </c>
      <c r="D1795" s="5"/>
    </row>
    <row r="1796" spans="1:4">
      <c r="A1796" s="5" t="s">
        <v>11214</v>
      </c>
      <c r="D1796" s="5"/>
    </row>
    <row r="1797" spans="1:4">
      <c r="A1797" s="5" t="s">
        <v>11214</v>
      </c>
      <c r="D1797" s="5"/>
    </row>
    <row r="1798" spans="1:4">
      <c r="A1798" s="5" t="s">
        <v>11214</v>
      </c>
      <c r="D1798" s="5"/>
    </row>
    <row r="1799" spans="1:4">
      <c r="A1799" s="5" t="s">
        <v>11214</v>
      </c>
      <c r="D1799" s="5"/>
    </row>
    <row r="1800" spans="1:4">
      <c r="A1800" s="5" t="s">
        <v>11214</v>
      </c>
      <c r="D1800" s="5"/>
    </row>
    <row r="1801" spans="1:4">
      <c r="A1801" s="5" t="s">
        <v>11214</v>
      </c>
      <c r="D1801" s="5"/>
    </row>
    <row r="1802" spans="1:4">
      <c r="A1802" s="5" t="s">
        <v>11214</v>
      </c>
      <c r="D1802" s="5"/>
    </row>
    <row r="1803" spans="1:4">
      <c r="A1803" s="5" t="s">
        <v>11214</v>
      </c>
      <c r="D1803" s="5"/>
    </row>
    <row r="1804" spans="1:4">
      <c r="A1804" s="5" t="s">
        <v>11214</v>
      </c>
      <c r="D1804" s="5"/>
    </row>
    <row r="1805" spans="1:4">
      <c r="A1805" s="5" t="s">
        <v>11214</v>
      </c>
      <c r="D1805" s="5"/>
    </row>
    <row r="1806" spans="1:4">
      <c r="A1806" s="5" t="s">
        <v>11214</v>
      </c>
      <c r="D1806" s="5"/>
    </row>
    <row r="1807" spans="1:4">
      <c r="A1807" s="5" t="s">
        <v>11214</v>
      </c>
      <c r="D1807" s="5"/>
    </row>
    <row r="1808" spans="1:4">
      <c r="A1808" s="5" t="s">
        <v>11214</v>
      </c>
      <c r="D1808" s="5"/>
    </row>
    <row r="1809" spans="1:4">
      <c r="A1809" s="5" t="s">
        <v>11214</v>
      </c>
      <c r="D1809" s="5"/>
    </row>
    <row r="1810" spans="1:4">
      <c r="A1810" s="5" t="s">
        <v>11214</v>
      </c>
      <c r="D1810" s="5"/>
    </row>
    <row r="1811" spans="1:4">
      <c r="A1811" s="5" t="s">
        <v>11214</v>
      </c>
      <c r="D1811" s="5"/>
    </row>
    <row r="1812" spans="1:4">
      <c r="A1812" s="5" t="s">
        <v>11214</v>
      </c>
      <c r="D1812" s="5"/>
    </row>
    <row r="1813" spans="1:4">
      <c r="A1813" s="5" t="s">
        <v>11214</v>
      </c>
      <c r="D1813" s="5"/>
    </row>
    <row r="1814" spans="1:4">
      <c r="A1814" s="5" t="s">
        <v>11214</v>
      </c>
      <c r="D1814" s="5"/>
    </row>
    <row r="1815" spans="1:4">
      <c r="A1815" s="5" t="s">
        <v>11214</v>
      </c>
      <c r="D1815" s="5"/>
    </row>
    <row r="1816" spans="1:4">
      <c r="A1816" s="5" t="s">
        <v>11214</v>
      </c>
      <c r="D1816" s="5"/>
    </row>
    <row r="1817" spans="1:4">
      <c r="A1817" s="5" t="s">
        <v>11214</v>
      </c>
      <c r="D1817" s="5"/>
    </row>
    <row r="1818" spans="1:4">
      <c r="A1818" s="5" t="s">
        <v>11214</v>
      </c>
      <c r="D1818" s="5"/>
    </row>
    <row r="1819" spans="1:4">
      <c r="A1819" s="5" t="s">
        <v>11214</v>
      </c>
      <c r="D1819" s="5"/>
    </row>
    <row r="1820" spans="1:4">
      <c r="A1820" s="5" t="s">
        <v>11214</v>
      </c>
      <c r="D1820" s="5"/>
    </row>
    <row r="1821" spans="1:4">
      <c r="A1821" s="5" t="s">
        <v>11214</v>
      </c>
      <c r="D1821" s="5"/>
    </row>
    <row r="1822" spans="1:4">
      <c r="A1822" s="5" t="s">
        <v>11214</v>
      </c>
      <c r="D1822" s="5"/>
    </row>
    <row r="1823" spans="1:4">
      <c r="A1823" s="5" t="s">
        <v>11214</v>
      </c>
      <c r="D1823" s="5"/>
    </row>
    <row r="1824" spans="1:4">
      <c r="A1824" s="5" t="s">
        <v>11214</v>
      </c>
      <c r="D1824" s="5"/>
    </row>
    <row r="1825" spans="1:4">
      <c r="A1825" s="5" t="s">
        <v>11214</v>
      </c>
      <c r="D1825" s="5"/>
    </row>
    <row r="1826" spans="1:4">
      <c r="A1826" s="5" t="s">
        <v>11214</v>
      </c>
      <c r="D1826" s="5"/>
    </row>
    <row r="1827" spans="1:4">
      <c r="A1827" s="5" t="s">
        <v>11214</v>
      </c>
      <c r="D1827" s="5"/>
    </row>
    <row r="1828" spans="1:4">
      <c r="A1828" s="5" t="s">
        <v>11214</v>
      </c>
      <c r="D1828" s="5"/>
    </row>
    <row r="1829" spans="1:4">
      <c r="A1829" s="5" t="s">
        <v>11214</v>
      </c>
      <c r="D1829" s="5"/>
    </row>
    <row r="1830" spans="1:4">
      <c r="A1830" s="5" t="s">
        <v>11214</v>
      </c>
      <c r="D1830" s="5"/>
    </row>
    <row r="1831" spans="1:4">
      <c r="A1831" s="5" t="s">
        <v>11214</v>
      </c>
      <c r="D1831" s="5"/>
    </row>
    <row r="1832" spans="1:4">
      <c r="A1832" s="5" t="s">
        <v>11214</v>
      </c>
      <c r="D1832" s="5"/>
    </row>
    <row r="1833" spans="1:4">
      <c r="A1833" s="5" t="s">
        <v>11214</v>
      </c>
      <c r="D1833" s="5"/>
    </row>
    <row r="1834" spans="1:4">
      <c r="A1834" s="5" t="s">
        <v>11214</v>
      </c>
      <c r="D1834" s="5"/>
    </row>
    <row r="1835" spans="1:4">
      <c r="A1835" s="5" t="s">
        <v>11214</v>
      </c>
      <c r="D1835" s="5"/>
    </row>
    <row r="1836" spans="1:4">
      <c r="A1836" s="5" t="s">
        <v>11214</v>
      </c>
      <c r="D1836" s="5"/>
    </row>
    <row r="1837" spans="1:4">
      <c r="A1837" s="5" t="s">
        <v>11214</v>
      </c>
      <c r="D1837" s="5"/>
    </row>
    <row r="1838" spans="1:4">
      <c r="A1838" s="5" t="s">
        <v>11214</v>
      </c>
      <c r="D1838" s="5"/>
    </row>
    <row r="1839" spans="1:4">
      <c r="A1839" s="5" t="s">
        <v>11214</v>
      </c>
      <c r="D1839" s="5"/>
    </row>
    <row r="1840" spans="1:4">
      <c r="A1840" s="5" t="s">
        <v>11214</v>
      </c>
      <c r="D1840" s="5"/>
    </row>
    <row r="1841" spans="1:4">
      <c r="A1841" s="5" t="s">
        <v>11214</v>
      </c>
      <c r="D1841" s="5"/>
    </row>
    <row r="1842" spans="1:4">
      <c r="A1842" s="5" t="s">
        <v>11214</v>
      </c>
      <c r="D1842" s="5"/>
    </row>
    <row r="1843" spans="1:4">
      <c r="A1843" s="5" t="s">
        <v>11214</v>
      </c>
      <c r="D1843" s="5"/>
    </row>
    <row r="1844" spans="1:4">
      <c r="A1844" s="5" t="s">
        <v>11214</v>
      </c>
      <c r="D1844" s="5"/>
    </row>
    <row r="1845" spans="1:4">
      <c r="A1845" s="5" t="s">
        <v>11214</v>
      </c>
      <c r="D1845" s="5"/>
    </row>
    <row r="1846" spans="1:4">
      <c r="A1846" s="5" t="s">
        <v>11214</v>
      </c>
      <c r="D1846" s="5"/>
    </row>
    <row r="1847" spans="1:4">
      <c r="A1847" s="5" t="s">
        <v>11214</v>
      </c>
      <c r="D1847" s="5"/>
    </row>
    <row r="1848" spans="1:4">
      <c r="A1848" s="5" t="s">
        <v>11214</v>
      </c>
      <c r="D1848" s="5"/>
    </row>
    <row r="1849" spans="1:4">
      <c r="A1849" s="5" t="s">
        <v>11214</v>
      </c>
      <c r="D1849" s="5"/>
    </row>
    <row r="1850" spans="1:4">
      <c r="A1850" s="5" t="s">
        <v>11214</v>
      </c>
      <c r="D1850" s="5"/>
    </row>
    <row r="1851" spans="1:4">
      <c r="A1851" s="5" t="s">
        <v>11214</v>
      </c>
      <c r="D1851" s="5"/>
    </row>
    <row r="1852" spans="1:4">
      <c r="A1852" s="5" t="s">
        <v>11242</v>
      </c>
      <c r="D1852" s="5"/>
    </row>
    <row r="1853" spans="1:4">
      <c r="A1853" s="5" t="s">
        <v>11242</v>
      </c>
      <c r="D1853" s="5"/>
    </row>
    <row r="1854" spans="1:4">
      <c r="A1854" s="5" t="s">
        <v>11242</v>
      </c>
      <c r="D1854" s="5"/>
    </row>
    <row r="1855" spans="1:4">
      <c r="A1855" s="5" t="s">
        <v>11242</v>
      </c>
      <c r="D1855" s="5"/>
    </row>
    <row r="1856" spans="1:4">
      <c r="A1856" s="5" t="s">
        <v>11242</v>
      </c>
      <c r="D1856" s="5"/>
    </row>
    <row r="1857" spans="1:4">
      <c r="A1857" s="5" t="s">
        <v>11242</v>
      </c>
      <c r="D1857" s="5"/>
    </row>
    <row r="1858" spans="1:4">
      <c r="A1858" s="5" t="s">
        <v>11242</v>
      </c>
      <c r="D1858" s="5"/>
    </row>
    <row r="1859" spans="1:4">
      <c r="A1859" s="5" t="s">
        <v>11242</v>
      </c>
      <c r="D1859" s="5"/>
    </row>
    <row r="1860" spans="1:4">
      <c r="A1860" s="5" t="s">
        <v>11242</v>
      </c>
      <c r="D1860" s="5"/>
    </row>
    <row r="1861" spans="1:4">
      <c r="A1861" s="5" t="s">
        <v>11242</v>
      </c>
      <c r="D1861" s="5"/>
    </row>
    <row r="1862" spans="1:4">
      <c r="A1862" s="5" t="s">
        <v>11242</v>
      </c>
      <c r="D1862" s="5"/>
    </row>
    <row r="1863" spans="1:4">
      <c r="A1863" s="5" t="s">
        <v>11242</v>
      </c>
      <c r="D1863" s="5"/>
    </row>
    <row r="1864" spans="1:4">
      <c r="A1864" s="5" t="s">
        <v>11242</v>
      </c>
      <c r="D1864" s="5"/>
    </row>
    <row r="1865" spans="1:4">
      <c r="A1865" s="5" t="s">
        <v>11242</v>
      </c>
      <c r="D1865" s="5"/>
    </row>
    <row r="1866" spans="1:4">
      <c r="A1866" s="5" t="s">
        <v>11242</v>
      </c>
      <c r="D1866" s="5"/>
    </row>
    <row r="1867" spans="1:4">
      <c r="A1867" s="5" t="s">
        <v>11242</v>
      </c>
      <c r="D1867" s="5"/>
    </row>
    <row r="1868" spans="1:4">
      <c r="A1868" s="5" t="s">
        <v>11242</v>
      </c>
      <c r="D1868" s="5"/>
    </row>
    <row r="1869" spans="1:4">
      <c r="A1869" s="5" t="s">
        <v>11242</v>
      </c>
      <c r="D1869" s="5"/>
    </row>
    <row r="1870" spans="1:4">
      <c r="A1870" s="5" t="s">
        <v>11242</v>
      </c>
      <c r="D1870" s="5"/>
    </row>
    <row r="1871" spans="1:4">
      <c r="A1871" s="5" t="s">
        <v>11242</v>
      </c>
      <c r="D1871" s="5"/>
    </row>
    <row r="1872" spans="1:4">
      <c r="A1872" s="5" t="s">
        <v>11242</v>
      </c>
      <c r="D1872" s="5"/>
    </row>
    <row r="1873" spans="1:4">
      <c r="A1873" s="5" t="s">
        <v>11242</v>
      </c>
      <c r="D1873" s="5"/>
    </row>
    <row r="1874" spans="1:4">
      <c r="A1874" s="5" t="s">
        <v>11242</v>
      </c>
      <c r="D1874" s="5"/>
    </row>
    <row r="1875" spans="1:4">
      <c r="A1875" s="5" t="s">
        <v>11242</v>
      </c>
      <c r="D1875" s="5"/>
    </row>
    <row r="1876" spans="1:4">
      <c r="A1876" s="5" t="s">
        <v>11242</v>
      </c>
      <c r="D1876" s="5"/>
    </row>
    <row r="1877" spans="1:4">
      <c r="A1877" s="5" t="s">
        <v>11242</v>
      </c>
      <c r="D1877" s="5"/>
    </row>
    <row r="1878" spans="1:4">
      <c r="A1878" s="5" t="s">
        <v>11242</v>
      </c>
      <c r="D1878" s="5"/>
    </row>
    <row r="1879" spans="1:4">
      <c r="A1879" s="5" t="s">
        <v>11242</v>
      </c>
      <c r="D1879" s="5"/>
    </row>
    <row r="1880" spans="1:4">
      <c r="A1880" s="5" t="s">
        <v>11242</v>
      </c>
      <c r="D1880" s="5"/>
    </row>
    <row r="1881" spans="1:4">
      <c r="A1881" s="5" t="s">
        <v>11242</v>
      </c>
      <c r="D1881" s="5"/>
    </row>
    <row r="1882" spans="1:4">
      <c r="A1882" s="5" t="s">
        <v>11242</v>
      </c>
      <c r="D1882" s="5"/>
    </row>
    <row r="1883" spans="1:4">
      <c r="A1883" s="5" t="s">
        <v>11242</v>
      </c>
      <c r="D1883" s="5"/>
    </row>
    <row r="1884" spans="1:4">
      <c r="A1884" s="5" t="s">
        <v>11242</v>
      </c>
      <c r="D1884" s="5"/>
    </row>
    <row r="1885" spans="1:4">
      <c r="A1885" s="5" t="s">
        <v>11242</v>
      </c>
      <c r="D1885" s="5"/>
    </row>
    <row r="1886" spans="1:4">
      <c r="A1886" s="5" t="s">
        <v>11242</v>
      </c>
      <c r="D1886" s="5"/>
    </row>
    <row r="1887" spans="1:4">
      <c r="A1887" s="5" t="s">
        <v>11242</v>
      </c>
      <c r="D1887" s="5"/>
    </row>
    <row r="1888" spans="1:4">
      <c r="A1888" s="5" t="s">
        <v>11247</v>
      </c>
      <c r="D1888" s="5"/>
    </row>
    <row r="1889" spans="1:4">
      <c r="A1889" s="5" t="s">
        <v>11247</v>
      </c>
      <c r="D1889" s="5"/>
    </row>
    <row r="1890" spans="1:4">
      <c r="A1890" s="5" t="s">
        <v>11247</v>
      </c>
      <c r="D1890" s="5"/>
    </row>
    <row r="1891" spans="1:4">
      <c r="A1891" s="5" t="s">
        <v>11247</v>
      </c>
      <c r="D1891" s="5"/>
    </row>
    <row r="1892" spans="1:4">
      <c r="A1892" s="5" t="s">
        <v>11247</v>
      </c>
      <c r="D1892" s="5"/>
    </row>
    <row r="1893" spans="1:4">
      <c r="A1893" s="5" t="s">
        <v>11247</v>
      </c>
      <c r="D1893" s="5"/>
    </row>
    <row r="1894" spans="1:4">
      <c r="A1894" s="5" t="s">
        <v>11247</v>
      </c>
      <c r="D1894" s="5"/>
    </row>
    <row r="1895" spans="1:4">
      <c r="A1895" s="5" t="s">
        <v>11247</v>
      </c>
      <c r="D1895" s="5"/>
    </row>
    <row r="1896" spans="1:4">
      <c r="A1896" s="5" t="s">
        <v>11247</v>
      </c>
      <c r="D1896" s="5"/>
    </row>
    <row r="1897" spans="1:4">
      <c r="A1897" s="5" t="s">
        <v>11247</v>
      </c>
      <c r="D1897" s="5"/>
    </row>
    <row r="1898" spans="1:4">
      <c r="A1898" s="5" t="s">
        <v>11247</v>
      </c>
      <c r="D1898" s="5"/>
    </row>
    <row r="1899" spans="1:4">
      <c r="A1899" s="5" t="s">
        <v>11247</v>
      </c>
      <c r="D1899" s="5"/>
    </row>
    <row r="1900" spans="1:4">
      <c r="A1900" s="5" t="s">
        <v>11247</v>
      </c>
      <c r="D1900" s="5"/>
    </row>
    <row r="1901" spans="1:4">
      <c r="A1901" s="5" t="s">
        <v>11247</v>
      </c>
      <c r="D1901" s="5"/>
    </row>
    <row r="1902" spans="1:4">
      <c r="A1902" s="5" t="s">
        <v>11247</v>
      </c>
      <c r="D1902" s="5"/>
    </row>
    <row r="1903" spans="1:4">
      <c r="A1903" s="5" t="s">
        <v>11247</v>
      </c>
      <c r="D1903" s="5"/>
    </row>
    <row r="1904" spans="1:4">
      <c r="A1904" s="5" t="s">
        <v>11247</v>
      </c>
      <c r="D1904" s="5"/>
    </row>
    <row r="1905" spans="1:4">
      <c r="A1905" s="5" t="s">
        <v>11247</v>
      </c>
      <c r="D1905" s="5"/>
    </row>
    <row r="1906" spans="1:4">
      <c r="A1906" s="5" t="s">
        <v>11247</v>
      </c>
      <c r="D1906" s="5"/>
    </row>
    <row r="1907" spans="1:4">
      <c r="A1907" s="5" t="s">
        <v>11247</v>
      </c>
      <c r="D1907" s="5"/>
    </row>
    <row r="1908" spans="1:4">
      <c r="A1908" s="5" t="s">
        <v>11247</v>
      </c>
      <c r="D1908" s="5"/>
    </row>
    <row r="1909" spans="1:4">
      <c r="A1909" s="5" t="s">
        <v>11247</v>
      </c>
      <c r="D1909" s="5"/>
    </row>
    <row r="1910" spans="1:4">
      <c r="A1910" s="5" t="s">
        <v>11247</v>
      </c>
      <c r="D1910" s="5"/>
    </row>
    <row r="1911" spans="1:4">
      <c r="A1911" s="5" t="s">
        <v>11247</v>
      </c>
      <c r="D1911" s="5"/>
    </row>
    <row r="1912" spans="1:4">
      <c r="A1912" s="5" t="s">
        <v>11247</v>
      </c>
      <c r="D1912" s="5"/>
    </row>
    <row r="1913" spans="1:4">
      <c r="A1913" s="5" t="s">
        <v>11379</v>
      </c>
      <c r="D1913" s="5"/>
    </row>
    <row r="1914" spans="1:4">
      <c r="A1914" s="5" t="s">
        <v>11379</v>
      </c>
      <c r="D1914" s="5"/>
    </row>
    <row r="1915" spans="1:4">
      <c r="A1915" s="5" t="s">
        <v>11379</v>
      </c>
      <c r="D1915" s="5"/>
    </row>
    <row r="1916" spans="1:4">
      <c r="A1916" s="5" t="s">
        <v>11379</v>
      </c>
      <c r="D1916" s="5"/>
    </row>
    <row r="1917" spans="1:4">
      <c r="A1917" s="5" t="s">
        <v>11379</v>
      </c>
      <c r="D1917" s="5"/>
    </row>
    <row r="1918" spans="1:4">
      <c r="A1918" s="5" t="s">
        <v>11379</v>
      </c>
      <c r="D1918" s="5"/>
    </row>
    <row r="1919" spans="1:4">
      <c r="A1919" s="5" t="s">
        <v>11379</v>
      </c>
      <c r="D1919" s="5"/>
    </row>
    <row r="1920" spans="1:4">
      <c r="A1920" s="5" t="s">
        <v>11379</v>
      </c>
      <c r="D1920" s="5"/>
    </row>
    <row r="1921" spans="1:4">
      <c r="A1921" s="5" t="s">
        <v>11379</v>
      </c>
      <c r="D1921" s="5"/>
    </row>
    <row r="1922" spans="1:4">
      <c r="A1922" s="5" t="s">
        <v>11379</v>
      </c>
      <c r="D1922" s="5"/>
    </row>
    <row r="1923" spans="1:4">
      <c r="A1923" s="5" t="s">
        <v>11379</v>
      </c>
      <c r="D1923" s="5"/>
    </row>
    <row r="1924" spans="1:4">
      <c r="A1924" s="5" t="s">
        <v>11379</v>
      </c>
      <c r="D1924" s="5"/>
    </row>
    <row r="1925" spans="1:4">
      <c r="A1925" s="5" t="s">
        <v>11379</v>
      </c>
      <c r="D1925" s="5"/>
    </row>
    <row r="1926" spans="1:4">
      <c r="A1926" s="5" t="s">
        <v>11379</v>
      </c>
      <c r="D1926" s="5"/>
    </row>
    <row r="1927" spans="1:4">
      <c r="A1927" s="5" t="s">
        <v>11379</v>
      </c>
      <c r="D1927" s="5"/>
    </row>
    <row r="1928" spans="1:4">
      <c r="A1928" s="5" t="s">
        <v>11379</v>
      </c>
      <c r="D1928" s="5"/>
    </row>
    <row r="1929" spans="1:4">
      <c r="A1929" s="5" t="s">
        <v>11379</v>
      </c>
      <c r="D1929" s="5"/>
    </row>
    <row r="1930" spans="1:4">
      <c r="A1930" s="5" t="s">
        <v>11379</v>
      </c>
      <c r="D1930" s="5"/>
    </row>
    <row r="1931" spans="1:4">
      <c r="A1931" s="5" t="s">
        <v>11249</v>
      </c>
      <c r="D1931" s="5"/>
    </row>
    <row r="1932" spans="1:4">
      <c r="A1932" s="5" t="s">
        <v>11249</v>
      </c>
      <c r="D1932" s="5"/>
    </row>
    <row r="1933" spans="1:4">
      <c r="A1933" s="5" t="s">
        <v>11249</v>
      </c>
      <c r="D1933" s="5"/>
    </row>
    <row r="1934" spans="1:4">
      <c r="A1934" s="5" t="s">
        <v>11249</v>
      </c>
      <c r="D1934" s="5"/>
    </row>
    <row r="1935" spans="1:4">
      <c r="A1935" s="5" t="s">
        <v>11249</v>
      </c>
      <c r="D1935" s="5"/>
    </row>
    <row r="1936" spans="1:4">
      <c r="A1936" s="5" t="s">
        <v>11249</v>
      </c>
      <c r="D1936" s="5"/>
    </row>
    <row r="1937" spans="1:4">
      <c r="A1937" s="5" t="s">
        <v>11249</v>
      </c>
      <c r="D1937" s="5"/>
    </row>
    <row r="1938" spans="1:4">
      <c r="A1938" s="5" t="s">
        <v>11249</v>
      </c>
      <c r="D1938" s="5"/>
    </row>
    <row r="1939" spans="1:4">
      <c r="A1939" s="5" t="s">
        <v>11249</v>
      </c>
      <c r="D1939" s="5"/>
    </row>
    <row r="1940" spans="1:4">
      <c r="A1940" s="5" t="s">
        <v>11249</v>
      </c>
      <c r="D1940" s="5"/>
    </row>
    <row r="1941" spans="1:4">
      <c r="A1941" s="5" t="s">
        <v>11249</v>
      </c>
      <c r="D1941" s="5"/>
    </row>
    <row r="1942" spans="1:4">
      <c r="A1942" s="5" t="s">
        <v>11249</v>
      </c>
      <c r="D1942" s="5"/>
    </row>
    <row r="1943" spans="1:4">
      <c r="A1943" s="5" t="s">
        <v>11249</v>
      </c>
      <c r="D1943" s="5"/>
    </row>
    <row r="1944" spans="1:4">
      <c r="A1944" s="5" t="s">
        <v>11249</v>
      </c>
      <c r="D1944" s="5"/>
    </row>
    <row r="1945" spans="1:4">
      <c r="A1945" s="5" t="s">
        <v>11249</v>
      </c>
      <c r="D1945" s="5"/>
    </row>
    <row r="1946" spans="1:4">
      <c r="A1946" s="5" t="s">
        <v>11249</v>
      </c>
      <c r="D1946" s="5"/>
    </row>
    <row r="1947" spans="1:4">
      <c r="A1947" s="5" t="s">
        <v>11249</v>
      </c>
      <c r="D1947" s="5"/>
    </row>
    <row r="1948" spans="1:4">
      <c r="A1948" s="5" t="s">
        <v>11249</v>
      </c>
      <c r="D1948" s="5"/>
    </row>
    <row r="1949" spans="1:4">
      <c r="A1949" s="5" t="s">
        <v>11249</v>
      </c>
      <c r="D1949" s="5"/>
    </row>
    <row r="1950" spans="1:4">
      <c r="A1950" s="5" t="s">
        <v>11249</v>
      </c>
      <c r="D1950" s="5"/>
    </row>
    <row r="1951" spans="1:4">
      <c r="A1951" s="5" t="s">
        <v>11249</v>
      </c>
      <c r="D1951" s="5"/>
    </row>
    <row r="1952" spans="1:4">
      <c r="A1952" s="5" t="s">
        <v>11249</v>
      </c>
      <c r="D1952" s="5"/>
    </row>
    <row r="1953" spans="1:4">
      <c r="A1953" s="5" t="s">
        <v>11483</v>
      </c>
      <c r="D1953" s="5"/>
    </row>
    <row r="1954" spans="1:4">
      <c r="A1954" s="5" t="s">
        <v>11483</v>
      </c>
      <c r="D1954" s="5"/>
    </row>
    <row r="1955" spans="1:4">
      <c r="A1955" s="5" t="s">
        <v>11483</v>
      </c>
      <c r="D1955" s="5"/>
    </row>
    <row r="1956" spans="1:4">
      <c r="A1956" s="5" t="s">
        <v>11483</v>
      </c>
      <c r="D1956" s="5"/>
    </row>
    <row r="1957" spans="1:4">
      <c r="A1957" s="5" t="s">
        <v>11483</v>
      </c>
      <c r="D1957" s="5"/>
    </row>
    <row r="1958" spans="1:4">
      <c r="A1958" s="5" t="s">
        <v>11483</v>
      </c>
      <c r="D1958" s="5"/>
    </row>
    <row r="1959" spans="1:4">
      <c r="A1959" s="5" t="s">
        <v>11483</v>
      </c>
      <c r="D1959" s="5"/>
    </row>
    <row r="1960" spans="1:4">
      <c r="A1960" s="5" t="s">
        <v>11483</v>
      </c>
      <c r="D1960" s="5"/>
    </row>
    <row r="1961" spans="1:4">
      <c r="A1961" s="5" t="s">
        <v>11483</v>
      </c>
      <c r="D1961" s="5"/>
    </row>
    <row r="1962" spans="1:4">
      <c r="A1962" s="5" t="s">
        <v>11483</v>
      </c>
      <c r="D1962" s="5"/>
    </row>
    <row r="1963" spans="1:4">
      <c r="A1963" s="5" t="s">
        <v>11483</v>
      </c>
      <c r="D1963" s="5"/>
    </row>
    <row r="1964" spans="1:4">
      <c r="A1964" s="5" t="s">
        <v>11483</v>
      </c>
      <c r="D1964" s="5"/>
    </row>
    <row r="1965" spans="1:4">
      <c r="A1965" s="5" t="s">
        <v>11483</v>
      </c>
      <c r="D1965" s="5"/>
    </row>
    <row r="1966" spans="1:4">
      <c r="A1966" s="5" t="s">
        <v>11483</v>
      </c>
      <c r="D1966" s="5"/>
    </row>
    <row r="1967" spans="1:4">
      <c r="A1967" s="5" t="s">
        <v>11483</v>
      </c>
      <c r="D1967" s="5"/>
    </row>
    <row r="1968" spans="1:4">
      <c r="A1968" s="5" t="s">
        <v>11483</v>
      </c>
      <c r="D1968" s="5"/>
    </row>
    <row r="1969" spans="1:4">
      <c r="A1969" s="5" t="s">
        <v>11483</v>
      </c>
      <c r="D1969" s="5"/>
    </row>
    <row r="1970" spans="1:4">
      <c r="A1970" s="5" t="s">
        <v>11483</v>
      </c>
      <c r="D1970" s="5"/>
    </row>
    <row r="1971" spans="1:4">
      <c r="A1971" s="5" t="s">
        <v>11483</v>
      </c>
      <c r="D1971" s="5"/>
    </row>
    <row r="1972" spans="1:4">
      <c r="A1972" s="5" t="s">
        <v>11483</v>
      </c>
      <c r="D1972" s="5"/>
    </row>
    <row r="1973" spans="1:4">
      <c r="A1973" s="5" t="s">
        <v>11483</v>
      </c>
      <c r="D1973" s="5"/>
    </row>
    <row r="1974" spans="1:4">
      <c r="A1974" s="5" t="s">
        <v>11483</v>
      </c>
      <c r="D1974" s="5"/>
    </row>
    <row r="1975" spans="1:4">
      <c r="A1975" s="5" t="s">
        <v>11483</v>
      </c>
      <c r="D1975" s="5"/>
    </row>
    <row r="1976" spans="1:4">
      <c r="A1976" s="5" t="s">
        <v>11483</v>
      </c>
      <c r="D1976" s="5"/>
    </row>
    <row r="1977" spans="1:4">
      <c r="A1977" s="5" t="s">
        <v>11483</v>
      </c>
      <c r="D1977" s="5"/>
    </row>
    <row r="1978" spans="1:4">
      <c r="A1978" s="5" t="s">
        <v>11483</v>
      </c>
      <c r="D1978" s="5"/>
    </row>
    <row r="1979" spans="1:4">
      <c r="A1979" s="5" t="s">
        <v>11483</v>
      </c>
      <c r="D1979" s="5"/>
    </row>
    <row r="1980" spans="1:4">
      <c r="A1980" s="5" t="s">
        <v>11483</v>
      </c>
      <c r="D1980" s="5"/>
    </row>
    <row r="1981" spans="1:4">
      <c r="A1981" s="5" t="s">
        <v>11483</v>
      </c>
      <c r="D1981" s="5"/>
    </row>
    <row r="1982" spans="1:4">
      <c r="A1982" s="5" t="s">
        <v>11483</v>
      </c>
      <c r="D1982" s="5"/>
    </row>
    <row r="1983" spans="1:4">
      <c r="A1983" s="5" t="s">
        <v>11483</v>
      </c>
      <c r="D1983" s="5"/>
    </row>
    <row r="1984" spans="1:4">
      <c r="A1984" s="5" t="s">
        <v>11483</v>
      </c>
      <c r="D1984" s="5"/>
    </row>
    <row r="1985" spans="1:4">
      <c r="A1985" s="5" t="s">
        <v>11483</v>
      </c>
      <c r="D1985" s="5"/>
    </row>
    <row r="1986" spans="1:4">
      <c r="A1986" s="5" t="s">
        <v>11483</v>
      </c>
      <c r="D1986" s="5"/>
    </row>
    <row r="1987" spans="1:4">
      <c r="A1987" s="5" t="s">
        <v>11483</v>
      </c>
      <c r="D1987" s="5"/>
    </row>
    <row r="1988" spans="1:4">
      <c r="A1988" s="5" t="s">
        <v>11332</v>
      </c>
      <c r="D1988" s="5"/>
    </row>
    <row r="1989" spans="1:4">
      <c r="A1989" s="5" t="s">
        <v>11314</v>
      </c>
      <c r="D1989" s="5"/>
    </row>
    <row r="1990" spans="1:4">
      <c r="A1990" s="5" t="s">
        <v>11314</v>
      </c>
      <c r="D1990" s="5"/>
    </row>
    <row r="1991" spans="1:4">
      <c r="A1991" s="5" t="s">
        <v>11314</v>
      </c>
      <c r="D1991" s="5"/>
    </row>
    <row r="1992" spans="1:4">
      <c r="A1992" s="5" t="s">
        <v>11314</v>
      </c>
      <c r="D1992" s="5"/>
    </row>
    <row r="1993" spans="1:4">
      <c r="A1993" s="5" t="s">
        <v>11314</v>
      </c>
      <c r="D1993" s="5"/>
    </row>
    <row r="1994" spans="1:4">
      <c r="A1994" s="5" t="s">
        <v>11314</v>
      </c>
      <c r="D1994" s="5"/>
    </row>
    <row r="1995" spans="1:4">
      <c r="A1995" s="5" t="s">
        <v>11314</v>
      </c>
      <c r="D1995" s="5"/>
    </row>
    <row r="1996" spans="1:4">
      <c r="A1996" s="5" t="s">
        <v>11314</v>
      </c>
      <c r="D1996" s="5"/>
    </row>
    <row r="1997" spans="1:4">
      <c r="A1997" s="5" t="s">
        <v>11314</v>
      </c>
      <c r="D1997" s="5"/>
    </row>
    <row r="1998" spans="1:4">
      <c r="A1998" s="5" t="s">
        <v>11314</v>
      </c>
      <c r="D1998" s="5"/>
    </row>
    <row r="1999" spans="1:4">
      <c r="A1999" s="5" t="s">
        <v>11314</v>
      </c>
      <c r="D1999" s="5"/>
    </row>
    <row r="2000" spans="1:4">
      <c r="A2000" s="5" t="s">
        <v>11314</v>
      </c>
      <c r="D2000" s="5"/>
    </row>
    <row r="2001" spans="1:4">
      <c r="A2001" s="5" t="s">
        <v>11314</v>
      </c>
      <c r="D2001" s="5"/>
    </row>
    <row r="2002" spans="1:4">
      <c r="A2002" s="5" t="s">
        <v>11314</v>
      </c>
      <c r="D2002" s="5"/>
    </row>
    <row r="2003" spans="1:4">
      <c r="A2003" s="5" t="s">
        <v>11314</v>
      </c>
      <c r="D2003" s="5"/>
    </row>
    <row r="2004" spans="1:4">
      <c r="A2004" s="5" t="s">
        <v>11314</v>
      </c>
      <c r="D2004" s="5"/>
    </row>
    <row r="2005" spans="1:4">
      <c r="A2005" s="5" t="s">
        <v>11314</v>
      </c>
      <c r="D2005" s="5"/>
    </row>
    <row r="2006" spans="1:4">
      <c r="A2006" s="5" t="s">
        <v>11314</v>
      </c>
      <c r="D2006" s="5"/>
    </row>
    <row r="2007" spans="1:4">
      <c r="A2007" s="5" t="s">
        <v>11314</v>
      </c>
      <c r="D2007" s="5"/>
    </row>
    <row r="2008" spans="1:4">
      <c r="A2008" s="5" t="s">
        <v>11314</v>
      </c>
      <c r="D2008" s="5"/>
    </row>
    <row r="2009" spans="1:4">
      <c r="A2009" s="5" t="s">
        <v>11314</v>
      </c>
      <c r="D2009" s="5"/>
    </row>
    <row r="2010" spans="1:4">
      <c r="A2010" s="5" t="s">
        <v>11314</v>
      </c>
      <c r="D2010" s="5"/>
    </row>
    <row r="2011" spans="1:4">
      <c r="A2011" s="5" t="s">
        <v>11314</v>
      </c>
      <c r="D2011" s="5"/>
    </row>
    <row r="2012" spans="1:4">
      <c r="A2012" s="5" t="s">
        <v>11314</v>
      </c>
      <c r="D2012" s="5"/>
    </row>
    <row r="2013" spans="1:4">
      <c r="A2013" s="5" t="s">
        <v>11314</v>
      </c>
      <c r="D2013" s="5"/>
    </row>
    <row r="2014" spans="1:4">
      <c r="A2014" s="5" t="s">
        <v>11314</v>
      </c>
      <c r="D2014" s="5"/>
    </row>
    <row r="2015" spans="1:4">
      <c r="A2015" s="5" t="s">
        <v>11314</v>
      </c>
      <c r="D2015" s="5"/>
    </row>
    <row r="2016" spans="1:4">
      <c r="A2016" s="5" t="s">
        <v>11314</v>
      </c>
      <c r="D2016" s="5"/>
    </row>
    <row r="2017" spans="1:4">
      <c r="A2017" s="5" t="s">
        <v>11314</v>
      </c>
      <c r="D2017" s="5"/>
    </row>
    <row r="2018" spans="1:4">
      <c r="A2018" s="5" t="s">
        <v>11314</v>
      </c>
      <c r="D2018" s="5"/>
    </row>
    <row r="2019" spans="1:4">
      <c r="A2019" s="5" t="s">
        <v>11314</v>
      </c>
      <c r="D2019" s="5"/>
    </row>
    <row r="2020" spans="1:4">
      <c r="A2020" s="5" t="s">
        <v>11314</v>
      </c>
      <c r="D2020" s="5"/>
    </row>
    <row r="2021" spans="1:4">
      <c r="A2021" s="5" t="s">
        <v>11314</v>
      </c>
      <c r="D2021" s="5"/>
    </row>
    <row r="2022" spans="1:4">
      <c r="A2022" s="5" t="s">
        <v>11314</v>
      </c>
      <c r="D2022" s="5"/>
    </row>
    <row r="2023" spans="1:4">
      <c r="A2023" s="5" t="s">
        <v>11314</v>
      </c>
      <c r="D2023" s="5"/>
    </row>
    <row r="2024" spans="1:4">
      <c r="A2024" s="5" t="s">
        <v>11314</v>
      </c>
      <c r="D2024" s="5"/>
    </row>
    <row r="2025" spans="1:4">
      <c r="A2025" s="5" t="s">
        <v>11314</v>
      </c>
      <c r="D2025" s="5"/>
    </row>
    <row r="2026" spans="1:4">
      <c r="A2026" s="5" t="s">
        <v>11314</v>
      </c>
      <c r="D2026" s="5"/>
    </row>
    <row r="2027" spans="1:4">
      <c r="A2027" s="5" t="s">
        <v>11314</v>
      </c>
      <c r="D2027" s="5"/>
    </row>
    <row r="2028" spans="1:4">
      <c r="A2028" s="5" t="s">
        <v>11314</v>
      </c>
      <c r="D2028" s="5"/>
    </row>
    <row r="2029" spans="1:4">
      <c r="A2029" s="5" t="s">
        <v>11314</v>
      </c>
      <c r="D2029" s="5"/>
    </row>
    <row r="2030" spans="1:4">
      <c r="A2030" s="5" t="s">
        <v>11314</v>
      </c>
      <c r="D2030" s="5"/>
    </row>
    <row r="2031" spans="1:4">
      <c r="A2031" s="5" t="s">
        <v>11314</v>
      </c>
      <c r="D2031" s="5"/>
    </row>
    <row r="2032" spans="1:4">
      <c r="A2032" s="5" t="s">
        <v>11314</v>
      </c>
      <c r="D2032" s="5"/>
    </row>
    <row r="2033" spans="1:4">
      <c r="A2033" s="5" t="s">
        <v>11314</v>
      </c>
      <c r="D2033" s="5"/>
    </row>
    <row r="2034" spans="1:4">
      <c r="A2034" s="5" t="s">
        <v>11314</v>
      </c>
      <c r="D2034" s="5"/>
    </row>
    <row r="2035" spans="1:4">
      <c r="A2035" s="5" t="s">
        <v>11314</v>
      </c>
      <c r="D2035" s="5"/>
    </row>
    <row r="2036" spans="1:4">
      <c r="A2036" s="5" t="s">
        <v>11314</v>
      </c>
      <c r="D2036" s="5"/>
    </row>
    <row r="2037" spans="1:4">
      <c r="A2037" s="5" t="s">
        <v>11314</v>
      </c>
      <c r="D2037" s="5"/>
    </row>
    <row r="2038" spans="1:4">
      <c r="A2038" s="5" t="s">
        <v>11314</v>
      </c>
      <c r="D2038" s="5"/>
    </row>
    <row r="2039" spans="1:4">
      <c r="A2039" s="5" t="s">
        <v>11314</v>
      </c>
      <c r="D2039" s="5"/>
    </row>
    <row r="2040" spans="1:4">
      <c r="A2040" s="5" t="s">
        <v>11314</v>
      </c>
      <c r="D2040" s="5"/>
    </row>
    <row r="2041" spans="1:4">
      <c r="A2041" s="5" t="s">
        <v>11314</v>
      </c>
      <c r="D2041" s="5"/>
    </row>
    <row r="2042" spans="1:4">
      <c r="A2042" s="5" t="s">
        <v>11314</v>
      </c>
      <c r="D2042" s="5"/>
    </row>
    <row r="2043" spans="1:4">
      <c r="A2043" s="5" t="s">
        <v>11314</v>
      </c>
      <c r="D2043" s="5"/>
    </row>
    <row r="2044" spans="1:4">
      <c r="A2044" s="5" t="s">
        <v>11314</v>
      </c>
      <c r="D2044" s="5"/>
    </row>
    <row r="2045" spans="1:4">
      <c r="A2045" s="5" t="s">
        <v>11314</v>
      </c>
      <c r="D2045" s="5"/>
    </row>
    <row r="2046" spans="1:4">
      <c r="A2046" s="5" t="s">
        <v>11314</v>
      </c>
      <c r="D2046" s="5"/>
    </row>
    <row r="2047" spans="1:4">
      <c r="A2047" s="5" t="s">
        <v>11314</v>
      </c>
      <c r="D2047" s="5"/>
    </row>
    <row r="2048" spans="1:4">
      <c r="A2048" s="5" t="s">
        <v>11314</v>
      </c>
      <c r="D2048" s="5"/>
    </row>
    <row r="2049" spans="1:4">
      <c r="A2049" s="5" t="s">
        <v>11314</v>
      </c>
      <c r="D2049" s="5"/>
    </row>
    <row r="2050" spans="1:4">
      <c r="A2050" s="5" t="s">
        <v>11275</v>
      </c>
      <c r="D2050" s="5"/>
    </row>
    <row r="2051" spans="1:4">
      <c r="A2051" s="5" t="s">
        <v>11275</v>
      </c>
      <c r="D2051" s="5"/>
    </row>
    <row r="2052" spans="1:4">
      <c r="A2052" s="5" t="s">
        <v>11275</v>
      </c>
      <c r="D2052" s="5"/>
    </row>
    <row r="2053" spans="1:4">
      <c r="A2053" s="5" t="s">
        <v>11275</v>
      </c>
      <c r="D2053" s="5"/>
    </row>
    <row r="2054" spans="1:4">
      <c r="A2054" s="5" t="s">
        <v>11275</v>
      </c>
      <c r="D2054" s="5"/>
    </row>
    <row r="2055" spans="1:4">
      <c r="A2055" s="5" t="s">
        <v>11275</v>
      </c>
      <c r="D2055" s="5"/>
    </row>
    <row r="2056" spans="1:4">
      <c r="A2056" s="5" t="s">
        <v>11275</v>
      </c>
      <c r="D2056" s="5"/>
    </row>
    <row r="2057" spans="1:4">
      <c r="A2057" s="5" t="s">
        <v>11275</v>
      </c>
      <c r="D2057" s="5"/>
    </row>
    <row r="2058" spans="1:4">
      <c r="A2058" s="5" t="s">
        <v>11275</v>
      </c>
      <c r="D2058" s="5"/>
    </row>
    <row r="2059" spans="1:4">
      <c r="A2059" s="5" t="s">
        <v>11275</v>
      </c>
      <c r="D2059" s="5"/>
    </row>
    <row r="2060" spans="1:4">
      <c r="A2060" s="5" t="s">
        <v>11275</v>
      </c>
      <c r="D2060" s="5"/>
    </row>
    <row r="2061" spans="1:4">
      <c r="A2061" s="5" t="s">
        <v>11275</v>
      </c>
      <c r="D2061" s="5"/>
    </row>
    <row r="2062" spans="1:4">
      <c r="A2062" s="5" t="s">
        <v>11275</v>
      </c>
      <c r="D2062" s="5"/>
    </row>
    <row r="2063" spans="1:4">
      <c r="A2063" s="5" t="s">
        <v>11275</v>
      </c>
      <c r="D2063" s="5"/>
    </row>
    <row r="2064" spans="1:4">
      <c r="A2064" s="5" t="s">
        <v>11275</v>
      </c>
      <c r="D2064" s="5"/>
    </row>
    <row r="2065" spans="1:4">
      <c r="A2065" s="5" t="s">
        <v>11275</v>
      </c>
      <c r="D2065" s="5"/>
    </row>
    <row r="2066" spans="1:4">
      <c r="A2066" s="5" t="s">
        <v>11275</v>
      </c>
      <c r="D2066" s="5"/>
    </row>
    <row r="2067" spans="1:4">
      <c r="A2067" s="5" t="s">
        <v>11275</v>
      </c>
      <c r="D2067" s="5"/>
    </row>
    <row r="2068" spans="1:4">
      <c r="A2068" s="5" t="s">
        <v>11275</v>
      </c>
      <c r="D2068" s="5"/>
    </row>
    <row r="2069" spans="1:4">
      <c r="A2069" s="5" t="s">
        <v>11275</v>
      </c>
      <c r="D2069" s="5"/>
    </row>
    <row r="2070" spans="1:4">
      <c r="A2070" s="5" t="s">
        <v>11275</v>
      </c>
      <c r="D2070" s="5"/>
    </row>
    <row r="2071" spans="1:4">
      <c r="A2071" s="5" t="s">
        <v>11275</v>
      </c>
      <c r="D2071" s="5"/>
    </row>
    <row r="2072" spans="1:4">
      <c r="A2072" s="5" t="s">
        <v>11275</v>
      </c>
      <c r="D2072" s="5"/>
    </row>
    <row r="2073" spans="1:4">
      <c r="A2073" s="5" t="s">
        <v>11275</v>
      </c>
      <c r="D2073" s="5"/>
    </row>
    <row r="2074" spans="1:4">
      <c r="A2074" s="5" t="s">
        <v>11275</v>
      </c>
      <c r="D2074" s="5"/>
    </row>
    <row r="2075" spans="1:4">
      <c r="A2075" s="5" t="s">
        <v>11275</v>
      </c>
      <c r="D2075" s="5"/>
    </row>
    <row r="2076" spans="1:4">
      <c r="A2076" s="5" t="s">
        <v>11275</v>
      </c>
      <c r="D2076" s="5"/>
    </row>
    <row r="2077" spans="1:4">
      <c r="A2077" s="5" t="s">
        <v>11275</v>
      </c>
      <c r="D2077" s="5"/>
    </row>
    <row r="2078" spans="1:4">
      <c r="A2078" s="5" t="s">
        <v>11275</v>
      </c>
      <c r="D2078" s="5"/>
    </row>
    <row r="2079" spans="1:4">
      <c r="A2079" s="5" t="s">
        <v>11275</v>
      </c>
      <c r="D2079" s="5"/>
    </row>
    <row r="2080" spans="1:4">
      <c r="A2080" s="5" t="s">
        <v>11275</v>
      </c>
      <c r="D2080" s="5"/>
    </row>
    <row r="2081" spans="1:4">
      <c r="A2081" s="5" t="s">
        <v>11275</v>
      </c>
      <c r="D2081" s="5"/>
    </row>
    <row r="2082" spans="1:4">
      <c r="A2082" s="5" t="s">
        <v>11275</v>
      </c>
      <c r="D2082" s="5"/>
    </row>
    <row r="2083" spans="1:4">
      <c r="A2083" s="5" t="s">
        <v>11275</v>
      </c>
      <c r="D2083" s="5"/>
    </row>
    <row r="2084" spans="1:4">
      <c r="A2084" s="5" t="s">
        <v>11275</v>
      </c>
      <c r="D2084" s="5"/>
    </row>
    <row r="2085" spans="1:4">
      <c r="A2085" s="5" t="s">
        <v>11275</v>
      </c>
      <c r="D2085" s="5"/>
    </row>
    <row r="2086" spans="1:4">
      <c r="A2086" s="5" t="s">
        <v>11275</v>
      </c>
      <c r="D2086" s="5"/>
    </row>
    <row r="2087" spans="1:4">
      <c r="A2087" s="5" t="s">
        <v>11275</v>
      </c>
      <c r="D2087" s="5"/>
    </row>
    <row r="2088" spans="1:4">
      <c r="A2088" s="5" t="s">
        <v>11275</v>
      </c>
      <c r="D2088" s="5"/>
    </row>
    <row r="2089" spans="1:4">
      <c r="A2089" s="5" t="s">
        <v>11275</v>
      </c>
      <c r="D2089" s="5"/>
    </row>
    <row r="2090" spans="1:4">
      <c r="A2090" s="5" t="s">
        <v>11275</v>
      </c>
      <c r="D2090" s="5"/>
    </row>
    <row r="2091" spans="1:4">
      <c r="A2091" s="5" t="s">
        <v>11275</v>
      </c>
      <c r="D2091" s="5"/>
    </row>
    <row r="2092" spans="1:4">
      <c r="A2092" s="5" t="s">
        <v>11275</v>
      </c>
      <c r="D2092" s="5"/>
    </row>
    <row r="2093" spans="1:4">
      <c r="A2093" s="5" t="s">
        <v>11275</v>
      </c>
      <c r="D2093" s="5"/>
    </row>
    <row r="2094" spans="1:4">
      <c r="A2094" s="5" t="s">
        <v>11275</v>
      </c>
      <c r="D2094" s="5"/>
    </row>
    <row r="2095" spans="1:4">
      <c r="A2095" s="5" t="s">
        <v>11275</v>
      </c>
      <c r="D2095" s="5"/>
    </row>
    <row r="2096" spans="1:4">
      <c r="A2096" s="5" t="s">
        <v>11275</v>
      </c>
      <c r="D2096" s="5"/>
    </row>
    <row r="2097" spans="1:4">
      <c r="A2097" s="5" t="s">
        <v>11275</v>
      </c>
      <c r="D2097" s="5"/>
    </row>
    <row r="2098" spans="1:4">
      <c r="A2098" s="5" t="s">
        <v>11275</v>
      </c>
      <c r="D2098" s="5"/>
    </row>
    <row r="2099" spans="1:4">
      <c r="A2099" s="5" t="s">
        <v>11275</v>
      </c>
      <c r="D2099" s="5"/>
    </row>
    <row r="2100" spans="1:4">
      <c r="A2100" s="5" t="s">
        <v>11643</v>
      </c>
      <c r="D2100" s="5"/>
    </row>
    <row r="2101" spans="1:4">
      <c r="A2101" s="5" t="s">
        <v>11643</v>
      </c>
      <c r="D2101" s="5"/>
    </row>
    <row r="2102" spans="1:4">
      <c r="A2102" s="5" t="s">
        <v>11643</v>
      </c>
      <c r="D2102" s="5"/>
    </row>
    <row r="2103" spans="1:4">
      <c r="A2103" s="5" t="s">
        <v>11229</v>
      </c>
      <c r="D2103" s="5"/>
    </row>
    <row r="2104" spans="1:4">
      <c r="A2104" s="5" t="s">
        <v>11229</v>
      </c>
      <c r="D2104" s="5"/>
    </row>
    <row r="2105" spans="1:4">
      <c r="A2105" s="5" t="s">
        <v>11229</v>
      </c>
      <c r="D2105" s="5"/>
    </row>
    <row r="2106" spans="1:4">
      <c r="A2106" s="5" t="s">
        <v>11229</v>
      </c>
      <c r="D2106" s="5"/>
    </row>
    <row r="2107" spans="1:4">
      <c r="A2107" s="5" t="s">
        <v>11229</v>
      </c>
      <c r="D2107" s="5"/>
    </row>
    <row r="2108" spans="1:4">
      <c r="A2108" s="5" t="s">
        <v>11229</v>
      </c>
      <c r="D2108" s="5"/>
    </row>
    <row r="2109" spans="1:4">
      <c r="A2109" s="5" t="s">
        <v>11229</v>
      </c>
      <c r="D2109" s="5"/>
    </row>
    <row r="2110" spans="1:4">
      <c r="A2110" s="5" t="s">
        <v>11229</v>
      </c>
      <c r="D2110" s="5"/>
    </row>
    <row r="2111" spans="1:4">
      <c r="A2111" s="5" t="s">
        <v>11229</v>
      </c>
      <c r="D2111" s="5"/>
    </row>
    <row r="2112" spans="1:4">
      <c r="A2112" s="5" t="s">
        <v>11229</v>
      </c>
      <c r="D2112" s="5"/>
    </row>
    <row r="2113" spans="1:4">
      <c r="A2113" s="5" t="s">
        <v>11229</v>
      </c>
      <c r="D2113" s="5"/>
    </row>
    <row r="2114" spans="1:4">
      <c r="A2114" s="5" t="s">
        <v>11229</v>
      </c>
      <c r="D2114" s="5"/>
    </row>
    <row r="2115" spans="1:4">
      <c r="A2115" s="5" t="s">
        <v>11229</v>
      </c>
      <c r="D2115" s="5"/>
    </row>
    <row r="2116" spans="1:4">
      <c r="A2116" s="5" t="s">
        <v>11229</v>
      </c>
      <c r="D2116" s="5"/>
    </row>
    <row r="2117" spans="1:4">
      <c r="A2117" s="5" t="s">
        <v>11229</v>
      </c>
      <c r="D2117" s="5"/>
    </row>
    <row r="2118" spans="1:4">
      <c r="A2118" s="5" t="s">
        <v>11229</v>
      </c>
      <c r="D2118" s="5"/>
    </row>
    <row r="2119" spans="1:4">
      <c r="A2119" s="5" t="s">
        <v>11229</v>
      </c>
      <c r="D2119" s="5"/>
    </row>
    <row r="2120" spans="1:4">
      <c r="A2120" s="5" t="s">
        <v>11229</v>
      </c>
      <c r="D2120" s="5"/>
    </row>
    <row r="2121" spans="1:4">
      <c r="A2121" s="5" t="s">
        <v>11229</v>
      </c>
      <c r="D2121" s="5"/>
    </row>
    <row r="2122" spans="1:4">
      <c r="A2122" s="5" t="s">
        <v>11229</v>
      </c>
      <c r="D2122" s="5"/>
    </row>
    <row r="2123" spans="1:4">
      <c r="A2123" s="5" t="s">
        <v>11229</v>
      </c>
      <c r="D2123" s="5"/>
    </row>
    <row r="2124" spans="1:4">
      <c r="A2124" s="5" t="s">
        <v>11229</v>
      </c>
      <c r="D2124" s="5"/>
    </row>
    <row r="2125" spans="1:4">
      <c r="A2125" s="5" t="s">
        <v>11229</v>
      </c>
      <c r="D2125" s="5"/>
    </row>
    <row r="2126" spans="1:4">
      <c r="A2126" s="5" t="s">
        <v>11229</v>
      </c>
      <c r="D2126" s="5"/>
    </row>
    <row r="2127" spans="1:4">
      <c r="A2127" s="5" t="s">
        <v>11229</v>
      </c>
      <c r="D2127" s="5"/>
    </row>
    <row r="2128" spans="1:4">
      <c r="A2128" s="5" t="s">
        <v>11229</v>
      </c>
      <c r="D2128" s="5"/>
    </row>
    <row r="2129" spans="1:4">
      <c r="A2129" s="5" t="s">
        <v>11229</v>
      </c>
      <c r="D2129" s="5"/>
    </row>
    <row r="2130" spans="1:4">
      <c r="A2130" s="5" t="s">
        <v>11229</v>
      </c>
      <c r="D2130" s="5"/>
    </row>
    <row r="2131" spans="1:4">
      <c r="A2131" s="5" t="s">
        <v>11229</v>
      </c>
      <c r="D2131" s="5"/>
    </row>
    <row r="2132" spans="1:4">
      <c r="A2132" s="5" t="s">
        <v>11229</v>
      </c>
      <c r="D2132" s="5"/>
    </row>
    <row r="2133" spans="1:4">
      <c r="A2133" s="5" t="s">
        <v>11229</v>
      </c>
      <c r="D2133" s="5"/>
    </row>
    <row r="2134" spans="1:4">
      <c r="A2134" s="5" t="s">
        <v>11229</v>
      </c>
      <c r="D2134" s="5"/>
    </row>
    <row r="2135" spans="1:4">
      <c r="A2135" s="5" t="s">
        <v>11229</v>
      </c>
      <c r="D2135" s="5"/>
    </row>
    <row r="2136" spans="1:4">
      <c r="A2136" s="5" t="s">
        <v>11229</v>
      </c>
      <c r="D2136" s="5"/>
    </row>
    <row r="2137" spans="1:4">
      <c r="A2137" s="5" t="s">
        <v>11229</v>
      </c>
      <c r="D2137" s="5"/>
    </row>
    <row r="2138" spans="1:4">
      <c r="A2138" s="5" t="s">
        <v>11229</v>
      </c>
      <c r="D2138" s="5"/>
    </row>
    <row r="2139" spans="1:4">
      <c r="A2139" s="5" t="s">
        <v>11229</v>
      </c>
      <c r="D2139" s="5"/>
    </row>
    <row r="2140" spans="1:4">
      <c r="A2140" s="5" t="s">
        <v>11229</v>
      </c>
      <c r="D2140" s="5"/>
    </row>
    <row r="2141" spans="1:4">
      <c r="A2141" s="5" t="s">
        <v>11229</v>
      </c>
      <c r="D2141" s="5"/>
    </row>
    <row r="2142" spans="1:4">
      <c r="A2142" s="5" t="s">
        <v>11229</v>
      </c>
      <c r="D2142" s="5"/>
    </row>
    <row r="2143" spans="1:4">
      <c r="A2143" s="5" t="s">
        <v>11229</v>
      </c>
      <c r="D2143" s="5"/>
    </row>
    <row r="2144" spans="1:4">
      <c r="A2144" s="5" t="s">
        <v>11229</v>
      </c>
      <c r="D2144" s="5"/>
    </row>
    <row r="2145" spans="1:4">
      <c r="A2145" s="5" t="s">
        <v>11229</v>
      </c>
      <c r="D2145" s="5"/>
    </row>
    <row r="2146" spans="1:4">
      <c r="A2146" s="5" t="s">
        <v>11229</v>
      </c>
      <c r="D2146" s="5"/>
    </row>
    <row r="2147" spans="1:4">
      <c r="A2147" s="5" t="s">
        <v>11229</v>
      </c>
      <c r="D2147" s="5"/>
    </row>
    <row r="2148" spans="1:4">
      <c r="A2148" s="5" t="s">
        <v>11229</v>
      </c>
      <c r="D2148" s="5"/>
    </row>
    <row r="2149" spans="1:4">
      <c r="A2149" s="5" t="s">
        <v>11229</v>
      </c>
      <c r="D2149" s="5"/>
    </row>
    <row r="2150" spans="1:4">
      <c r="A2150" s="5" t="s">
        <v>11229</v>
      </c>
      <c r="D2150" s="5"/>
    </row>
    <row r="2151" spans="1:4">
      <c r="A2151" s="5" t="s">
        <v>11229</v>
      </c>
      <c r="D2151" s="5"/>
    </row>
    <row r="2152" spans="1:4">
      <c r="A2152" s="5" t="s">
        <v>11229</v>
      </c>
      <c r="D2152" s="5"/>
    </row>
    <row r="2153" spans="1:4">
      <c r="A2153" s="5" t="s">
        <v>11229</v>
      </c>
      <c r="D2153" s="5"/>
    </row>
    <row r="2154" spans="1:4">
      <c r="A2154" s="5" t="s">
        <v>11229</v>
      </c>
      <c r="D2154" s="5"/>
    </row>
    <row r="2155" spans="1:4">
      <c r="A2155" s="5" t="s">
        <v>11229</v>
      </c>
      <c r="D2155" s="5"/>
    </row>
    <row r="2156" spans="1:4">
      <c r="A2156" s="5" t="s">
        <v>11229</v>
      </c>
      <c r="D2156" s="5"/>
    </row>
    <row r="2157" spans="1:4">
      <c r="A2157" s="5" t="s">
        <v>11229</v>
      </c>
      <c r="D2157" s="5"/>
    </row>
    <row r="2158" spans="1:4">
      <c r="A2158" s="5" t="s">
        <v>11229</v>
      </c>
      <c r="D2158" s="5"/>
    </row>
    <row r="2159" spans="1:4">
      <c r="A2159" s="5" t="s">
        <v>11229</v>
      </c>
      <c r="D2159" s="5"/>
    </row>
    <row r="2160" spans="1:4">
      <c r="A2160" s="5" t="s">
        <v>11229</v>
      </c>
      <c r="D2160" s="5"/>
    </row>
    <row r="2161" spans="1:4">
      <c r="A2161" s="5" t="s">
        <v>11229</v>
      </c>
      <c r="D2161" s="5"/>
    </row>
    <row r="2162" spans="1:4">
      <c r="A2162" s="5" t="s">
        <v>11229</v>
      </c>
      <c r="D2162" s="5"/>
    </row>
    <row r="2163" spans="1:4">
      <c r="A2163" s="5" t="s">
        <v>11229</v>
      </c>
      <c r="D2163" s="5"/>
    </row>
    <row r="2164" spans="1:4">
      <c r="A2164" s="5" t="s">
        <v>11229</v>
      </c>
      <c r="D2164" s="5"/>
    </row>
    <row r="2165" spans="1:4">
      <c r="A2165" s="5" t="s">
        <v>11229</v>
      </c>
      <c r="D2165" s="5"/>
    </row>
    <row r="2166" spans="1:4">
      <c r="A2166" s="5" t="s">
        <v>11229</v>
      </c>
      <c r="D2166" s="5"/>
    </row>
    <row r="2167" spans="1:4">
      <c r="A2167" s="5" t="s">
        <v>11229</v>
      </c>
      <c r="D2167" s="5"/>
    </row>
    <row r="2168" spans="1:4">
      <c r="A2168" s="5" t="s">
        <v>11229</v>
      </c>
      <c r="D2168" s="5"/>
    </row>
    <row r="2169" spans="1:4">
      <c r="A2169" s="5" t="s">
        <v>11229</v>
      </c>
      <c r="D2169" s="5"/>
    </row>
    <row r="2170" spans="1:4">
      <c r="A2170" s="5" t="s">
        <v>11229</v>
      </c>
      <c r="D2170" s="5"/>
    </row>
    <row r="2171" spans="1:4">
      <c r="A2171" s="5" t="s">
        <v>11229</v>
      </c>
      <c r="D2171" s="5"/>
    </row>
    <row r="2172" spans="1:4">
      <c r="A2172" s="5" t="s">
        <v>11229</v>
      </c>
      <c r="D2172" s="5"/>
    </row>
    <row r="2173" spans="1:4">
      <c r="A2173" s="5" t="s">
        <v>11229</v>
      </c>
      <c r="D2173" s="5"/>
    </row>
    <row r="2174" spans="1:4">
      <c r="A2174" s="5" t="s">
        <v>11229</v>
      </c>
      <c r="D2174" s="5"/>
    </row>
    <row r="2175" spans="1:4">
      <c r="A2175" s="5" t="s">
        <v>11229</v>
      </c>
      <c r="D2175" s="5"/>
    </row>
    <row r="2176" spans="1:4">
      <c r="A2176" s="5" t="s">
        <v>11229</v>
      </c>
      <c r="D2176" s="5"/>
    </row>
    <row r="2177" spans="1:4">
      <c r="A2177" s="5" t="s">
        <v>11229</v>
      </c>
      <c r="D2177" s="5"/>
    </row>
    <row r="2178" spans="1:4">
      <c r="A2178" s="5" t="s">
        <v>11229</v>
      </c>
      <c r="D2178" s="5"/>
    </row>
    <row r="2179" spans="1:4">
      <c r="A2179" s="5" t="s">
        <v>11229</v>
      </c>
      <c r="D2179" s="5"/>
    </row>
    <row r="2180" spans="1:4">
      <c r="A2180" s="5" t="s">
        <v>11229</v>
      </c>
      <c r="D2180" s="5"/>
    </row>
    <row r="2181" spans="1:4">
      <c r="A2181" s="5" t="s">
        <v>11229</v>
      </c>
      <c r="D2181" s="5"/>
    </row>
    <row r="2182" spans="1:4">
      <c r="A2182" s="5" t="s">
        <v>11229</v>
      </c>
      <c r="D2182" s="5"/>
    </row>
    <row r="2183" spans="1:4">
      <c r="A2183" s="5" t="s">
        <v>11229</v>
      </c>
      <c r="D2183" s="5"/>
    </row>
    <row r="2184" spans="1:4">
      <c r="A2184" s="5" t="s">
        <v>11229</v>
      </c>
      <c r="D2184" s="5"/>
    </row>
    <row r="2185" spans="1:4">
      <c r="A2185" s="5" t="s">
        <v>11229</v>
      </c>
      <c r="D2185" s="5"/>
    </row>
    <row r="2186" spans="1:4">
      <c r="A2186" s="5" t="s">
        <v>11229</v>
      </c>
      <c r="D2186" s="5"/>
    </row>
    <row r="2187" spans="1:4">
      <c r="A2187" s="5" t="s">
        <v>11229</v>
      </c>
      <c r="D2187" s="5"/>
    </row>
    <row r="2188" spans="1:4">
      <c r="A2188" s="5" t="s">
        <v>11229</v>
      </c>
      <c r="D2188" s="5"/>
    </row>
    <row r="2189" spans="1:4">
      <c r="A2189" s="5" t="s">
        <v>11229</v>
      </c>
      <c r="D2189" s="5"/>
    </row>
    <row r="2190" spans="1:4">
      <c r="A2190" s="5" t="s">
        <v>11229</v>
      </c>
      <c r="D2190" s="5"/>
    </row>
    <row r="2191" spans="1:4">
      <c r="A2191" s="5" t="s">
        <v>11229</v>
      </c>
      <c r="D2191" s="5"/>
    </row>
    <row r="2192" spans="1:4">
      <c r="A2192" s="5" t="s">
        <v>11229</v>
      </c>
      <c r="D2192" s="5"/>
    </row>
    <row r="2193" spans="1:4">
      <c r="A2193" s="5" t="s">
        <v>11229</v>
      </c>
      <c r="D2193" s="5"/>
    </row>
    <row r="2194" spans="1:4">
      <c r="A2194" s="5" t="s">
        <v>11229</v>
      </c>
      <c r="D2194" s="5"/>
    </row>
    <row r="2195" spans="1:4">
      <c r="A2195" s="5" t="s">
        <v>11229</v>
      </c>
      <c r="D2195" s="5"/>
    </row>
    <row r="2196" spans="1:4">
      <c r="A2196" s="5" t="s">
        <v>11229</v>
      </c>
      <c r="D2196" s="5"/>
    </row>
    <row r="2197" spans="1:4">
      <c r="A2197" s="5" t="s">
        <v>11229</v>
      </c>
      <c r="D2197" s="5"/>
    </row>
    <row r="2198" spans="1:4">
      <c r="A2198" s="5" t="s">
        <v>11229</v>
      </c>
      <c r="D2198" s="5"/>
    </row>
    <row r="2199" spans="1:4">
      <c r="A2199" s="5" t="s">
        <v>11229</v>
      </c>
      <c r="D2199" s="5"/>
    </row>
    <row r="2200" spans="1:4">
      <c r="A2200" s="5" t="s">
        <v>11229</v>
      </c>
      <c r="D2200" s="5"/>
    </row>
    <row r="2201" spans="1:4">
      <c r="A2201" s="5" t="s">
        <v>11229</v>
      </c>
      <c r="D2201" s="5"/>
    </row>
    <row r="2202" spans="1:4">
      <c r="A2202" s="5" t="s">
        <v>11229</v>
      </c>
      <c r="D2202" s="5"/>
    </row>
    <row r="2203" spans="1:4">
      <c r="A2203" s="5" t="s">
        <v>11229</v>
      </c>
      <c r="D2203" s="5"/>
    </row>
    <row r="2204" spans="1:4">
      <c r="A2204" s="5" t="s">
        <v>11229</v>
      </c>
      <c r="D2204" s="5"/>
    </row>
    <row r="2205" spans="1:4">
      <c r="A2205" s="5" t="s">
        <v>11229</v>
      </c>
      <c r="D2205" s="5"/>
    </row>
    <row r="2206" spans="1:4">
      <c r="A2206" s="5" t="s">
        <v>11229</v>
      </c>
      <c r="D2206" s="5"/>
    </row>
    <row r="2207" spans="1:4">
      <c r="A2207" s="5" t="s">
        <v>11229</v>
      </c>
      <c r="D2207" s="5"/>
    </row>
    <row r="2208" spans="1:4">
      <c r="A2208" s="5" t="s">
        <v>11229</v>
      </c>
      <c r="D2208" s="5"/>
    </row>
    <row r="2209" spans="1:4">
      <c r="A2209" s="5" t="s">
        <v>11229</v>
      </c>
      <c r="D2209" s="5"/>
    </row>
    <row r="2210" spans="1:4">
      <c r="A2210" s="5" t="s">
        <v>11229</v>
      </c>
      <c r="D2210" s="5"/>
    </row>
    <row r="2211" spans="1:4">
      <c r="A2211" s="5" t="s">
        <v>11229</v>
      </c>
      <c r="D2211" s="5"/>
    </row>
    <row r="2212" spans="1:4">
      <c r="A2212" s="5" t="s">
        <v>11317</v>
      </c>
      <c r="D2212" s="5"/>
    </row>
    <row r="2213" spans="1:4">
      <c r="A2213" s="5" t="s">
        <v>11317</v>
      </c>
      <c r="D2213" s="5"/>
    </row>
    <row r="2214" spans="1:4">
      <c r="A2214" s="5" t="s">
        <v>11317</v>
      </c>
      <c r="D2214" s="5"/>
    </row>
    <row r="2215" spans="1:4">
      <c r="A2215" s="5" t="s">
        <v>11317</v>
      </c>
      <c r="D2215" s="5"/>
    </row>
    <row r="2216" spans="1:4">
      <c r="A2216" s="5" t="s">
        <v>11317</v>
      </c>
      <c r="D2216" s="5"/>
    </row>
    <row r="2217" spans="1:4">
      <c r="A2217" s="5" t="s">
        <v>11317</v>
      </c>
      <c r="D2217" s="5"/>
    </row>
    <row r="2218" spans="1:4">
      <c r="A2218" s="5" t="s">
        <v>11317</v>
      </c>
      <c r="D2218" s="5"/>
    </row>
    <row r="2219" spans="1:4">
      <c r="A2219" s="5" t="s">
        <v>11317</v>
      </c>
      <c r="D2219" s="5"/>
    </row>
    <row r="2220" spans="1:4">
      <c r="A2220" s="5" t="s">
        <v>11317</v>
      </c>
      <c r="D2220" s="5"/>
    </row>
    <row r="2221" spans="1:4">
      <c r="A2221" s="5" t="s">
        <v>11317</v>
      </c>
      <c r="D2221" s="5"/>
    </row>
    <row r="2222" spans="1:4">
      <c r="A2222" s="5" t="s">
        <v>11317</v>
      </c>
      <c r="D2222" s="5"/>
    </row>
    <row r="2223" spans="1:4">
      <c r="A2223" s="5" t="s">
        <v>11317</v>
      </c>
      <c r="D2223" s="5"/>
    </row>
    <row r="2224" spans="1:4">
      <c r="A2224" s="5" t="s">
        <v>11317</v>
      </c>
      <c r="D2224" s="5"/>
    </row>
    <row r="2225" spans="1:4">
      <c r="A2225" s="5" t="s">
        <v>11317</v>
      </c>
      <c r="D2225" s="5"/>
    </row>
    <row r="2226" spans="1:4">
      <c r="A2226" s="5" t="s">
        <v>11317</v>
      </c>
      <c r="D2226" s="5"/>
    </row>
    <row r="2227" spans="1:4">
      <c r="A2227" s="5" t="s">
        <v>11317</v>
      </c>
      <c r="D2227" s="5"/>
    </row>
    <row r="2228" spans="1:4">
      <c r="A2228" s="5" t="s">
        <v>11317</v>
      </c>
      <c r="D2228" s="5"/>
    </row>
    <row r="2229" spans="1:4">
      <c r="A2229" s="5" t="s">
        <v>11317</v>
      </c>
      <c r="D2229" s="5"/>
    </row>
    <row r="2230" spans="1:4">
      <c r="A2230" s="5" t="s">
        <v>11317</v>
      </c>
      <c r="D2230" s="5"/>
    </row>
    <row r="2231" spans="1:4">
      <c r="A2231" s="5" t="s">
        <v>11317</v>
      </c>
      <c r="D2231" s="5"/>
    </row>
    <row r="2232" spans="1:4">
      <c r="A2232" s="5" t="s">
        <v>11317</v>
      </c>
      <c r="D2232" s="5"/>
    </row>
    <row r="2233" spans="1:4">
      <c r="A2233" s="5" t="s">
        <v>11317</v>
      </c>
      <c r="D2233" s="5"/>
    </row>
    <row r="2234" spans="1:4">
      <c r="A2234" s="5" t="s">
        <v>11317</v>
      </c>
      <c r="D2234" s="5"/>
    </row>
    <row r="2235" spans="1:4">
      <c r="A2235" s="5" t="s">
        <v>11317</v>
      </c>
      <c r="D2235" s="5"/>
    </row>
    <row r="2236" spans="1:4">
      <c r="A2236" s="5" t="s">
        <v>11317</v>
      </c>
      <c r="D2236" s="5"/>
    </row>
    <row r="2237" spans="1:4">
      <c r="A2237" s="5" t="s">
        <v>11317</v>
      </c>
      <c r="D2237" s="5"/>
    </row>
    <row r="2238" spans="1:4">
      <c r="A2238" s="5" t="s">
        <v>11317</v>
      </c>
      <c r="D2238" s="5"/>
    </row>
    <row r="2239" spans="1:4">
      <c r="A2239" s="5" t="s">
        <v>11317</v>
      </c>
      <c r="D2239" s="5"/>
    </row>
    <row r="2240" spans="1:4">
      <c r="A2240" s="5" t="s">
        <v>11317</v>
      </c>
      <c r="D2240" s="5"/>
    </row>
    <row r="2241" spans="1:4">
      <c r="A2241" s="5" t="s">
        <v>11317</v>
      </c>
      <c r="D2241" s="5"/>
    </row>
    <row r="2242" spans="1:4">
      <c r="A2242" s="5" t="s">
        <v>11317</v>
      </c>
      <c r="D2242" s="5"/>
    </row>
    <row r="2243" spans="1:4">
      <c r="A2243" s="5" t="s">
        <v>11317</v>
      </c>
      <c r="D2243" s="5"/>
    </row>
    <row r="2244" spans="1:4">
      <c r="A2244" s="5" t="s">
        <v>11317</v>
      </c>
      <c r="D2244" s="5"/>
    </row>
    <row r="2245" spans="1:4">
      <c r="A2245" s="5" t="s">
        <v>11317</v>
      </c>
      <c r="D2245" s="5"/>
    </row>
    <row r="2246" spans="1:4">
      <c r="A2246" s="5" t="s">
        <v>11317</v>
      </c>
      <c r="D2246" s="5"/>
    </row>
    <row r="2247" spans="1:4">
      <c r="A2247" s="5" t="s">
        <v>11317</v>
      </c>
      <c r="D2247" s="5"/>
    </row>
    <row r="2248" spans="1:4">
      <c r="A2248" s="5" t="s">
        <v>11317</v>
      </c>
      <c r="D2248" s="5"/>
    </row>
    <row r="2249" spans="1:4">
      <c r="A2249" s="5" t="s">
        <v>11317</v>
      </c>
      <c r="D2249" s="5"/>
    </row>
    <row r="2250" spans="1:4">
      <c r="A2250" s="5" t="s">
        <v>11317</v>
      </c>
      <c r="D2250" s="5"/>
    </row>
    <row r="2251" spans="1:4">
      <c r="A2251" s="5" t="s">
        <v>11317</v>
      </c>
      <c r="D2251" s="5"/>
    </row>
    <row r="2252" spans="1:4">
      <c r="A2252" s="5" t="s">
        <v>11317</v>
      </c>
      <c r="D2252" s="5"/>
    </row>
    <row r="2253" spans="1:4">
      <c r="A2253" s="5" t="s">
        <v>11317</v>
      </c>
      <c r="D2253" s="5"/>
    </row>
    <row r="2254" spans="1:4">
      <c r="A2254" s="5" t="s">
        <v>11317</v>
      </c>
      <c r="D2254" s="5"/>
    </row>
    <row r="2255" spans="1:4">
      <c r="A2255" s="5" t="s">
        <v>11317</v>
      </c>
      <c r="D2255" s="5"/>
    </row>
    <row r="2256" spans="1:4">
      <c r="A2256" s="5" t="s">
        <v>11317</v>
      </c>
      <c r="D2256" s="5"/>
    </row>
    <row r="2257" spans="1:4">
      <c r="A2257" s="5" t="s">
        <v>11317</v>
      </c>
      <c r="D2257" s="5"/>
    </row>
    <row r="2258" spans="1:4">
      <c r="A2258" s="5" t="s">
        <v>11317</v>
      </c>
      <c r="D2258" s="5"/>
    </row>
    <row r="2259" spans="1:4">
      <c r="A2259" s="5" t="s">
        <v>11317</v>
      </c>
      <c r="D2259" s="5"/>
    </row>
    <row r="2260" spans="1:4">
      <c r="A2260" s="5" t="s">
        <v>11317</v>
      </c>
      <c r="D2260" s="5"/>
    </row>
    <row r="2261" spans="1:4">
      <c r="A2261" s="5" t="s">
        <v>11317</v>
      </c>
      <c r="D2261" s="5"/>
    </row>
    <row r="2262" spans="1:4">
      <c r="A2262" s="5" t="s">
        <v>11317</v>
      </c>
      <c r="D2262" s="5"/>
    </row>
    <row r="2263" spans="1:4">
      <c r="A2263" s="5" t="s">
        <v>11317</v>
      </c>
      <c r="D2263" s="5"/>
    </row>
    <row r="2264" spans="1:4">
      <c r="A2264" s="5" t="s">
        <v>11317</v>
      </c>
      <c r="D2264" s="5"/>
    </row>
    <row r="2265" spans="1:4">
      <c r="A2265" s="5" t="s">
        <v>11317</v>
      </c>
      <c r="D2265" s="5"/>
    </row>
    <row r="2266" spans="1:4">
      <c r="A2266" s="5" t="s">
        <v>11317</v>
      </c>
      <c r="D2266" s="5"/>
    </row>
    <row r="2267" spans="1:4">
      <c r="A2267" s="5" t="s">
        <v>11317</v>
      </c>
      <c r="D2267" s="5"/>
    </row>
    <row r="2268" spans="1:4">
      <c r="A2268" s="5" t="s">
        <v>11317</v>
      </c>
      <c r="D2268" s="5"/>
    </row>
    <row r="2269" spans="1:4">
      <c r="A2269" s="5" t="s">
        <v>11317</v>
      </c>
      <c r="D2269" s="5"/>
    </row>
    <row r="2270" spans="1:4">
      <c r="A2270" s="5" t="s">
        <v>11317</v>
      </c>
      <c r="D2270" s="5"/>
    </row>
    <row r="2271" spans="1:4">
      <c r="A2271" s="5" t="s">
        <v>11317</v>
      </c>
      <c r="D2271" s="5"/>
    </row>
    <row r="2272" spans="1:4">
      <c r="A2272" s="5" t="s">
        <v>11317</v>
      </c>
      <c r="D2272" s="5"/>
    </row>
    <row r="2273" spans="1:4">
      <c r="A2273" s="5" t="s">
        <v>11317</v>
      </c>
      <c r="D2273" s="5"/>
    </row>
    <row r="2274" spans="1:4">
      <c r="A2274" s="5" t="s">
        <v>11317</v>
      </c>
      <c r="D2274" s="5"/>
    </row>
    <row r="2275" spans="1:4">
      <c r="A2275" s="5" t="s">
        <v>11317</v>
      </c>
      <c r="D2275" s="5"/>
    </row>
    <row r="2276" spans="1:4">
      <c r="A2276" s="5" t="s">
        <v>11317</v>
      </c>
      <c r="D2276" s="5"/>
    </row>
    <row r="2277" spans="1:4">
      <c r="A2277" s="5" t="s">
        <v>11317</v>
      </c>
      <c r="D2277" s="5"/>
    </row>
    <row r="2278" spans="1:4">
      <c r="A2278" s="5" t="s">
        <v>11317</v>
      </c>
      <c r="D2278" s="5"/>
    </row>
    <row r="2279" spans="1:4">
      <c r="A2279" s="5" t="s">
        <v>11317</v>
      </c>
      <c r="D2279" s="5"/>
    </row>
    <row r="2280" spans="1:4">
      <c r="A2280" s="5" t="s">
        <v>11317</v>
      </c>
      <c r="D2280" s="5"/>
    </row>
    <row r="2281" spans="1:4">
      <c r="A2281" s="5" t="s">
        <v>11317</v>
      </c>
      <c r="D2281" s="5"/>
    </row>
    <row r="2282" spans="1:4">
      <c r="A2282" s="5" t="s">
        <v>11317</v>
      </c>
      <c r="D2282" s="5"/>
    </row>
    <row r="2283" spans="1:4">
      <c r="A2283" s="5" t="s">
        <v>11317</v>
      </c>
      <c r="D2283" s="5"/>
    </row>
    <row r="2284" spans="1:4">
      <c r="A2284" s="5" t="s">
        <v>11317</v>
      </c>
      <c r="D2284" s="5"/>
    </row>
    <row r="2285" spans="1:4">
      <c r="A2285" s="5" t="s">
        <v>11317</v>
      </c>
      <c r="D2285" s="5"/>
    </row>
    <row r="2286" spans="1:4">
      <c r="A2286" s="5" t="s">
        <v>11317</v>
      </c>
      <c r="D2286" s="5"/>
    </row>
    <row r="2287" spans="1:4">
      <c r="A2287" s="5" t="s">
        <v>11317</v>
      </c>
      <c r="D2287" s="5"/>
    </row>
    <row r="2288" spans="1:4">
      <c r="A2288" s="5" t="s">
        <v>11317</v>
      </c>
      <c r="D2288" s="5"/>
    </row>
    <row r="2289" spans="1:4">
      <c r="A2289" s="5" t="s">
        <v>11317</v>
      </c>
      <c r="D2289" s="5"/>
    </row>
    <row r="2290" spans="1:4">
      <c r="A2290" s="5" t="s">
        <v>11317</v>
      </c>
      <c r="D2290" s="5"/>
    </row>
    <row r="2291" spans="1:4">
      <c r="A2291" s="5" t="s">
        <v>11317</v>
      </c>
      <c r="D2291" s="5"/>
    </row>
    <row r="2292" spans="1:4">
      <c r="A2292" s="5" t="s">
        <v>11317</v>
      </c>
      <c r="D2292" s="5"/>
    </row>
    <row r="2293" spans="1:4">
      <c r="A2293" s="5" t="s">
        <v>11317</v>
      </c>
      <c r="D2293" s="5"/>
    </row>
    <row r="2294" spans="1:4">
      <c r="A2294" s="5" t="s">
        <v>11317</v>
      </c>
      <c r="D2294" s="5"/>
    </row>
    <row r="2295" spans="1:4">
      <c r="A2295" s="5" t="s">
        <v>11317</v>
      </c>
      <c r="D2295" s="5"/>
    </row>
    <row r="2296" spans="1:4">
      <c r="A2296" s="5" t="s">
        <v>11317</v>
      </c>
      <c r="D2296" s="5"/>
    </row>
    <row r="2297" spans="1:4">
      <c r="A2297" s="5" t="s">
        <v>11317</v>
      </c>
      <c r="D2297" s="5"/>
    </row>
    <row r="2298" spans="1:4">
      <c r="A2298" s="5" t="s">
        <v>11317</v>
      </c>
      <c r="D2298" s="5"/>
    </row>
    <row r="2299" spans="1:4">
      <c r="A2299" s="5" t="s">
        <v>11317</v>
      </c>
      <c r="D2299" s="5"/>
    </row>
    <row r="2300" spans="1:4">
      <c r="A2300" s="5" t="s">
        <v>11317</v>
      </c>
      <c r="D2300" s="5"/>
    </row>
    <row r="2301" spans="1:4">
      <c r="A2301" s="5" t="s">
        <v>11317</v>
      </c>
      <c r="D2301" s="5"/>
    </row>
    <row r="2302" spans="1:4">
      <c r="A2302" s="5" t="s">
        <v>11317</v>
      </c>
      <c r="D2302" s="5"/>
    </row>
    <row r="2303" spans="1:4">
      <c r="A2303" s="5" t="s">
        <v>11317</v>
      </c>
      <c r="D2303" s="5"/>
    </row>
    <row r="2304" spans="1:4">
      <c r="A2304" s="5" t="s">
        <v>11317</v>
      </c>
      <c r="D2304" s="5"/>
    </row>
    <row r="2305" spans="1:4">
      <c r="A2305" s="5" t="s">
        <v>11317</v>
      </c>
      <c r="D2305" s="5"/>
    </row>
    <row r="2306" spans="1:4">
      <c r="A2306" s="5" t="s">
        <v>11317</v>
      </c>
      <c r="D2306" s="5"/>
    </row>
    <row r="2307" spans="1:4">
      <c r="A2307" s="5" t="s">
        <v>11317</v>
      </c>
      <c r="D2307" s="5"/>
    </row>
    <row r="2308" spans="1:4">
      <c r="A2308" s="5" t="s">
        <v>11317</v>
      </c>
      <c r="D2308" s="5"/>
    </row>
    <row r="2309" spans="1:4">
      <c r="A2309" s="5" t="s">
        <v>11317</v>
      </c>
      <c r="D2309" s="5"/>
    </row>
    <row r="2310" spans="1:4">
      <c r="A2310" s="5" t="s">
        <v>11317</v>
      </c>
      <c r="D2310" s="5"/>
    </row>
    <row r="2311" spans="1:4">
      <c r="A2311" s="5" t="s">
        <v>11317</v>
      </c>
      <c r="D2311" s="5"/>
    </row>
    <row r="2312" spans="1:4">
      <c r="A2312" s="5" t="s">
        <v>11317</v>
      </c>
      <c r="D2312" s="5"/>
    </row>
    <row r="2313" spans="1:4">
      <c r="A2313" s="5" t="s">
        <v>11317</v>
      </c>
      <c r="D2313" s="5"/>
    </row>
    <row r="2314" spans="1:4">
      <c r="A2314" s="5" t="s">
        <v>11317</v>
      </c>
      <c r="D2314" s="5"/>
    </row>
    <row r="2315" spans="1:4">
      <c r="A2315" s="5" t="s">
        <v>11317</v>
      </c>
      <c r="D2315" s="5"/>
    </row>
    <row r="2316" spans="1:4">
      <c r="A2316" s="5" t="s">
        <v>11317</v>
      </c>
      <c r="D2316" s="5"/>
    </row>
    <row r="2317" spans="1:4">
      <c r="A2317" s="5" t="s">
        <v>11317</v>
      </c>
      <c r="D2317" s="5"/>
    </row>
    <row r="2318" spans="1:4">
      <c r="A2318" s="5" t="s">
        <v>11317</v>
      </c>
      <c r="D2318" s="5"/>
    </row>
    <row r="2319" spans="1:4">
      <c r="A2319" s="5" t="s">
        <v>11317</v>
      </c>
      <c r="D2319" s="5"/>
    </row>
    <row r="2320" spans="1:4">
      <c r="A2320" s="5" t="s">
        <v>11317</v>
      </c>
      <c r="D2320" s="5"/>
    </row>
    <row r="2321" spans="1:4">
      <c r="A2321" s="5" t="s">
        <v>11317</v>
      </c>
      <c r="D2321" s="5"/>
    </row>
    <row r="2322" spans="1:4">
      <c r="A2322" s="5" t="s">
        <v>11317</v>
      </c>
      <c r="D2322" s="5"/>
    </row>
    <row r="2323" spans="1:4">
      <c r="A2323" s="5" t="s">
        <v>11317</v>
      </c>
      <c r="D2323" s="5"/>
    </row>
    <row r="2324" spans="1:4">
      <c r="A2324" s="5" t="s">
        <v>11317</v>
      </c>
      <c r="D2324" s="5"/>
    </row>
    <row r="2325" spans="1:4">
      <c r="A2325" s="5" t="s">
        <v>11317</v>
      </c>
      <c r="D2325" s="5"/>
    </row>
    <row r="2326" spans="1:4">
      <c r="A2326" s="5" t="s">
        <v>11317</v>
      </c>
      <c r="D2326" s="5"/>
    </row>
    <row r="2327" spans="1:4">
      <c r="A2327" s="5" t="s">
        <v>11317</v>
      </c>
      <c r="D2327" s="5"/>
    </row>
    <row r="2328" spans="1:4">
      <c r="A2328" s="5" t="s">
        <v>11317</v>
      </c>
      <c r="D2328" s="5"/>
    </row>
    <row r="2329" spans="1:4">
      <c r="A2329" s="5" t="s">
        <v>11317</v>
      </c>
      <c r="D2329" s="5"/>
    </row>
    <row r="2330" spans="1:4">
      <c r="A2330" s="5" t="s">
        <v>11317</v>
      </c>
      <c r="D2330" s="5"/>
    </row>
    <row r="2331" spans="1:4">
      <c r="A2331" s="5" t="s">
        <v>11317</v>
      </c>
      <c r="D2331" s="5"/>
    </row>
    <row r="2332" spans="1:4">
      <c r="A2332" s="5" t="s">
        <v>11317</v>
      </c>
      <c r="D2332" s="5"/>
    </row>
    <row r="2333" spans="1:4">
      <c r="A2333" s="5" t="s">
        <v>11317</v>
      </c>
      <c r="D2333" s="5"/>
    </row>
    <row r="2334" spans="1:4">
      <c r="A2334" s="5" t="s">
        <v>11317</v>
      </c>
      <c r="D2334" s="5"/>
    </row>
    <row r="2335" spans="1:4">
      <c r="A2335" s="5" t="s">
        <v>11317</v>
      </c>
      <c r="D2335" s="5"/>
    </row>
    <row r="2336" spans="1:4">
      <c r="A2336" s="5" t="s">
        <v>11317</v>
      </c>
      <c r="D2336" s="5"/>
    </row>
    <row r="2337" spans="1:4">
      <c r="A2337" s="5" t="s">
        <v>11317</v>
      </c>
      <c r="D2337" s="5"/>
    </row>
    <row r="2338" spans="1:4">
      <c r="A2338" s="5" t="s">
        <v>11317</v>
      </c>
      <c r="D2338" s="5"/>
    </row>
    <row r="2339" spans="1:4">
      <c r="A2339" s="5" t="s">
        <v>11317</v>
      </c>
      <c r="D2339" s="5"/>
    </row>
    <row r="2340" spans="1:4">
      <c r="A2340" s="5" t="s">
        <v>11317</v>
      </c>
      <c r="D2340" s="5"/>
    </row>
    <row r="2341" spans="1:4">
      <c r="A2341" s="5" t="s">
        <v>11317</v>
      </c>
      <c r="D2341" s="5"/>
    </row>
    <row r="2342" spans="1:4">
      <c r="A2342" s="5" t="s">
        <v>11317</v>
      </c>
      <c r="D2342" s="5"/>
    </row>
    <row r="2343" spans="1:4">
      <c r="A2343" s="5" t="s">
        <v>11317</v>
      </c>
      <c r="D2343" s="5"/>
    </row>
    <row r="2344" spans="1:4">
      <c r="A2344" s="5" t="s">
        <v>11317</v>
      </c>
      <c r="D2344" s="5"/>
    </row>
    <row r="2345" spans="1:4">
      <c r="A2345" s="5" t="s">
        <v>11317</v>
      </c>
      <c r="D2345" s="5"/>
    </row>
    <row r="2346" spans="1:4">
      <c r="A2346" s="5" t="s">
        <v>11317</v>
      </c>
      <c r="D2346" s="5"/>
    </row>
    <row r="2347" spans="1:4">
      <c r="A2347" s="5" t="s">
        <v>11317</v>
      </c>
      <c r="D2347" s="5"/>
    </row>
    <row r="2348" spans="1:4">
      <c r="A2348" s="5" t="s">
        <v>11317</v>
      </c>
      <c r="D2348" s="5"/>
    </row>
    <row r="2349" spans="1:4">
      <c r="A2349" s="5" t="s">
        <v>11317</v>
      </c>
      <c r="D2349" s="5"/>
    </row>
    <row r="2350" spans="1:4">
      <c r="A2350" s="5" t="s">
        <v>11317</v>
      </c>
      <c r="D2350" s="5"/>
    </row>
    <row r="2351" spans="1:4">
      <c r="A2351" s="5" t="s">
        <v>11317</v>
      </c>
      <c r="D2351" s="5"/>
    </row>
    <row r="2352" spans="1:4">
      <c r="A2352" s="5" t="s">
        <v>11317</v>
      </c>
      <c r="D2352" s="5"/>
    </row>
    <row r="2353" spans="1:4">
      <c r="A2353" s="5" t="s">
        <v>11317</v>
      </c>
      <c r="D2353" s="5"/>
    </row>
    <row r="2354" spans="1:4">
      <c r="A2354" s="5" t="s">
        <v>11317</v>
      </c>
      <c r="D2354" s="5"/>
    </row>
    <row r="2355" spans="1:4">
      <c r="A2355" s="5" t="s">
        <v>11317</v>
      </c>
      <c r="D2355" s="5"/>
    </row>
    <row r="2356" spans="1:4">
      <c r="A2356" s="5" t="s">
        <v>11317</v>
      </c>
      <c r="D2356" s="5"/>
    </row>
    <row r="2357" spans="1:4">
      <c r="A2357" s="5" t="s">
        <v>11317</v>
      </c>
      <c r="D2357" s="5"/>
    </row>
    <row r="2358" spans="1:4">
      <c r="A2358" s="5" t="s">
        <v>11317</v>
      </c>
      <c r="D2358" s="5"/>
    </row>
    <row r="2359" spans="1:4">
      <c r="A2359" s="5" t="s">
        <v>11317</v>
      </c>
      <c r="D2359" s="5"/>
    </row>
    <row r="2360" spans="1:4">
      <c r="A2360" s="5" t="s">
        <v>11317</v>
      </c>
      <c r="D2360" s="5"/>
    </row>
    <row r="2361" spans="1:4">
      <c r="A2361" s="5" t="s">
        <v>11317</v>
      </c>
      <c r="D2361" s="5"/>
    </row>
    <row r="2362" spans="1:4">
      <c r="A2362" s="5" t="s">
        <v>11215</v>
      </c>
      <c r="D2362" s="5"/>
    </row>
    <row r="2363" spans="1:4">
      <c r="A2363" s="5" t="s">
        <v>11215</v>
      </c>
      <c r="D2363" s="5"/>
    </row>
    <row r="2364" spans="1:4">
      <c r="A2364" s="5" t="s">
        <v>11215</v>
      </c>
      <c r="D2364" s="5"/>
    </row>
    <row r="2365" spans="1:4">
      <c r="A2365" s="5" t="s">
        <v>11215</v>
      </c>
      <c r="D2365" s="5"/>
    </row>
    <row r="2366" spans="1:4">
      <c r="A2366" s="5" t="s">
        <v>11215</v>
      </c>
      <c r="D2366" s="5"/>
    </row>
    <row r="2367" spans="1:4">
      <c r="A2367" s="5" t="s">
        <v>11215</v>
      </c>
      <c r="D2367" s="5"/>
    </row>
    <row r="2368" spans="1:4">
      <c r="A2368" s="5" t="s">
        <v>11215</v>
      </c>
      <c r="D2368" s="5"/>
    </row>
    <row r="2369" spans="1:4">
      <c r="A2369" s="5" t="s">
        <v>11215</v>
      </c>
      <c r="D2369" s="5"/>
    </row>
    <row r="2370" spans="1:4">
      <c r="A2370" s="5" t="s">
        <v>11215</v>
      </c>
      <c r="D2370" s="5"/>
    </row>
    <row r="2371" spans="1:4">
      <c r="A2371" s="5" t="s">
        <v>11215</v>
      </c>
      <c r="D2371" s="5"/>
    </row>
    <row r="2372" spans="1:4">
      <c r="A2372" s="5" t="s">
        <v>11215</v>
      </c>
      <c r="D2372" s="5"/>
    </row>
    <row r="2373" spans="1:4">
      <c r="A2373" s="5" t="s">
        <v>11215</v>
      </c>
      <c r="D2373" s="5"/>
    </row>
    <row r="2374" spans="1:4">
      <c r="A2374" s="5" t="s">
        <v>11215</v>
      </c>
      <c r="D2374" s="5"/>
    </row>
    <row r="2375" spans="1:4">
      <c r="A2375" s="5" t="s">
        <v>11215</v>
      </c>
      <c r="D2375" s="5"/>
    </row>
    <row r="2376" spans="1:4">
      <c r="A2376" s="5" t="s">
        <v>11215</v>
      </c>
      <c r="D2376" s="5"/>
    </row>
    <row r="2377" spans="1:4">
      <c r="A2377" s="5" t="s">
        <v>11215</v>
      </c>
      <c r="D2377" s="5"/>
    </row>
    <row r="2378" spans="1:4">
      <c r="A2378" s="5" t="s">
        <v>11215</v>
      </c>
      <c r="D2378" s="5"/>
    </row>
    <row r="2379" spans="1:4">
      <c r="A2379" s="5" t="s">
        <v>11215</v>
      </c>
      <c r="D2379" s="5"/>
    </row>
    <row r="2380" spans="1:4">
      <c r="A2380" s="5" t="s">
        <v>11215</v>
      </c>
      <c r="D2380" s="5"/>
    </row>
    <row r="2381" spans="1:4">
      <c r="A2381" s="5" t="s">
        <v>11215</v>
      </c>
      <c r="D2381" s="5"/>
    </row>
    <row r="2382" spans="1:4">
      <c r="A2382" s="5" t="s">
        <v>11215</v>
      </c>
      <c r="D2382" s="5"/>
    </row>
    <row r="2383" spans="1:4">
      <c r="A2383" s="5" t="s">
        <v>11215</v>
      </c>
      <c r="D2383" s="5"/>
    </row>
    <row r="2384" spans="1:4">
      <c r="A2384" s="5" t="s">
        <v>11215</v>
      </c>
      <c r="D2384" s="5"/>
    </row>
    <row r="2385" spans="1:4">
      <c r="A2385" s="5" t="s">
        <v>11215</v>
      </c>
      <c r="D2385" s="5"/>
    </row>
    <row r="2386" spans="1:4">
      <c r="A2386" s="5" t="s">
        <v>11215</v>
      </c>
      <c r="D2386" s="5"/>
    </row>
    <row r="2387" spans="1:4">
      <c r="A2387" s="5" t="s">
        <v>11215</v>
      </c>
      <c r="D2387" s="5"/>
    </row>
    <row r="2388" spans="1:4">
      <c r="A2388" s="5" t="s">
        <v>11215</v>
      </c>
      <c r="D2388" s="5"/>
    </row>
    <row r="2389" spans="1:4">
      <c r="A2389" s="5" t="s">
        <v>11215</v>
      </c>
      <c r="D2389" s="5"/>
    </row>
    <row r="2390" spans="1:4">
      <c r="A2390" s="5" t="s">
        <v>11215</v>
      </c>
      <c r="D2390" s="5"/>
    </row>
    <row r="2391" spans="1:4">
      <c r="A2391" s="5" t="s">
        <v>11215</v>
      </c>
      <c r="D2391" s="5"/>
    </row>
    <row r="2392" spans="1:4">
      <c r="A2392" s="5" t="s">
        <v>11215</v>
      </c>
      <c r="D2392" s="5"/>
    </row>
    <row r="2393" spans="1:4">
      <c r="A2393" s="5" t="s">
        <v>11215</v>
      </c>
      <c r="D2393" s="5"/>
    </row>
    <row r="2394" spans="1:4">
      <c r="A2394" s="5" t="s">
        <v>11215</v>
      </c>
      <c r="D2394" s="5"/>
    </row>
    <row r="2395" spans="1:4">
      <c r="A2395" s="5" t="s">
        <v>11215</v>
      </c>
      <c r="D2395" s="5"/>
    </row>
    <row r="2396" spans="1:4">
      <c r="A2396" s="5" t="s">
        <v>11215</v>
      </c>
      <c r="D2396" s="5"/>
    </row>
    <row r="2397" spans="1:4">
      <c r="A2397" s="5" t="s">
        <v>11215</v>
      </c>
      <c r="D2397" s="5"/>
    </row>
    <row r="2398" spans="1:4">
      <c r="A2398" s="5" t="s">
        <v>11215</v>
      </c>
      <c r="D2398" s="5"/>
    </row>
    <row r="2399" spans="1:4">
      <c r="A2399" s="5" t="s">
        <v>11215</v>
      </c>
      <c r="D2399" s="5"/>
    </row>
    <row r="2400" spans="1:4">
      <c r="A2400" s="5" t="s">
        <v>11215</v>
      </c>
      <c r="D2400" s="5"/>
    </row>
    <row r="2401" spans="1:4">
      <c r="A2401" s="5" t="s">
        <v>11215</v>
      </c>
      <c r="D240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workbookViewId="0"/>
  </sheetViews>
  <sheetFormatPr defaultRowHeight="15"/>
  <cols>
    <col min="2" max="2" width="12.85546875" bestFit="1" customWidth="1"/>
    <col min="3" max="3" width="29.28515625" bestFit="1" customWidth="1"/>
    <col min="4" max="4" width="8" bestFit="1" customWidth="1"/>
    <col min="5" max="5" width="39.5703125" bestFit="1" customWidth="1"/>
    <col min="6" max="6" width="20.42578125" bestFit="1" customWidth="1"/>
    <col min="7" max="7" width="12.140625" bestFit="1" customWidth="1"/>
    <col min="8" max="8" width="11.42578125" bestFit="1" customWidth="1"/>
    <col min="9" max="9" width="7.5703125" bestFit="1" customWidth="1"/>
    <col min="10" max="10" width="101.85546875" bestFit="1" customWidth="1"/>
  </cols>
  <sheetData>
    <row r="1" spans="1:10" ht="16.5" thickTop="1" thickBot="1">
      <c r="A1" s="9" t="s">
        <v>11907</v>
      </c>
      <c r="B1" s="10" t="s">
        <v>11908</v>
      </c>
      <c r="C1" s="10" t="s">
        <v>11909</v>
      </c>
      <c r="D1" s="10" t="s">
        <v>11910</v>
      </c>
      <c r="E1" s="10" t="s">
        <v>11911</v>
      </c>
      <c r="F1" s="10" t="s">
        <v>11912</v>
      </c>
      <c r="G1" s="11" t="s">
        <v>11913</v>
      </c>
      <c r="H1" s="11" t="s">
        <v>11914</v>
      </c>
      <c r="I1" s="4" t="str">
        <f>B1</f>
        <v>make</v>
      </c>
      <c r="J1" s="2" t="s">
        <v>11909</v>
      </c>
    </row>
    <row r="2" spans="1:10" ht="15.75" thickTop="1">
      <c r="A2">
        <v>1</v>
      </c>
      <c r="B2" s="5" t="s">
        <v>11361</v>
      </c>
      <c r="C2" t="s">
        <v>11562</v>
      </c>
      <c r="D2">
        <v>2015</v>
      </c>
      <c r="E2" t="s">
        <v>11209</v>
      </c>
      <c r="F2" t="s">
        <v>11904</v>
      </c>
      <c r="G2" s="5">
        <v>150</v>
      </c>
      <c r="H2">
        <v>31750</v>
      </c>
      <c r="I2" t="str">
        <f>IF(AND($B1=$B2,$C1=$C2,$E1=$E2,$F1=$F2),A1,"|n")</f>
        <v>|n</v>
      </c>
      <c r="J2" s="5" t="str">
        <f>A2&amp;","&amp;B2&amp;","&amp;C2&amp;","&amp;D2&amp;","&amp;E2&amp;","&amp;F2&amp;","&amp;G2&amp;","&amp;H2&amp;","&amp;I2</f>
        <v>1,Acura,ILX,2015,premium unleaded (recommended),AUTOMATIC,150,31750,|n</v>
      </c>
    </row>
    <row r="3" spans="1:10">
      <c r="A3" s="5">
        <v>2</v>
      </c>
      <c r="B3" s="5" t="s">
        <v>11361</v>
      </c>
      <c r="C3" t="s">
        <v>11562</v>
      </c>
      <c r="D3">
        <v>2015</v>
      </c>
      <c r="E3" t="s">
        <v>11209</v>
      </c>
      <c r="F3" t="s">
        <v>11903</v>
      </c>
      <c r="G3" s="5">
        <v>201</v>
      </c>
      <c r="H3">
        <v>29350</v>
      </c>
      <c r="I3" s="5" t="str">
        <f t="shared" ref="I3:I66" si="0">IF(AND($B2=$B3,$C2=$C3,$E2=$E3,$F2=$F3),A2,"|n")</f>
        <v>|n</v>
      </c>
      <c r="J3" s="5" t="str">
        <f t="shared" ref="J3:J66" si="1">A3&amp;","&amp;B3&amp;","&amp;C3&amp;","&amp;D3&amp;","&amp;E3&amp;","&amp;F3&amp;","&amp;G3&amp;","&amp;H3&amp;","&amp;I3</f>
        <v>2,Acura,ILX,2015,premium unleaded (recommended),MANUAL,201,29350,|n</v>
      </c>
    </row>
    <row r="4" spans="1:10">
      <c r="A4">
        <v>3</v>
      </c>
      <c r="B4" s="5" t="s">
        <v>11361</v>
      </c>
      <c r="C4" t="s">
        <v>11562</v>
      </c>
      <c r="D4">
        <v>2016</v>
      </c>
      <c r="E4" t="s">
        <v>11209</v>
      </c>
      <c r="F4" t="s">
        <v>11905</v>
      </c>
      <c r="G4" s="5">
        <v>201</v>
      </c>
      <c r="H4">
        <v>34890</v>
      </c>
      <c r="I4" s="5" t="str">
        <f t="shared" si="0"/>
        <v>|n</v>
      </c>
      <c r="J4" s="5" t="str">
        <f t="shared" si="1"/>
        <v>3,Acura,ILX,2016,premium unleaded (recommended),AUTOMATED_MANUAL,201,34890,|n</v>
      </c>
    </row>
    <row r="5" spans="1:10">
      <c r="A5" s="5">
        <v>4</v>
      </c>
      <c r="B5" s="5" t="s">
        <v>11361</v>
      </c>
      <c r="C5" t="s">
        <v>11562</v>
      </c>
      <c r="D5">
        <v>2017</v>
      </c>
      <c r="E5" t="s">
        <v>11209</v>
      </c>
      <c r="F5" t="s">
        <v>11905</v>
      </c>
      <c r="G5" s="5">
        <v>201</v>
      </c>
      <c r="H5">
        <v>34980</v>
      </c>
      <c r="I5" s="5">
        <f t="shared" si="0"/>
        <v>3</v>
      </c>
      <c r="J5" s="5" t="str">
        <f t="shared" si="1"/>
        <v>4,Acura,ILX,2017,premium unleaded (recommended),AUTOMATED_MANUAL,201,34980,3</v>
      </c>
    </row>
    <row r="6" spans="1:10">
      <c r="A6" s="5">
        <v>5</v>
      </c>
      <c r="B6" s="5" t="s">
        <v>11361</v>
      </c>
      <c r="C6" t="s">
        <v>11561</v>
      </c>
      <c r="D6">
        <v>2014</v>
      </c>
      <c r="E6" t="s">
        <v>11209</v>
      </c>
      <c r="F6" t="s">
        <v>11904</v>
      </c>
      <c r="G6" s="5">
        <v>111</v>
      </c>
      <c r="H6">
        <v>34600</v>
      </c>
      <c r="I6" s="5" t="str">
        <f t="shared" si="0"/>
        <v>|n</v>
      </c>
      <c r="J6" s="5" t="str">
        <f t="shared" si="1"/>
        <v>5,Acura,ILX Hybrid,2014,premium unleaded (recommended),AUTOMATIC,111,34600,|n</v>
      </c>
    </row>
    <row r="7" spans="1:10">
      <c r="A7" s="5">
        <v>6</v>
      </c>
      <c r="B7" s="5" t="s">
        <v>11361</v>
      </c>
      <c r="C7" t="s">
        <v>11633</v>
      </c>
      <c r="D7">
        <v>2015</v>
      </c>
      <c r="E7" t="s">
        <v>11209</v>
      </c>
      <c r="F7" t="s">
        <v>11904</v>
      </c>
      <c r="G7" s="5">
        <v>290</v>
      </c>
      <c r="H7">
        <v>56780</v>
      </c>
      <c r="I7" s="5" t="str">
        <f t="shared" si="0"/>
        <v>|n</v>
      </c>
      <c r="J7" s="5" t="str">
        <f t="shared" si="1"/>
        <v>6,Acura,MDX,2015,premium unleaded (recommended),AUTOMATIC,290,56780,|n</v>
      </c>
    </row>
    <row r="8" spans="1:10">
      <c r="A8" s="5">
        <v>7</v>
      </c>
      <c r="B8" s="5" t="s">
        <v>11361</v>
      </c>
      <c r="C8" t="s">
        <v>11633</v>
      </c>
      <c r="D8">
        <v>2016</v>
      </c>
      <c r="E8" t="s">
        <v>11209</v>
      </c>
      <c r="F8" t="s">
        <v>11904</v>
      </c>
      <c r="G8" s="5">
        <v>290</v>
      </c>
      <c r="H8">
        <v>57230</v>
      </c>
      <c r="I8" s="5">
        <f t="shared" si="0"/>
        <v>6</v>
      </c>
      <c r="J8" s="5" t="str">
        <f t="shared" si="1"/>
        <v>7,Acura,MDX,2016,premium unleaded (recommended),AUTOMATIC,290,57230,6</v>
      </c>
    </row>
    <row r="9" spans="1:10">
      <c r="A9" s="5">
        <v>8</v>
      </c>
      <c r="B9" s="5" t="s">
        <v>11361</v>
      </c>
      <c r="C9" t="s">
        <v>11633</v>
      </c>
      <c r="D9">
        <v>2017</v>
      </c>
      <c r="E9" t="s">
        <v>11209</v>
      </c>
      <c r="F9" t="s">
        <v>11904</v>
      </c>
      <c r="G9" s="5">
        <v>290</v>
      </c>
      <c r="H9">
        <v>58400</v>
      </c>
      <c r="I9" s="5">
        <f t="shared" si="0"/>
        <v>7</v>
      </c>
      <c r="J9" s="5" t="str">
        <f t="shared" si="1"/>
        <v>8,Acura,MDX,2017,premium unleaded (recommended),AUTOMATIC,290,58400,7</v>
      </c>
    </row>
    <row r="10" spans="1:10">
      <c r="A10" s="5">
        <v>9</v>
      </c>
      <c r="B10" s="5" t="s">
        <v>11361</v>
      </c>
      <c r="C10" t="s">
        <v>11662</v>
      </c>
      <c r="D10">
        <v>2005</v>
      </c>
      <c r="E10" t="s">
        <v>11206</v>
      </c>
      <c r="F10" t="s">
        <v>11904</v>
      </c>
      <c r="G10" s="5">
        <v>252</v>
      </c>
      <c r="H10">
        <v>89000</v>
      </c>
      <c r="I10" s="5" t="str">
        <f t="shared" si="0"/>
        <v>|n</v>
      </c>
      <c r="J10" s="5" t="str">
        <f t="shared" si="1"/>
        <v>9,Acura,NSX,2005,regular unleaded,AUTOMATIC,252,89000,|n</v>
      </c>
    </row>
    <row r="11" spans="1:10">
      <c r="A11" s="5">
        <v>10</v>
      </c>
      <c r="B11" s="5" t="s">
        <v>11361</v>
      </c>
      <c r="C11" t="s">
        <v>11662</v>
      </c>
      <c r="D11">
        <v>2005</v>
      </c>
      <c r="E11" t="s">
        <v>11206</v>
      </c>
      <c r="F11" t="s">
        <v>11903</v>
      </c>
      <c r="G11" s="5">
        <v>290</v>
      </c>
      <c r="H11">
        <v>89000</v>
      </c>
      <c r="I11" s="5" t="str">
        <f t="shared" si="0"/>
        <v>|n</v>
      </c>
      <c r="J11" s="5" t="str">
        <f t="shared" si="1"/>
        <v>10,Acura,NSX,2005,regular unleaded,MANUAL,290,89000,|n</v>
      </c>
    </row>
    <row r="12" spans="1:10">
      <c r="A12" s="5">
        <v>11</v>
      </c>
      <c r="B12" s="5" t="s">
        <v>11361</v>
      </c>
      <c r="C12" t="s">
        <v>11662</v>
      </c>
      <c r="D12">
        <v>2017</v>
      </c>
      <c r="E12" t="s">
        <v>11202</v>
      </c>
      <c r="F12" t="s">
        <v>11905</v>
      </c>
      <c r="G12" s="5">
        <v>573</v>
      </c>
      <c r="H12">
        <v>156000</v>
      </c>
      <c r="I12" s="5" t="str">
        <f t="shared" si="0"/>
        <v>|n</v>
      </c>
      <c r="J12" s="5" t="str">
        <f t="shared" si="1"/>
        <v>11,Acura,NSX,2017,premium unleaded (required),AUTOMATED_MANUAL,573,156000,|n</v>
      </c>
    </row>
    <row r="13" spans="1:10">
      <c r="A13" s="5">
        <v>12</v>
      </c>
      <c r="B13" s="5" t="s">
        <v>11361</v>
      </c>
      <c r="C13" t="s">
        <v>11724</v>
      </c>
      <c r="D13">
        <v>2015</v>
      </c>
      <c r="E13" t="s">
        <v>11209</v>
      </c>
      <c r="F13" t="s">
        <v>11904</v>
      </c>
      <c r="G13" s="5">
        <v>273</v>
      </c>
      <c r="H13">
        <v>40195</v>
      </c>
      <c r="I13" s="5" t="str">
        <f t="shared" si="0"/>
        <v>|n</v>
      </c>
      <c r="J13" s="5" t="str">
        <f t="shared" si="1"/>
        <v>12,Acura,RDX,2015,premium unleaded (recommended),AUTOMATIC,273,40195,|n</v>
      </c>
    </row>
    <row r="14" spans="1:10">
      <c r="A14" s="5">
        <v>13</v>
      </c>
      <c r="B14" s="5" t="s">
        <v>11361</v>
      </c>
      <c r="C14" t="s">
        <v>11724</v>
      </c>
      <c r="D14">
        <v>2016</v>
      </c>
      <c r="E14" t="s">
        <v>11209</v>
      </c>
      <c r="F14" t="s">
        <v>11904</v>
      </c>
      <c r="G14" s="5">
        <v>279</v>
      </c>
      <c r="H14">
        <v>43520</v>
      </c>
      <c r="I14" s="5">
        <f t="shared" si="0"/>
        <v>12</v>
      </c>
      <c r="J14" s="5" t="str">
        <f t="shared" si="1"/>
        <v>13,Acura,RDX,2016,premium unleaded (recommended),AUTOMATIC,279,43520,12</v>
      </c>
    </row>
    <row r="15" spans="1:10">
      <c r="A15" s="5">
        <v>14</v>
      </c>
      <c r="B15" s="5" t="s">
        <v>11361</v>
      </c>
      <c r="C15" t="s">
        <v>11724</v>
      </c>
      <c r="D15">
        <v>2017</v>
      </c>
      <c r="E15" t="s">
        <v>11209</v>
      </c>
      <c r="F15" t="s">
        <v>11904</v>
      </c>
      <c r="G15" s="5">
        <v>279</v>
      </c>
      <c r="H15">
        <v>43720</v>
      </c>
      <c r="I15" s="5">
        <f t="shared" si="0"/>
        <v>13</v>
      </c>
      <c r="J15" s="5" t="str">
        <f t="shared" si="1"/>
        <v>14,Acura,RDX,2017,premium unleaded (recommended),AUTOMATIC,279,43720,13</v>
      </c>
    </row>
    <row r="16" spans="1:10">
      <c r="A16" s="5">
        <v>15</v>
      </c>
      <c r="B16" s="5" t="s">
        <v>11361</v>
      </c>
      <c r="C16" t="s">
        <v>11731</v>
      </c>
      <c r="D16">
        <v>2010</v>
      </c>
      <c r="E16" t="s">
        <v>11202</v>
      </c>
      <c r="F16" t="s">
        <v>11904</v>
      </c>
      <c r="G16" s="5">
        <v>300</v>
      </c>
      <c r="H16">
        <v>54250</v>
      </c>
      <c r="I16" s="5" t="str">
        <f t="shared" si="0"/>
        <v>|n</v>
      </c>
      <c r="J16" s="5" t="str">
        <f t="shared" si="1"/>
        <v>15,Acura,RL,2010,premium unleaded (required),AUTOMATIC,300,54250,|n</v>
      </c>
    </row>
    <row r="17" spans="1:10">
      <c r="A17" s="5">
        <v>16</v>
      </c>
      <c r="B17" s="5" t="s">
        <v>11361</v>
      </c>
      <c r="C17" t="s">
        <v>11731</v>
      </c>
      <c r="D17">
        <v>2011</v>
      </c>
      <c r="E17" t="s">
        <v>11202</v>
      </c>
      <c r="F17" t="s">
        <v>11904</v>
      </c>
      <c r="G17" s="5">
        <v>300</v>
      </c>
      <c r="H17">
        <v>55150</v>
      </c>
      <c r="I17" s="5">
        <f t="shared" si="0"/>
        <v>15</v>
      </c>
      <c r="J17" s="5" t="str">
        <f t="shared" si="1"/>
        <v>16,Acura,RL,2011,premium unleaded (required),AUTOMATIC,300,55150,15</v>
      </c>
    </row>
    <row r="18" spans="1:10">
      <c r="A18" s="5">
        <v>17</v>
      </c>
      <c r="B18" s="5" t="s">
        <v>11361</v>
      </c>
      <c r="C18" t="s">
        <v>11731</v>
      </c>
      <c r="D18">
        <v>2012</v>
      </c>
      <c r="E18" t="s">
        <v>11202</v>
      </c>
      <c r="F18" t="s">
        <v>11904</v>
      </c>
      <c r="G18" s="5">
        <v>300</v>
      </c>
      <c r="H18">
        <v>56150</v>
      </c>
      <c r="I18" s="5">
        <f t="shared" si="0"/>
        <v>16</v>
      </c>
      <c r="J18" s="5" t="str">
        <f t="shared" si="1"/>
        <v>17,Acura,RL,2012,premium unleaded (required),AUTOMATIC,300,56150,16</v>
      </c>
    </row>
    <row r="19" spans="1:10">
      <c r="A19" s="5">
        <v>18</v>
      </c>
      <c r="B19" s="5" t="s">
        <v>11361</v>
      </c>
      <c r="C19" t="s">
        <v>11732</v>
      </c>
      <c r="D19">
        <v>2015</v>
      </c>
      <c r="E19" t="s">
        <v>11209</v>
      </c>
      <c r="F19" t="s">
        <v>11904</v>
      </c>
      <c r="G19" s="5">
        <v>310</v>
      </c>
      <c r="H19">
        <v>60450</v>
      </c>
      <c r="I19" s="5" t="str">
        <f t="shared" si="0"/>
        <v>|n</v>
      </c>
      <c r="J19" s="5" t="str">
        <f t="shared" si="1"/>
        <v>18,Acura,RLX,2015,premium unleaded (recommended),AUTOMATIC,310,60450,|n</v>
      </c>
    </row>
    <row r="20" spans="1:10">
      <c r="A20" s="5">
        <v>19</v>
      </c>
      <c r="B20" s="5" t="s">
        <v>11361</v>
      </c>
      <c r="C20" t="s">
        <v>11732</v>
      </c>
      <c r="D20">
        <v>2016</v>
      </c>
      <c r="E20" t="s">
        <v>11209</v>
      </c>
      <c r="F20" t="s">
        <v>11905</v>
      </c>
      <c r="G20" s="5">
        <v>377</v>
      </c>
      <c r="H20">
        <v>65950</v>
      </c>
      <c r="I20" s="5" t="str">
        <f t="shared" si="0"/>
        <v>|n</v>
      </c>
      <c r="J20" s="5" t="str">
        <f t="shared" si="1"/>
        <v>19,Acura,RLX,2016,premium unleaded (recommended),AUTOMATED_MANUAL,377,65950,|n</v>
      </c>
    </row>
    <row r="21" spans="1:10">
      <c r="A21" s="5">
        <v>20</v>
      </c>
      <c r="B21" s="5" t="s">
        <v>11361</v>
      </c>
      <c r="C21" t="s">
        <v>11732</v>
      </c>
      <c r="D21">
        <v>2016</v>
      </c>
      <c r="E21" t="s">
        <v>11209</v>
      </c>
      <c r="F21" t="s">
        <v>11904</v>
      </c>
      <c r="G21" s="5">
        <v>310</v>
      </c>
      <c r="H21">
        <v>60450</v>
      </c>
      <c r="I21" s="5" t="str">
        <f t="shared" si="0"/>
        <v>|n</v>
      </c>
      <c r="J21" s="5" t="str">
        <f t="shared" si="1"/>
        <v>20,Acura,RLX,2016,premium unleaded (recommended),AUTOMATIC,310,60450,|n</v>
      </c>
    </row>
    <row r="22" spans="1:10">
      <c r="A22" s="5">
        <v>21</v>
      </c>
      <c r="B22" s="5" t="s">
        <v>11361</v>
      </c>
      <c r="C22" t="s">
        <v>11732</v>
      </c>
      <c r="D22">
        <v>2017</v>
      </c>
      <c r="E22" t="s">
        <v>11209</v>
      </c>
      <c r="F22" t="s">
        <v>11904</v>
      </c>
      <c r="G22" s="5">
        <v>310</v>
      </c>
      <c r="H22">
        <v>60450</v>
      </c>
      <c r="I22" s="5">
        <f t="shared" si="0"/>
        <v>20</v>
      </c>
      <c r="J22" s="5" t="str">
        <f t="shared" si="1"/>
        <v>21,Acura,RLX,2017,premium unleaded (recommended),AUTOMATIC,310,60450,20</v>
      </c>
    </row>
    <row r="23" spans="1:10">
      <c r="A23" s="5">
        <v>22</v>
      </c>
      <c r="B23" s="5" t="s">
        <v>11361</v>
      </c>
      <c r="C23" t="s">
        <v>11740</v>
      </c>
      <c r="D23">
        <v>2005</v>
      </c>
      <c r="E23" t="s">
        <v>11202</v>
      </c>
      <c r="F23" t="s">
        <v>11903</v>
      </c>
      <c r="G23" s="5">
        <v>210</v>
      </c>
      <c r="H23">
        <v>23670</v>
      </c>
      <c r="I23" s="5" t="str">
        <f t="shared" si="0"/>
        <v>|n</v>
      </c>
      <c r="J23" s="5" t="str">
        <f t="shared" si="1"/>
        <v>22,Acura,RSX,2005,premium unleaded (required),MANUAL,210,23670,|n</v>
      </c>
    </row>
    <row r="24" spans="1:10">
      <c r="A24" s="5">
        <v>23</v>
      </c>
      <c r="B24" s="5" t="s">
        <v>11361</v>
      </c>
      <c r="C24" t="s">
        <v>11740</v>
      </c>
      <c r="D24">
        <v>2005</v>
      </c>
      <c r="E24" t="s">
        <v>11206</v>
      </c>
      <c r="F24" t="s">
        <v>11904</v>
      </c>
      <c r="G24" s="5">
        <v>160</v>
      </c>
      <c r="H24">
        <v>22250</v>
      </c>
      <c r="I24" s="5" t="str">
        <f t="shared" si="0"/>
        <v>|n</v>
      </c>
      <c r="J24" s="5" t="str">
        <f t="shared" si="1"/>
        <v>23,Acura,RSX,2005,regular unleaded,AUTOMATIC,160,22250,|n</v>
      </c>
    </row>
    <row r="25" spans="1:10">
      <c r="A25" s="5">
        <v>24</v>
      </c>
      <c r="B25" s="5" t="s">
        <v>11361</v>
      </c>
      <c r="C25" t="s">
        <v>11740</v>
      </c>
      <c r="D25">
        <v>2005</v>
      </c>
      <c r="E25" t="s">
        <v>11206</v>
      </c>
      <c r="F25" t="s">
        <v>11903</v>
      </c>
      <c r="G25" s="5">
        <v>160</v>
      </c>
      <c r="H25">
        <v>21350</v>
      </c>
      <c r="I25" s="5" t="str">
        <f t="shared" si="0"/>
        <v>|n</v>
      </c>
      <c r="J25" s="5" t="str">
        <f t="shared" si="1"/>
        <v>24,Acura,RSX,2005,regular unleaded,MANUAL,160,21350,|n</v>
      </c>
    </row>
    <row r="26" spans="1:10">
      <c r="A26" s="5">
        <v>25</v>
      </c>
      <c r="B26" s="5" t="s">
        <v>11361</v>
      </c>
      <c r="C26" t="s">
        <v>11740</v>
      </c>
      <c r="D26">
        <v>2006</v>
      </c>
      <c r="E26" t="s">
        <v>11202</v>
      </c>
      <c r="F26" t="s">
        <v>11903</v>
      </c>
      <c r="G26" s="5">
        <v>201</v>
      </c>
      <c r="H26">
        <v>23845</v>
      </c>
      <c r="I26" s="5" t="str">
        <f t="shared" si="0"/>
        <v>|n</v>
      </c>
      <c r="J26" s="5" t="str">
        <f t="shared" si="1"/>
        <v>25,Acura,RSX,2006,premium unleaded (required),MANUAL,201,23845,|n</v>
      </c>
    </row>
    <row r="27" spans="1:10">
      <c r="A27" s="5">
        <v>26</v>
      </c>
      <c r="B27" s="5" t="s">
        <v>11361</v>
      </c>
      <c r="C27" t="s">
        <v>11740</v>
      </c>
      <c r="D27">
        <v>2006</v>
      </c>
      <c r="E27" t="s">
        <v>11206</v>
      </c>
      <c r="F27" t="s">
        <v>11904</v>
      </c>
      <c r="G27" s="5">
        <v>155</v>
      </c>
      <c r="H27">
        <v>22375</v>
      </c>
      <c r="I27" s="5" t="str">
        <f t="shared" si="0"/>
        <v>|n</v>
      </c>
      <c r="J27" s="5" t="str">
        <f t="shared" si="1"/>
        <v>26,Acura,RSX,2006,regular unleaded,AUTOMATIC,155,22375,|n</v>
      </c>
    </row>
    <row r="28" spans="1:10">
      <c r="A28" s="5">
        <v>27</v>
      </c>
      <c r="B28" s="5" t="s">
        <v>11361</v>
      </c>
      <c r="C28" t="s">
        <v>11740</v>
      </c>
      <c r="D28">
        <v>2006</v>
      </c>
      <c r="E28" t="s">
        <v>11206</v>
      </c>
      <c r="F28" t="s">
        <v>11903</v>
      </c>
      <c r="G28" s="5">
        <v>155</v>
      </c>
      <c r="H28">
        <v>21475</v>
      </c>
      <c r="I28" s="5" t="str">
        <f t="shared" si="0"/>
        <v>|n</v>
      </c>
      <c r="J28" s="5" t="str">
        <f t="shared" si="1"/>
        <v>27,Acura,RSX,2006,regular unleaded,MANUAL,155,21475,|n</v>
      </c>
    </row>
    <row r="29" spans="1:10">
      <c r="A29" s="5">
        <v>28</v>
      </c>
      <c r="B29" s="5" t="s">
        <v>11361</v>
      </c>
      <c r="C29" t="s">
        <v>11824</v>
      </c>
      <c r="D29">
        <v>2012</v>
      </c>
      <c r="E29" t="s">
        <v>11202</v>
      </c>
      <c r="F29" t="s">
        <v>11904</v>
      </c>
      <c r="G29" s="5">
        <v>305</v>
      </c>
      <c r="H29">
        <v>45185</v>
      </c>
      <c r="I29" s="5" t="str">
        <f t="shared" si="0"/>
        <v>|n</v>
      </c>
      <c r="J29" s="5" t="str">
        <f t="shared" si="1"/>
        <v>28,Acura,TL,2012,premium unleaded (required),AUTOMATIC,305,45185,|n</v>
      </c>
    </row>
    <row r="30" spans="1:10">
      <c r="A30" s="5">
        <v>29</v>
      </c>
      <c r="B30" s="5" t="s">
        <v>11361</v>
      </c>
      <c r="C30" t="s">
        <v>11824</v>
      </c>
      <c r="D30">
        <v>2012</v>
      </c>
      <c r="E30" t="s">
        <v>11202</v>
      </c>
      <c r="F30" t="s">
        <v>11903</v>
      </c>
      <c r="G30" s="5">
        <v>305</v>
      </c>
      <c r="H30">
        <v>42985</v>
      </c>
      <c r="I30" s="5" t="str">
        <f t="shared" si="0"/>
        <v>|n</v>
      </c>
      <c r="J30" s="5" t="str">
        <f t="shared" si="1"/>
        <v>29,Acura,TL,2012,premium unleaded (required),MANUAL,305,42985,|n</v>
      </c>
    </row>
    <row r="31" spans="1:10">
      <c r="A31" s="5">
        <v>30</v>
      </c>
      <c r="B31" s="5" t="s">
        <v>11361</v>
      </c>
      <c r="C31" t="s">
        <v>11824</v>
      </c>
      <c r="D31">
        <v>2013</v>
      </c>
      <c r="E31" t="s">
        <v>11209</v>
      </c>
      <c r="F31" t="s">
        <v>11904</v>
      </c>
      <c r="G31" s="5">
        <v>305</v>
      </c>
      <c r="H31">
        <v>45385</v>
      </c>
      <c r="I31" s="5" t="str">
        <f t="shared" si="0"/>
        <v>|n</v>
      </c>
      <c r="J31" s="5" t="str">
        <f t="shared" si="1"/>
        <v>30,Acura,TL,2013,premium unleaded (recommended),AUTOMATIC,305,45385,|n</v>
      </c>
    </row>
    <row r="32" spans="1:10">
      <c r="A32" s="5">
        <v>31</v>
      </c>
      <c r="B32" s="5" t="s">
        <v>11361</v>
      </c>
      <c r="C32" t="s">
        <v>11824</v>
      </c>
      <c r="D32">
        <v>2013</v>
      </c>
      <c r="E32" t="s">
        <v>11209</v>
      </c>
      <c r="F32" t="s">
        <v>11903</v>
      </c>
      <c r="G32" s="5">
        <v>305</v>
      </c>
      <c r="H32">
        <v>43185</v>
      </c>
      <c r="I32" s="5" t="str">
        <f t="shared" si="0"/>
        <v>|n</v>
      </c>
      <c r="J32" s="5" t="str">
        <f t="shared" si="1"/>
        <v>31,Acura,TL,2013,premium unleaded (recommended),MANUAL,305,43185,|n</v>
      </c>
    </row>
    <row r="33" spans="1:10">
      <c r="A33" s="5">
        <v>32</v>
      </c>
      <c r="B33" s="5" t="s">
        <v>11361</v>
      </c>
      <c r="C33" t="s">
        <v>11824</v>
      </c>
      <c r="D33">
        <v>2014</v>
      </c>
      <c r="E33" t="s">
        <v>11209</v>
      </c>
      <c r="F33" t="s">
        <v>11904</v>
      </c>
      <c r="G33" s="5">
        <v>305</v>
      </c>
      <c r="H33">
        <v>45510</v>
      </c>
      <c r="I33" s="5" t="str">
        <f t="shared" si="0"/>
        <v>|n</v>
      </c>
      <c r="J33" s="5" t="str">
        <f t="shared" si="1"/>
        <v>32,Acura,TL,2014,premium unleaded (recommended),AUTOMATIC,305,45510,|n</v>
      </c>
    </row>
    <row r="34" spans="1:10">
      <c r="A34" s="5">
        <v>33</v>
      </c>
      <c r="B34" s="5" t="s">
        <v>11361</v>
      </c>
      <c r="C34" t="s">
        <v>11824</v>
      </c>
      <c r="D34">
        <v>2014</v>
      </c>
      <c r="E34" t="s">
        <v>11209</v>
      </c>
      <c r="F34" t="s">
        <v>11903</v>
      </c>
      <c r="G34" s="5">
        <v>305</v>
      </c>
      <c r="H34">
        <v>43310</v>
      </c>
      <c r="I34" s="5" t="str">
        <f t="shared" si="0"/>
        <v>|n</v>
      </c>
      <c r="J34" s="5" t="str">
        <f t="shared" si="1"/>
        <v>33,Acura,TL,2014,premium unleaded (recommended),MANUAL,305,43310,|n</v>
      </c>
    </row>
    <row r="35" spans="1:10">
      <c r="A35" s="5">
        <v>34</v>
      </c>
      <c r="B35" s="5" t="s">
        <v>11361</v>
      </c>
      <c r="C35" t="s">
        <v>11825</v>
      </c>
      <c r="D35">
        <v>2015</v>
      </c>
      <c r="E35" t="s">
        <v>11209</v>
      </c>
      <c r="F35" t="s">
        <v>11905</v>
      </c>
      <c r="G35" s="5">
        <v>206</v>
      </c>
      <c r="H35">
        <v>35500</v>
      </c>
      <c r="I35" s="5" t="str">
        <f t="shared" si="0"/>
        <v>|n</v>
      </c>
      <c r="J35" s="5" t="str">
        <f t="shared" si="1"/>
        <v>34,Acura,TLX,2015,premium unleaded (recommended),AUTOMATED_MANUAL,206,35500,|n</v>
      </c>
    </row>
    <row r="36" spans="1:10">
      <c r="A36" s="5">
        <v>35</v>
      </c>
      <c r="B36" s="5" t="s">
        <v>11361</v>
      </c>
      <c r="C36" t="s">
        <v>11825</v>
      </c>
      <c r="D36">
        <v>2015</v>
      </c>
      <c r="E36" t="s">
        <v>11209</v>
      </c>
      <c r="F36" t="s">
        <v>11904</v>
      </c>
      <c r="G36" s="5">
        <v>290</v>
      </c>
      <c r="H36">
        <v>44800</v>
      </c>
      <c r="I36" s="5" t="str">
        <f t="shared" si="0"/>
        <v>|n</v>
      </c>
      <c r="J36" s="5" t="str">
        <f t="shared" si="1"/>
        <v>35,Acura,TLX,2015,premium unleaded (recommended),AUTOMATIC,290,44800,|n</v>
      </c>
    </row>
    <row r="37" spans="1:10">
      <c r="A37" s="5">
        <v>36</v>
      </c>
      <c r="B37" s="5" t="s">
        <v>11361</v>
      </c>
      <c r="C37" t="s">
        <v>11825</v>
      </c>
      <c r="D37">
        <v>2016</v>
      </c>
      <c r="E37" t="s">
        <v>11209</v>
      </c>
      <c r="F37" t="s">
        <v>11905</v>
      </c>
      <c r="G37" s="5">
        <v>206</v>
      </c>
      <c r="H37">
        <v>35750</v>
      </c>
      <c r="I37" s="5" t="str">
        <f t="shared" si="0"/>
        <v>|n</v>
      </c>
      <c r="J37" s="5" t="str">
        <f t="shared" si="1"/>
        <v>36,Acura,TLX,2016,premium unleaded (recommended),AUTOMATED_MANUAL,206,35750,|n</v>
      </c>
    </row>
    <row r="38" spans="1:10">
      <c r="A38" s="5">
        <v>37</v>
      </c>
      <c r="B38" s="5" t="s">
        <v>11361</v>
      </c>
      <c r="C38" t="s">
        <v>11825</v>
      </c>
      <c r="D38">
        <v>2016</v>
      </c>
      <c r="E38" t="s">
        <v>11209</v>
      </c>
      <c r="F38" t="s">
        <v>11904</v>
      </c>
      <c r="G38" s="5">
        <v>290</v>
      </c>
      <c r="H38">
        <v>44800</v>
      </c>
      <c r="I38" s="5" t="str">
        <f t="shared" si="0"/>
        <v>|n</v>
      </c>
      <c r="J38" s="5" t="str">
        <f t="shared" si="1"/>
        <v>37,Acura,TLX,2016,premium unleaded (recommended),AUTOMATIC,290,44800,|n</v>
      </c>
    </row>
    <row r="39" spans="1:10">
      <c r="A39" s="5">
        <v>38</v>
      </c>
      <c r="B39" s="5" t="s">
        <v>11361</v>
      </c>
      <c r="C39" t="s">
        <v>11825</v>
      </c>
      <c r="D39">
        <v>2017</v>
      </c>
      <c r="E39" t="s">
        <v>11209</v>
      </c>
      <c r="F39" t="s">
        <v>11905</v>
      </c>
      <c r="G39" s="5">
        <v>206</v>
      </c>
      <c r="H39">
        <v>35950</v>
      </c>
      <c r="I39" s="5" t="str">
        <f t="shared" si="0"/>
        <v>|n</v>
      </c>
      <c r="J39" s="5" t="str">
        <f t="shared" si="1"/>
        <v>38,Acura,TLX,2017,premium unleaded (recommended),AUTOMATED_MANUAL,206,35950,|n</v>
      </c>
    </row>
    <row r="40" spans="1:10">
      <c r="A40" s="5">
        <v>39</v>
      </c>
      <c r="B40" s="5" t="s">
        <v>11361</v>
      </c>
      <c r="C40" t="s">
        <v>11825</v>
      </c>
      <c r="D40">
        <v>2017</v>
      </c>
      <c r="E40" t="s">
        <v>11209</v>
      </c>
      <c r="F40" t="s">
        <v>11904</v>
      </c>
      <c r="G40" s="5">
        <v>290</v>
      </c>
      <c r="H40">
        <v>44800</v>
      </c>
      <c r="I40" s="5" t="str">
        <f t="shared" si="0"/>
        <v>|n</v>
      </c>
      <c r="J40" s="5" t="str">
        <f t="shared" si="1"/>
        <v>39,Acura,TLX,2017,premium unleaded (recommended),AUTOMATIC,290,44800,|n</v>
      </c>
    </row>
    <row r="41" spans="1:10">
      <c r="A41" s="5">
        <v>40</v>
      </c>
      <c r="B41" s="5" t="s">
        <v>11361</v>
      </c>
      <c r="C41" t="s">
        <v>11841</v>
      </c>
      <c r="D41">
        <v>2012</v>
      </c>
      <c r="E41" t="s">
        <v>11209</v>
      </c>
      <c r="F41" t="s">
        <v>11904</v>
      </c>
      <c r="G41" s="5">
        <v>201</v>
      </c>
      <c r="H41">
        <v>33110</v>
      </c>
      <c r="I41" s="5" t="str">
        <f t="shared" si="0"/>
        <v>|n</v>
      </c>
      <c r="J41" s="5" t="str">
        <f t="shared" si="1"/>
        <v>40,Acura,TSX,2012,premium unleaded (recommended),AUTOMATIC,201,33110,|n</v>
      </c>
    </row>
    <row r="42" spans="1:10">
      <c r="A42" s="5">
        <v>41</v>
      </c>
      <c r="B42" s="5" t="s">
        <v>11361</v>
      </c>
      <c r="C42" t="s">
        <v>11841</v>
      </c>
      <c r="D42">
        <v>2012</v>
      </c>
      <c r="E42" t="s">
        <v>11209</v>
      </c>
      <c r="F42" t="s">
        <v>11903</v>
      </c>
      <c r="G42" s="5">
        <v>201</v>
      </c>
      <c r="H42">
        <v>31010</v>
      </c>
      <c r="I42" s="5" t="str">
        <f t="shared" si="0"/>
        <v>|n</v>
      </c>
      <c r="J42" s="5" t="str">
        <f t="shared" si="1"/>
        <v>41,Acura,TSX,2012,premium unleaded (recommended),MANUAL,201,31010,|n</v>
      </c>
    </row>
    <row r="43" spans="1:10">
      <c r="A43" s="5">
        <v>42</v>
      </c>
      <c r="B43" s="5" t="s">
        <v>11361</v>
      </c>
      <c r="C43" t="s">
        <v>11841</v>
      </c>
      <c r="D43">
        <v>2012</v>
      </c>
      <c r="E43" t="s">
        <v>11202</v>
      </c>
      <c r="F43" t="s">
        <v>11904</v>
      </c>
      <c r="G43" s="5">
        <v>280</v>
      </c>
      <c r="H43">
        <v>38650</v>
      </c>
      <c r="I43" s="5" t="str">
        <f t="shared" si="0"/>
        <v>|n</v>
      </c>
      <c r="J43" s="5" t="str">
        <f t="shared" si="1"/>
        <v>42,Acura,TSX,2012,premium unleaded (required),AUTOMATIC,280,38650,|n</v>
      </c>
    </row>
    <row r="44" spans="1:10">
      <c r="A44" s="5">
        <v>43</v>
      </c>
      <c r="B44" s="5" t="s">
        <v>11361</v>
      </c>
      <c r="C44" t="s">
        <v>11841</v>
      </c>
      <c r="D44">
        <v>2013</v>
      </c>
      <c r="E44" t="s">
        <v>11209</v>
      </c>
      <c r="F44" t="s">
        <v>11904</v>
      </c>
      <c r="G44" s="5">
        <v>280</v>
      </c>
      <c r="H44">
        <v>39150</v>
      </c>
      <c r="I44" s="5" t="str">
        <f t="shared" si="0"/>
        <v>|n</v>
      </c>
      <c r="J44" s="5" t="str">
        <f t="shared" si="1"/>
        <v>43,Acura,TSX,2013,premium unleaded (recommended),AUTOMATIC,280,39150,|n</v>
      </c>
    </row>
    <row r="45" spans="1:10">
      <c r="A45" s="5">
        <v>44</v>
      </c>
      <c r="B45" s="5" t="s">
        <v>11361</v>
      </c>
      <c r="C45" t="s">
        <v>11841</v>
      </c>
      <c r="D45">
        <v>2013</v>
      </c>
      <c r="E45" t="s">
        <v>11209</v>
      </c>
      <c r="F45" t="s">
        <v>11903</v>
      </c>
      <c r="G45" s="5">
        <v>201</v>
      </c>
      <c r="H45">
        <v>31510</v>
      </c>
      <c r="I45" s="5" t="str">
        <f t="shared" si="0"/>
        <v>|n</v>
      </c>
      <c r="J45" s="5" t="str">
        <f t="shared" si="1"/>
        <v>44,Acura,TSX,2013,premium unleaded (recommended),MANUAL,201,31510,|n</v>
      </c>
    </row>
    <row r="46" spans="1:10">
      <c r="A46" s="5">
        <v>45</v>
      </c>
      <c r="B46" s="5" t="s">
        <v>11361</v>
      </c>
      <c r="C46" t="s">
        <v>11841</v>
      </c>
      <c r="D46">
        <v>2014</v>
      </c>
      <c r="E46" t="s">
        <v>11209</v>
      </c>
      <c r="F46" t="s">
        <v>11904</v>
      </c>
      <c r="G46" s="5">
        <v>280</v>
      </c>
      <c r="H46">
        <v>39275</v>
      </c>
      <c r="I46" s="5" t="str">
        <f t="shared" si="0"/>
        <v>|n</v>
      </c>
      <c r="J46" s="5" t="str">
        <f t="shared" si="1"/>
        <v>45,Acura,TSX,2014,premium unleaded (recommended),AUTOMATIC,280,39275,|n</v>
      </c>
    </row>
    <row r="47" spans="1:10">
      <c r="A47" s="5">
        <v>46</v>
      </c>
      <c r="B47" s="5" t="s">
        <v>11361</v>
      </c>
      <c r="C47" t="s">
        <v>11841</v>
      </c>
      <c r="D47">
        <v>2014</v>
      </c>
      <c r="E47" t="s">
        <v>11209</v>
      </c>
      <c r="F47" t="s">
        <v>11903</v>
      </c>
      <c r="G47" s="5">
        <v>201</v>
      </c>
      <c r="H47">
        <v>31635</v>
      </c>
      <c r="I47" s="5" t="str">
        <f t="shared" si="0"/>
        <v>|n</v>
      </c>
      <c r="J47" s="5" t="str">
        <f t="shared" si="1"/>
        <v>46,Acura,TSX,2014,premium unleaded (recommended),MANUAL,201,31635,|n</v>
      </c>
    </row>
    <row r="48" spans="1:10">
      <c r="A48" s="5">
        <v>47</v>
      </c>
      <c r="B48" s="5" t="s">
        <v>11361</v>
      </c>
      <c r="C48" t="s">
        <v>11840</v>
      </c>
      <c r="D48">
        <v>2012</v>
      </c>
      <c r="E48" t="s">
        <v>11209</v>
      </c>
      <c r="F48" t="s">
        <v>11904</v>
      </c>
      <c r="G48" s="5">
        <v>201</v>
      </c>
      <c r="H48">
        <v>35010</v>
      </c>
      <c r="I48" s="5" t="str">
        <f t="shared" si="0"/>
        <v>|n</v>
      </c>
      <c r="J48" s="5" t="str">
        <f t="shared" si="1"/>
        <v>47,Acura,TSX Sport Wagon,2012,premium unleaded (recommended),AUTOMATIC,201,35010,|n</v>
      </c>
    </row>
    <row r="49" spans="1:10">
      <c r="A49" s="5">
        <v>48</v>
      </c>
      <c r="B49" s="5" t="s">
        <v>11361</v>
      </c>
      <c r="C49" t="s">
        <v>11840</v>
      </c>
      <c r="D49">
        <v>2013</v>
      </c>
      <c r="E49" t="s">
        <v>11209</v>
      </c>
      <c r="F49" t="s">
        <v>11904</v>
      </c>
      <c r="G49" s="5">
        <v>201</v>
      </c>
      <c r="H49">
        <v>35510</v>
      </c>
      <c r="I49" s="5">
        <f t="shared" si="0"/>
        <v>47</v>
      </c>
      <c r="J49" s="5" t="str">
        <f t="shared" si="1"/>
        <v>48,Acura,TSX Sport Wagon,2013,premium unleaded (recommended),AUTOMATIC,201,35510,47</v>
      </c>
    </row>
    <row r="50" spans="1:10">
      <c r="A50" s="5">
        <v>49</v>
      </c>
      <c r="B50" s="5" t="s">
        <v>11361</v>
      </c>
      <c r="C50" t="s">
        <v>11840</v>
      </c>
      <c r="D50">
        <v>2014</v>
      </c>
      <c r="E50" t="s">
        <v>11209</v>
      </c>
      <c r="F50" t="s">
        <v>11904</v>
      </c>
      <c r="G50" s="5">
        <v>201</v>
      </c>
      <c r="H50">
        <v>35635</v>
      </c>
      <c r="I50" s="5">
        <f t="shared" si="0"/>
        <v>48</v>
      </c>
      <c r="J50" s="5" t="str">
        <f t="shared" si="1"/>
        <v>49,Acura,TSX Sport Wagon,2014,premium unleaded (recommended),AUTOMATIC,201,35635,48</v>
      </c>
    </row>
    <row r="51" spans="1:10">
      <c r="A51" s="5">
        <v>50</v>
      </c>
      <c r="B51" s="5" t="s">
        <v>11361</v>
      </c>
      <c r="C51" t="s">
        <v>11901</v>
      </c>
      <c r="D51">
        <v>2011</v>
      </c>
      <c r="E51" t="s">
        <v>11202</v>
      </c>
      <c r="F51" t="s">
        <v>11904</v>
      </c>
      <c r="G51" s="5">
        <v>300</v>
      </c>
      <c r="H51">
        <v>56570</v>
      </c>
      <c r="I51" s="5" t="str">
        <f t="shared" si="0"/>
        <v>|n</v>
      </c>
      <c r="J51" s="5" t="str">
        <f t="shared" si="1"/>
        <v>50,Acura,ZDX,2011,premium unleaded (required),AUTOMATIC,300,56570,|n</v>
      </c>
    </row>
    <row r="52" spans="1:10">
      <c r="A52" s="5">
        <v>51</v>
      </c>
      <c r="B52" s="5" t="s">
        <v>11361</v>
      </c>
      <c r="C52" t="s">
        <v>11901</v>
      </c>
      <c r="D52">
        <v>2012</v>
      </c>
      <c r="E52" t="s">
        <v>11202</v>
      </c>
      <c r="F52" t="s">
        <v>11904</v>
      </c>
      <c r="G52" s="5">
        <v>300</v>
      </c>
      <c r="H52">
        <v>56670</v>
      </c>
      <c r="I52" s="5">
        <f t="shared" si="0"/>
        <v>50</v>
      </c>
      <c r="J52" s="5" t="str">
        <f t="shared" si="1"/>
        <v>51,Acura,ZDX,2012,premium unleaded (required),AUTOMATIC,300,56670,50</v>
      </c>
    </row>
    <row r="53" spans="1:10">
      <c r="A53" s="5">
        <v>52</v>
      </c>
      <c r="B53" s="5" t="s">
        <v>11361</v>
      </c>
      <c r="C53" t="s">
        <v>11901</v>
      </c>
      <c r="D53">
        <v>2013</v>
      </c>
      <c r="E53" t="s">
        <v>11209</v>
      </c>
      <c r="F53" t="s">
        <v>11904</v>
      </c>
      <c r="G53" s="5">
        <v>300</v>
      </c>
      <c r="H53">
        <v>50920</v>
      </c>
      <c r="I53" s="5" t="str">
        <f t="shared" si="0"/>
        <v>|n</v>
      </c>
      <c r="J53" s="5" t="str">
        <f t="shared" si="1"/>
        <v>52,Acura,ZDX,2013,premium unleaded (recommended),AUTOMATIC,300,50920,|n</v>
      </c>
    </row>
    <row r="54" spans="1:10">
      <c r="A54" s="5">
        <v>53</v>
      </c>
      <c r="B54" s="5" t="s">
        <v>11227</v>
      </c>
      <c r="C54" t="s">
        <v>11228</v>
      </c>
      <c r="D54">
        <v>2015</v>
      </c>
      <c r="E54" t="s">
        <v>11202</v>
      </c>
      <c r="F54" t="s">
        <v>11905</v>
      </c>
      <c r="G54" s="5">
        <v>237</v>
      </c>
      <c r="H54">
        <v>68400</v>
      </c>
      <c r="I54" s="5" t="str">
        <f t="shared" si="0"/>
        <v>|n</v>
      </c>
      <c r="J54" s="5" t="str">
        <f t="shared" si="1"/>
        <v>53,Alfa Romeo,4C,2015,premium unleaded (required),AUTOMATED_MANUAL,237,68400,|n</v>
      </c>
    </row>
    <row r="55" spans="1:10">
      <c r="A55" s="5">
        <v>54</v>
      </c>
      <c r="B55" s="5" t="s">
        <v>11227</v>
      </c>
      <c r="C55" t="s">
        <v>11228</v>
      </c>
      <c r="D55">
        <v>2016</v>
      </c>
      <c r="E55" t="s">
        <v>11202</v>
      </c>
      <c r="F55" t="s">
        <v>11905</v>
      </c>
      <c r="G55" s="5">
        <v>237</v>
      </c>
      <c r="H55">
        <v>65900</v>
      </c>
      <c r="I55" s="5">
        <f t="shared" si="0"/>
        <v>53</v>
      </c>
      <c r="J55" s="5" t="str">
        <f t="shared" si="1"/>
        <v>54,Alfa Romeo,4C,2016,premium unleaded (required),AUTOMATED_MANUAL,237,65900,53</v>
      </c>
    </row>
    <row r="56" spans="1:10">
      <c r="A56" s="5">
        <v>55</v>
      </c>
      <c r="B56" s="5" t="s">
        <v>11410</v>
      </c>
      <c r="C56" t="s">
        <v>11412</v>
      </c>
      <c r="D56">
        <v>2013</v>
      </c>
      <c r="E56" t="s">
        <v>11202</v>
      </c>
      <c r="F56" t="s">
        <v>11904</v>
      </c>
      <c r="G56" s="5">
        <v>510</v>
      </c>
      <c r="H56">
        <v>198700</v>
      </c>
      <c r="I56" s="5" t="str">
        <f t="shared" si="0"/>
        <v>|n</v>
      </c>
      <c r="J56" s="5" t="str">
        <f t="shared" si="1"/>
        <v>55,Aston Martin,DB9,2013,premium unleaded (required),AUTOMATIC,510,198700,|n</v>
      </c>
    </row>
    <row r="57" spans="1:10">
      <c r="A57" s="5">
        <v>56</v>
      </c>
      <c r="B57" s="5" t="s">
        <v>11410</v>
      </c>
      <c r="C57" t="s">
        <v>11412</v>
      </c>
      <c r="D57">
        <v>2014</v>
      </c>
      <c r="E57" t="s">
        <v>11202</v>
      </c>
      <c r="F57" t="s">
        <v>11904</v>
      </c>
      <c r="G57" s="5">
        <v>510</v>
      </c>
      <c r="H57">
        <v>200800</v>
      </c>
      <c r="I57" s="5">
        <f t="shared" si="0"/>
        <v>55</v>
      </c>
      <c r="J57" s="5" t="str">
        <f t="shared" si="1"/>
        <v>56,Aston Martin,DB9,2014,premium unleaded (required),AUTOMATIC,510,200800,55</v>
      </c>
    </row>
    <row r="58" spans="1:10">
      <c r="A58" s="5">
        <v>57</v>
      </c>
      <c r="B58" s="5" t="s">
        <v>11410</v>
      </c>
      <c r="C58" t="s">
        <v>11412</v>
      </c>
      <c r="D58">
        <v>2015</v>
      </c>
      <c r="E58" t="s">
        <v>11202</v>
      </c>
      <c r="F58" t="s">
        <v>11904</v>
      </c>
      <c r="G58" s="5">
        <v>510</v>
      </c>
      <c r="H58">
        <v>213295</v>
      </c>
      <c r="I58" s="5">
        <f t="shared" si="0"/>
        <v>56</v>
      </c>
      <c r="J58" s="5" t="str">
        <f t="shared" si="1"/>
        <v>57,Aston Martin,DB9,2015,premium unleaded (required),AUTOMATIC,510,213295,56</v>
      </c>
    </row>
    <row r="59" spans="1:10">
      <c r="A59" s="5">
        <v>58</v>
      </c>
      <c r="B59" s="5" t="s">
        <v>11410</v>
      </c>
      <c r="C59" t="s">
        <v>11411</v>
      </c>
      <c r="D59">
        <v>2016</v>
      </c>
      <c r="E59" t="s">
        <v>11202</v>
      </c>
      <c r="F59" t="s">
        <v>11904</v>
      </c>
      <c r="G59" s="5">
        <v>540</v>
      </c>
      <c r="H59">
        <v>235307</v>
      </c>
      <c r="I59" s="5" t="str">
        <f t="shared" si="0"/>
        <v>|n</v>
      </c>
      <c r="J59" s="5" t="str">
        <f t="shared" si="1"/>
        <v>58,Aston Martin,DB9 GT,2016,premium unleaded (required),AUTOMATIC,540,235307,|n</v>
      </c>
    </row>
    <row r="60" spans="1:10">
      <c r="A60" s="5">
        <v>59</v>
      </c>
      <c r="B60" s="5" t="s">
        <v>11410</v>
      </c>
      <c r="C60" t="s">
        <v>11413</v>
      </c>
      <c r="D60">
        <v>2010</v>
      </c>
      <c r="E60" t="s">
        <v>11202</v>
      </c>
      <c r="F60" t="s">
        <v>11904</v>
      </c>
      <c r="G60" s="5">
        <v>510</v>
      </c>
      <c r="H60">
        <v>283900</v>
      </c>
      <c r="I60" s="5" t="str">
        <f t="shared" si="0"/>
        <v>|n</v>
      </c>
      <c r="J60" s="5" t="str">
        <f t="shared" si="1"/>
        <v>59,Aston Martin,DBS,2010,premium unleaded (required),AUTOMATIC,510,283900,|n</v>
      </c>
    </row>
    <row r="61" spans="1:10">
      <c r="A61" s="5">
        <v>60</v>
      </c>
      <c r="B61" s="5" t="s">
        <v>11410</v>
      </c>
      <c r="C61" t="s">
        <v>11413</v>
      </c>
      <c r="D61">
        <v>2010</v>
      </c>
      <c r="E61" t="s">
        <v>11202</v>
      </c>
      <c r="F61" t="s">
        <v>11903</v>
      </c>
      <c r="G61" s="5">
        <v>510</v>
      </c>
      <c r="H61">
        <v>279500</v>
      </c>
      <c r="I61" s="5" t="str">
        <f t="shared" si="0"/>
        <v>|n</v>
      </c>
      <c r="J61" s="5" t="str">
        <f t="shared" si="1"/>
        <v>60,Aston Martin,DBS,2010,premium unleaded (required),MANUAL,510,279500,|n</v>
      </c>
    </row>
    <row r="62" spans="1:10">
      <c r="A62" s="5">
        <v>61</v>
      </c>
      <c r="B62" s="5" t="s">
        <v>11410</v>
      </c>
      <c r="C62" t="s">
        <v>11413</v>
      </c>
      <c r="D62">
        <v>2011</v>
      </c>
      <c r="E62" t="s">
        <v>11202</v>
      </c>
      <c r="F62" t="s">
        <v>11904</v>
      </c>
      <c r="G62" s="5">
        <v>510</v>
      </c>
      <c r="H62">
        <v>286739</v>
      </c>
      <c r="I62" s="5" t="str">
        <f t="shared" si="0"/>
        <v>|n</v>
      </c>
      <c r="J62" s="5" t="str">
        <f t="shared" si="1"/>
        <v>61,Aston Martin,DBS,2011,premium unleaded (required),AUTOMATIC,510,286739,|n</v>
      </c>
    </row>
    <row r="63" spans="1:10">
      <c r="A63" s="5">
        <v>62</v>
      </c>
      <c r="B63" s="5" t="s">
        <v>11410</v>
      </c>
      <c r="C63" t="s">
        <v>11413</v>
      </c>
      <c r="D63">
        <v>2011</v>
      </c>
      <c r="E63" t="s">
        <v>11202</v>
      </c>
      <c r="F63" t="s">
        <v>11903</v>
      </c>
      <c r="G63" s="5">
        <v>510</v>
      </c>
      <c r="H63">
        <v>282295</v>
      </c>
      <c r="I63" s="5" t="str">
        <f t="shared" si="0"/>
        <v>|n</v>
      </c>
      <c r="J63" s="5" t="str">
        <f t="shared" si="1"/>
        <v>62,Aston Martin,DBS,2011,premium unleaded (required),MANUAL,510,282295,|n</v>
      </c>
    </row>
    <row r="64" spans="1:10">
      <c r="A64" s="5">
        <v>63</v>
      </c>
      <c r="B64" s="5" t="s">
        <v>11410</v>
      </c>
      <c r="C64" t="s">
        <v>11413</v>
      </c>
      <c r="D64">
        <v>2012</v>
      </c>
      <c r="E64" t="s">
        <v>11202</v>
      </c>
      <c r="F64" t="s">
        <v>11904</v>
      </c>
      <c r="G64" s="5">
        <v>510</v>
      </c>
      <c r="H64">
        <v>296387</v>
      </c>
      <c r="I64" s="5" t="str">
        <f t="shared" si="0"/>
        <v>|n</v>
      </c>
      <c r="J64" s="5" t="str">
        <f t="shared" si="1"/>
        <v>63,Aston Martin,DBS,2012,premium unleaded (required),AUTOMATIC,510,296387,|n</v>
      </c>
    </row>
    <row r="65" spans="1:10">
      <c r="A65" s="5">
        <v>64</v>
      </c>
      <c r="B65" s="5" t="s">
        <v>11410</v>
      </c>
      <c r="C65" t="s">
        <v>11413</v>
      </c>
      <c r="D65">
        <v>2012</v>
      </c>
      <c r="E65" t="s">
        <v>11202</v>
      </c>
      <c r="F65" t="s">
        <v>11903</v>
      </c>
      <c r="G65" s="5">
        <v>510</v>
      </c>
      <c r="H65">
        <v>295987</v>
      </c>
      <c r="I65" s="5" t="str">
        <f t="shared" si="0"/>
        <v>|n</v>
      </c>
      <c r="J65" s="5" t="str">
        <f t="shared" si="1"/>
        <v>64,Aston Martin,DBS,2012,premium unleaded (required),MANUAL,510,295987,|n</v>
      </c>
    </row>
    <row r="66" spans="1:10">
      <c r="A66" s="5">
        <v>65</v>
      </c>
      <c r="B66" s="5" t="s">
        <v>11410</v>
      </c>
      <c r="C66" t="s">
        <v>11716</v>
      </c>
      <c r="D66">
        <v>2010</v>
      </c>
      <c r="E66" t="s">
        <v>11202</v>
      </c>
      <c r="F66" t="s">
        <v>11904</v>
      </c>
      <c r="G66" s="5">
        <v>470</v>
      </c>
      <c r="H66">
        <v>197850</v>
      </c>
      <c r="I66" s="5" t="str">
        <f t="shared" si="0"/>
        <v>|n</v>
      </c>
      <c r="J66" s="5" t="str">
        <f t="shared" si="1"/>
        <v>65,Aston Martin,Rapide,2010,premium unleaded (required),AUTOMATIC,470,197850,|n</v>
      </c>
    </row>
    <row r="67" spans="1:10">
      <c r="A67" s="5">
        <v>66</v>
      </c>
      <c r="B67" s="5" t="s">
        <v>11410</v>
      </c>
      <c r="C67" t="s">
        <v>11716</v>
      </c>
      <c r="D67">
        <v>2011</v>
      </c>
      <c r="E67" t="s">
        <v>11202</v>
      </c>
      <c r="F67" t="s">
        <v>11904</v>
      </c>
      <c r="G67" s="5">
        <v>470</v>
      </c>
      <c r="H67">
        <v>207895</v>
      </c>
      <c r="I67" s="5">
        <f t="shared" ref="I67:I130" si="2">IF(AND($B66=$B67,$C66=$C67,$E66=$E67,$F66=$F67),A66,"|n")</f>
        <v>65</v>
      </c>
      <c r="J67" s="5" t="str">
        <f t="shared" ref="J67:J130" si="3">A67&amp;","&amp;B67&amp;","&amp;C67&amp;","&amp;D67&amp;","&amp;E67&amp;","&amp;F67&amp;","&amp;G67&amp;","&amp;H67&amp;","&amp;I67</f>
        <v>66,Aston Martin,Rapide,2011,premium unleaded (required),AUTOMATIC,470,207895,65</v>
      </c>
    </row>
    <row r="68" spans="1:10">
      <c r="A68" s="5">
        <v>67</v>
      </c>
      <c r="B68" s="5" t="s">
        <v>11410</v>
      </c>
      <c r="C68" t="s">
        <v>11716</v>
      </c>
      <c r="D68">
        <v>2012</v>
      </c>
      <c r="E68" t="s">
        <v>11202</v>
      </c>
      <c r="F68" t="s">
        <v>11904</v>
      </c>
      <c r="G68" s="5">
        <v>470</v>
      </c>
      <c r="H68">
        <v>226850</v>
      </c>
      <c r="I68" s="5">
        <f t="shared" si="2"/>
        <v>66</v>
      </c>
      <c r="J68" s="5" t="str">
        <f t="shared" si="3"/>
        <v>67,Aston Martin,Rapide,2012,premium unleaded (required),AUTOMATIC,470,226850,66</v>
      </c>
    </row>
    <row r="69" spans="1:10">
      <c r="A69" s="5">
        <v>68</v>
      </c>
      <c r="B69" s="5" t="s">
        <v>11410</v>
      </c>
      <c r="C69" t="s">
        <v>11715</v>
      </c>
      <c r="D69">
        <v>2014</v>
      </c>
      <c r="E69" t="s">
        <v>11202</v>
      </c>
      <c r="F69" t="s">
        <v>11904</v>
      </c>
      <c r="G69" s="5">
        <v>550</v>
      </c>
      <c r="H69">
        <v>198250</v>
      </c>
      <c r="I69" s="5" t="str">
        <f t="shared" si="2"/>
        <v>|n</v>
      </c>
      <c r="J69" s="5" t="str">
        <f t="shared" si="3"/>
        <v>68,Aston Martin,Rapide S,2014,premium unleaded (required),AUTOMATIC,550,198250,|n</v>
      </c>
    </row>
    <row r="70" spans="1:10">
      <c r="A70" s="5">
        <v>69</v>
      </c>
      <c r="B70" s="5" t="s">
        <v>11410</v>
      </c>
      <c r="C70" t="s">
        <v>11715</v>
      </c>
      <c r="D70">
        <v>2015</v>
      </c>
      <c r="E70" t="s">
        <v>11202</v>
      </c>
      <c r="F70" t="s">
        <v>11904</v>
      </c>
      <c r="G70" s="5">
        <v>552</v>
      </c>
      <c r="H70">
        <v>203995</v>
      </c>
      <c r="I70" s="5">
        <f t="shared" si="2"/>
        <v>68</v>
      </c>
      <c r="J70" s="5" t="str">
        <f t="shared" si="3"/>
        <v>69,Aston Martin,Rapide S,2015,premium unleaded (required),AUTOMATIC,552,203995,68</v>
      </c>
    </row>
    <row r="71" spans="1:10">
      <c r="A71" s="5">
        <v>70</v>
      </c>
      <c r="B71" s="5" t="s">
        <v>11410</v>
      </c>
      <c r="C71" t="s">
        <v>11715</v>
      </c>
      <c r="D71">
        <v>2016</v>
      </c>
      <c r="E71" t="s">
        <v>11202</v>
      </c>
      <c r="F71" t="s">
        <v>11904</v>
      </c>
      <c r="G71" s="5">
        <v>552</v>
      </c>
      <c r="H71">
        <v>206000</v>
      </c>
      <c r="I71" s="5">
        <f t="shared" si="2"/>
        <v>69</v>
      </c>
      <c r="J71" s="5" t="str">
        <f t="shared" si="3"/>
        <v>70,Aston Martin,Rapide S,2016,premium unleaded (required),AUTOMATIC,552,206000,69</v>
      </c>
    </row>
    <row r="72" spans="1:10">
      <c r="A72" s="5">
        <v>71</v>
      </c>
      <c r="B72" s="5" t="s">
        <v>11410</v>
      </c>
      <c r="C72" t="s">
        <v>11848</v>
      </c>
      <c r="D72">
        <v>2005</v>
      </c>
      <c r="E72" t="s">
        <v>11202</v>
      </c>
      <c r="F72" t="s">
        <v>11905</v>
      </c>
      <c r="G72" s="5">
        <v>520</v>
      </c>
      <c r="H72">
        <v>255000</v>
      </c>
      <c r="I72" s="5" t="str">
        <f t="shared" si="2"/>
        <v>|n</v>
      </c>
      <c r="J72" s="5" t="str">
        <f t="shared" si="3"/>
        <v>71,Aston Martin,V12 Vanquish,2005,premium unleaded (required),AUTOMATED_MANUAL,520,255000,|n</v>
      </c>
    </row>
    <row r="73" spans="1:10">
      <c r="A73" s="5">
        <v>72</v>
      </c>
      <c r="B73" s="5" t="s">
        <v>11410</v>
      </c>
      <c r="C73" t="s">
        <v>11848</v>
      </c>
      <c r="D73">
        <v>2006</v>
      </c>
      <c r="E73" t="s">
        <v>11202</v>
      </c>
      <c r="F73" t="s">
        <v>11905</v>
      </c>
      <c r="G73" s="5">
        <v>520</v>
      </c>
      <c r="H73">
        <v>260000</v>
      </c>
      <c r="I73" s="5">
        <f t="shared" si="2"/>
        <v>71</v>
      </c>
      <c r="J73" s="5" t="str">
        <f t="shared" si="3"/>
        <v>72,Aston Martin,V12 Vanquish,2006,premium unleaded (required),AUTOMATED_MANUAL,520,260000,71</v>
      </c>
    </row>
    <row r="74" spans="1:10">
      <c r="A74" s="5">
        <v>73</v>
      </c>
      <c r="B74" s="5" t="s">
        <v>11410</v>
      </c>
      <c r="C74" t="s">
        <v>11850</v>
      </c>
      <c r="D74">
        <v>2011</v>
      </c>
      <c r="E74" t="s">
        <v>11202</v>
      </c>
      <c r="F74" t="s">
        <v>11903</v>
      </c>
      <c r="G74" s="5">
        <v>510</v>
      </c>
      <c r="H74">
        <v>191995</v>
      </c>
      <c r="I74" s="5" t="str">
        <f t="shared" si="2"/>
        <v>|n</v>
      </c>
      <c r="J74" s="5" t="str">
        <f t="shared" si="3"/>
        <v>73,Aston Martin,V12 Vantage,2011,premium unleaded (required),MANUAL,510,191995,|n</v>
      </c>
    </row>
    <row r="75" spans="1:10">
      <c r="A75" s="5">
        <v>74</v>
      </c>
      <c r="B75" s="5" t="s">
        <v>11410</v>
      </c>
      <c r="C75" t="s">
        <v>11850</v>
      </c>
      <c r="D75">
        <v>2012</v>
      </c>
      <c r="E75" t="s">
        <v>11202</v>
      </c>
      <c r="F75" t="s">
        <v>11903</v>
      </c>
      <c r="G75" s="5">
        <v>510</v>
      </c>
      <c r="H75">
        <v>195895</v>
      </c>
      <c r="I75" s="5">
        <f t="shared" si="2"/>
        <v>73</v>
      </c>
      <c r="J75" s="5" t="str">
        <f t="shared" si="3"/>
        <v>74,Aston Martin,V12 Vantage,2012,premium unleaded (required),MANUAL,510,195895,73</v>
      </c>
    </row>
    <row r="76" spans="1:10">
      <c r="A76" s="5">
        <v>75</v>
      </c>
      <c r="B76" s="5" t="s">
        <v>11410</v>
      </c>
      <c r="C76" t="s">
        <v>11849</v>
      </c>
      <c r="D76">
        <v>2015</v>
      </c>
      <c r="E76" t="s">
        <v>11202</v>
      </c>
      <c r="F76" t="s">
        <v>11905</v>
      </c>
      <c r="G76" s="5">
        <v>565</v>
      </c>
      <c r="H76">
        <v>182395</v>
      </c>
      <c r="I76" s="5" t="str">
        <f t="shared" si="2"/>
        <v>|n</v>
      </c>
      <c r="J76" s="5" t="str">
        <f t="shared" si="3"/>
        <v>75,Aston Martin,V12 Vantage S,2015,premium unleaded (required),AUTOMATED_MANUAL,565,182395,|n</v>
      </c>
    </row>
    <row r="77" spans="1:10">
      <c r="A77" s="5">
        <v>76</v>
      </c>
      <c r="B77" s="5" t="s">
        <v>11410</v>
      </c>
      <c r="C77" t="s">
        <v>11849</v>
      </c>
      <c r="D77">
        <v>2016</v>
      </c>
      <c r="E77" t="s">
        <v>11202</v>
      </c>
      <c r="F77" t="s">
        <v>11905</v>
      </c>
      <c r="G77" s="5">
        <v>565</v>
      </c>
      <c r="H77">
        <v>198195</v>
      </c>
      <c r="I77" s="5">
        <f t="shared" si="2"/>
        <v>75</v>
      </c>
      <c r="J77" s="5" t="str">
        <f t="shared" si="3"/>
        <v>76,Aston Martin,V12 Vantage S,2016,premium unleaded (required),AUTOMATED_MANUAL,565,198195,75</v>
      </c>
    </row>
    <row r="78" spans="1:10">
      <c r="A78" s="5">
        <v>77</v>
      </c>
      <c r="B78" s="5" t="s">
        <v>11410</v>
      </c>
      <c r="C78" t="s">
        <v>11855</v>
      </c>
      <c r="D78">
        <v>2014</v>
      </c>
      <c r="E78" t="s">
        <v>11202</v>
      </c>
      <c r="F78" t="s">
        <v>11905</v>
      </c>
      <c r="G78" s="5">
        <v>430</v>
      </c>
      <c r="H78">
        <v>150900</v>
      </c>
      <c r="I78" s="5" t="str">
        <f t="shared" si="2"/>
        <v>|n</v>
      </c>
      <c r="J78" s="5" t="str">
        <f t="shared" si="3"/>
        <v>77,Aston Martin,V8 Vantage,2014,premium unleaded (required),AUTOMATED_MANUAL,430,150900,|n</v>
      </c>
    </row>
    <row r="79" spans="1:10">
      <c r="A79" s="5">
        <v>78</v>
      </c>
      <c r="B79" s="5" t="s">
        <v>11410</v>
      </c>
      <c r="C79" t="s">
        <v>11855</v>
      </c>
      <c r="D79">
        <v>2014</v>
      </c>
      <c r="E79" t="s">
        <v>11202</v>
      </c>
      <c r="F79" t="s">
        <v>11903</v>
      </c>
      <c r="G79" s="5">
        <v>430</v>
      </c>
      <c r="H79">
        <v>145200</v>
      </c>
      <c r="I79" s="5" t="str">
        <f t="shared" si="2"/>
        <v>|n</v>
      </c>
      <c r="J79" s="5" t="str">
        <f t="shared" si="3"/>
        <v>78,Aston Martin,V8 Vantage,2014,premium unleaded (required),MANUAL,430,145200,|n</v>
      </c>
    </row>
    <row r="80" spans="1:10">
      <c r="A80" s="5">
        <v>79</v>
      </c>
      <c r="B80" s="5" t="s">
        <v>11410</v>
      </c>
      <c r="C80" t="s">
        <v>11855</v>
      </c>
      <c r="D80">
        <v>2015</v>
      </c>
      <c r="E80" t="s">
        <v>11202</v>
      </c>
      <c r="F80" t="s">
        <v>11905</v>
      </c>
      <c r="G80" s="5">
        <v>430</v>
      </c>
      <c r="H80">
        <v>153195</v>
      </c>
      <c r="I80" s="5" t="str">
        <f t="shared" si="2"/>
        <v>|n</v>
      </c>
      <c r="J80" s="5" t="str">
        <f t="shared" si="3"/>
        <v>79,Aston Martin,V8 Vantage,2015,premium unleaded (required),AUTOMATED_MANUAL,430,153195,|n</v>
      </c>
    </row>
    <row r="81" spans="1:10">
      <c r="A81" s="5">
        <v>80</v>
      </c>
      <c r="B81" s="5" t="s">
        <v>11410</v>
      </c>
      <c r="C81" t="s">
        <v>11855</v>
      </c>
      <c r="D81">
        <v>2015</v>
      </c>
      <c r="E81" t="s">
        <v>11202</v>
      </c>
      <c r="F81" t="s">
        <v>11903</v>
      </c>
      <c r="G81" s="5">
        <v>430</v>
      </c>
      <c r="H81">
        <v>147495</v>
      </c>
      <c r="I81" s="5" t="str">
        <f t="shared" si="2"/>
        <v>|n</v>
      </c>
      <c r="J81" s="5" t="str">
        <f t="shared" si="3"/>
        <v>80,Aston Martin,V8 Vantage,2015,premium unleaded (required),MANUAL,430,147495,|n</v>
      </c>
    </row>
    <row r="82" spans="1:10">
      <c r="A82" s="5">
        <v>81</v>
      </c>
      <c r="B82" s="5" t="s">
        <v>11410</v>
      </c>
      <c r="C82" t="s">
        <v>11855</v>
      </c>
      <c r="D82">
        <v>2016</v>
      </c>
      <c r="E82" t="s">
        <v>11202</v>
      </c>
      <c r="F82" t="s">
        <v>11905</v>
      </c>
      <c r="G82" s="5">
        <v>430</v>
      </c>
      <c r="H82">
        <v>154495</v>
      </c>
      <c r="I82" s="5" t="str">
        <f t="shared" si="2"/>
        <v>|n</v>
      </c>
      <c r="J82" s="5" t="str">
        <f t="shared" si="3"/>
        <v>81,Aston Martin,V8 Vantage,2016,premium unleaded (required),AUTOMATED_MANUAL,430,154495,|n</v>
      </c>
    </row>
    <row r="83" spans="1:10">
      <c r="A83" s="5">
        <v>82</v>
      </c>
      <c r="B83" s="5" t="s">
        <v>11410</v>
      </c>
      <c r="C83" t="s">
        <v>11855</v>
      </c>
      <c r="D83">
        <v>2016</v>
      </c>
      <c r="E83" t="s">
        <v>11202</v>
      </c>
      <c r="F83" t="s">
        <v>11903</v>
      </c>
      <c r="G83" s="5">
        <v>430</v>
      </c>
      <c r="H83">
        <v>148795</v>
      </c>
      <c r="I83" s="5" t="str">
        <f t="shared" si="2"/>
        <v>|n</v>
      </c>
      <c r="J83" s="5" t="str">
        <f t="shared" si="3"/>
        <v>82,Aston Martin,V8 Vantage,2016,premium unleaded (required),MANUAL,430,148795,|n</v>
      </c>
    </row>
    <row r="84" spans="1:10">
      <c r="A84" s="5">
        <v>83</v>
      </c>
      <c r="B84" s="5" t="s">
        <v>11410</v>
      </c>
      <c r="C84" t="s">
        <v>11856</v>
      </c>
      <c r="D84">
        <v>2014</v>
      </c>
      <c r="E84" t="s">
        <v>11202</v>
      </c>
      <c r="F84" t="s">
        <v>11904</v>
      </c>
      <c r="G84" s="5">
        <v>565</v>
      </c>
      <c r="H84">
        <v>296295</v>
      </c>
      <c r="I84" s="5" t="str">
        <f t="shared" si="2"/>
        <v>|n</v>
      </c>
      <c r="J84" s="5" t="str">
        <f t="shared" si="3"/>
        <v>83,Aston Martin,Vanquish,2014,premium unleaded (required),AUTOMATIC,565,296295,|n</v>
      </c>
    </row>
    <row r="85" spans="1:10">
      <c r="A85" s="5">
        <v>84</v>
      </c>
      <c r="B85" s="5" t="s">
        <v>11410</v>
      </c>
      <c r="C85" t="s">
        <v>11856</v>
      </c>
      <c r="D85">
        <v>2015</v>
      </c>
      <c r="E85" t="s">
        <v>11202</v>
      </c>
      <c r="F85" t="s">
        <v>11904</v>
      </c>
      <c r="G85" s="5">
        <v>568</v>
      </c>
      <c r="H85">
        <v>301695</v>
      </c>
      <c r="I85" s="5">
        <f t="shared" si="2"/>
        <v>83</v>
      </c>
      <c r="J85" s="5" t="str">
        <f t="shared" si="3"/>
        <v>84,Aston Martin,Vanquish,2015,premium unleaded (required),AUTOMATIC,568,301695,83</v>
      </c>
    </row>
    <row r="86" spans="1:10">
      <c r="A86" s="5">
        <v>85</v>
      </c>
      <c r="B86" s="5" t="s">
        <v>11410</v>
      </c>
      <c r="C86" t="s">
        <v>11856</v>
      </c>
      <c r="D86">
        <v>2016</v>
      </c>
      <c r="E86" t="s">
        <v>11202</v>
      </c>
      <c r="F86" t="s">
        <v>11904</v>
      </c>
      <c r="G86" s="5">
        <v>568</v>
      </c>
      <c r="H86">
        <v>320695</v>
      </c>
      <c r="I86" s="5">
        <f t="shared" si="2"/>
        <v>84</v>
      </c>
      <c r="J86" s="5" t="str">
        <f t="shared" si="3"/>
        <v>85,Aston Martin,Vanquish,2016,premium unleaded (required),AUTOMATIC,568,320695,84</v>
      </c>
    </row>
    <row r="87" spans="1:10">
      <c r="A87" s="5">
        <v>86</v>
      </c>
      <c r="B87" s="5" t="s">
        <v>11410</v>
      </c>
      <c r="C87" t="s">
        <v>11869</v>
      </c>
      <c r="D87">
        <v>2012</v>
      </c>
      <c r="E87" t="s">
        <v>11202</v>
      </c>
      <c r="F87" t="s">
        <v>11904</v>
      </c>
      <c r="G87" s="5">
        <v>490</v>
      </c>
      <c r="H87">
        <v>223295</v>
      </c>
      <c r="I87" s="5" t="str">
        <f t="shared" si="2"/>
        <v>|n</v>
      </c>
      <c r="J87" s="5" t="str">
        <f t="shared" si="3"/>
        <v>86,Aston Martin,Virage,2012,premium unleaded (required),AUTOMATIC,490,223295,|n</v>
      </c>
    </row>
    <row r="88" spans="1:10">
      <c r="A88" s="5">
        <v>87</v>
      </c>
      <c r="B88" s="5" t="s">
        <v>11205</v>
      </c>
      <c r="C88" t="s">
        <v>11255</v>
      </c>
      <c r="D88">
        <v>2015</v>
      </c>
      <c r="E88" t="s">
        <v>11219</v>
      </c>
      <c r="F88" t="s">
        <v>11905</v>
      </c>
      <c r="G88" s="5">
        <v>150</v>
      </c>
      <c r="H88">
        <v>41050</v>
      </c>
      <c r="I88" s="5" t="str">
        <f t="shared" si="2"/>
        <v>|n</v>
      </c>
      <c r="J88" s="5" t="str">
        <f t="shared" si="3"/>
        <v>87,Audi,A3,2015,diesel,AUTOMATED_MANUAL,150,41050,|n</v>
      </c>
    </row>
    <row r="89" spans="1:10">
      <c r="A89" s="5">
        <v>88</v>
      </c>
      <c r="B89" s="5" t="s">
        <v>11205</v>
      </c>
      <c r="C89" t="s">
        <v>11255</v>
      </c>
      <c r="D89">
        <v>2015</v>
      </c>
      <c r="E89" t="s">
        <v>11209</v>
      </c>
      <c r="F89" t="s">
        <v>11905</v>
      </c>
      <c r="G89" s="5">
        <v>220</v>
      </c>
      <c r="H89">
        <v>47050</v>
      </c>
      <c r="I89" s="5" t="str">
        <f t="shared" si="2"/>
        <v>|n</v>
      </c>
      <c r="J89" s="5" t="str">
        <f t="shared" si="3"/>
        <v>88,Audi,A3,2015,premium unleaded (recommended),AUTOMATED_MANUAL,220,47050,|n</v>
      </c>
    </row>
    <row r="90" spans="1:10">
      <c r="A90" s="5">
        <v>89</v>
      </c>
      <c r="B90" s="5" t="s">
        <v>11205</v>
      </c>
      <c r="C90" t="s">
        <v>11255</v>
      </c>
      <c r="D90">
        <v>2016</v>
      </c>
      <c r="E90" t="s">
        <v>11219</v>
      </c>
      <c r="F90" t="s">
        <v>11905</v>
      </c>
      <c r="G90" s="5">
        <v>150</v>
      </c>
      <c r="H90">
        <v>42050</v>
      </c>
      <c r="I90" s="5" t="str">
        <f t="shared" si="2"/>
        <v>|n</v>
      </c>
      <c r="J90" s="5" t="str">
        <f t="shared" si="3"/>
        <v>89,Audi,A3,2016,diesel,AUTOMATED_MANUAL,150,42050,|n</v>
      </c>
    </row>
    <row r="91" spans="1:10">
      <c r="A91" s="5">
        <v>90</v>
      </c>
      <c r="B91" s="5" t="s">
        <v>11205</v>
      </c>
      <c r="C91" t="s">
        <v>11255</v>
      </c>
      <c r="D91">
        <v>2016</v>
      </c>
      <c r="E91" t="s">
        <v>11209</v>
      </c>
      <c r="F91" t="s">
        <v>11905</v>
      </c>
      <c r="G91" s="5">
        <v>220</v>
      </c>
      <c r="H91">
        <v>48450</v>
      </c>
      <c r="I91" s="5" t="str">
        <f t="shared" si="2"/>
        <v>|n</v>
      </c>
      <c r="J91" s="5" t="str">
        <f t="shared" si="3"/>
        <v>90,Audi,A3,2016,premium unleaded (recommended),AUTOMATED_MANUAL,220,48450,|n</v>
      </c>
    </row>
    <row r="92" spans="1:10">
      <c r="A92" s="5">
        <v>91</v>
      </c>
      <c r="B92" s="5" t="s">
        <v>11205</v>
      </c>
      <c r="C92" t="s">
        <v>11255</v>
      </c>
      <c r="D92">
        <v>2017</v>
      </c>
      <c r="E92" t="s">
        <v>11209</v>
      </c>
      <c r="F92" t="s">
        <v>11905</v>
      </c>
      <c r="G92" s="5">
        <v>220</v>
      </c>
      <c r="H92">
        <v>49250</v>
      </c>
      <c r="I92" s="5">
        <f t="shared" si="2"/>
        <v>90</v>
      </c>
      <c r="J92" s="5" t="str">
        <f t="shared" si="3"/>
        <v>91,Audi,A3,2017,premium unleaded (recommended),AUTOMATED_MANUAL,220,49250,90</v>
      </c>
    </row>
    <row r="93" spans="1:10">
      <c r="A93" s="5">
        <v>92</v>
      </c>
      <c r="B93" s="5" t="s">
        <v>11205</v>
      </c>
      <c r="C93" t="s">
        <v>11257</v>
      </c>
      <c r="D93">
        <v>2015</v>
      </c>
      <c r="E93" t="s">
        <v>11202</v>
      </c>
      <c r="F93" t="s">
        <v>11904</v>
      </c>
      <c r="G93" s="5">
        <v>220</v>
      </c>
      <c r="H93">
        <v>45000</v>
      </c>
      <c r="I93" s="5" t="str">
        <f t="shared" si="2"/>
        <v>|n</v>
      </c>
      <c r="J93" s="5" t="str">
        <f t="shared" si="3"/>
        <v>92,Audi,A4,2015,premium unleaded (required),AUTOMATIC,220,45000,|n</v>
      </c>
    </row>
    <row r="94" spans="1:10">
      <c r="A94" s="5">
        <v>93</v>
      </c>
      <c r="B94" s="5" t="s">
        <v>11205</v>
      </c>
      <c r="C94" t="s">
        <v>11257</v>
      </c>
      <c r="D94">
        <v>2015</v>
      </c>
      <c r="E94" t="s">
        <v>11202</v>
      </c>
      <c r="F94" t="s">
        <v>11903</v>
      </c>
      <c r="G94" s="5">
        <v>220</v>
      </c>
      <c r="H94">
        <v>43800</v>
      </c>
      <c r="I94" s="5" t="str">
        <f t="shared" si="2"/>
        <v>|n</v>
      </c>
      <c r="J94" s="5" t="str">
        <f t="shared" si="3"/>
        <v>93,Audi,A4,2015,premium unleaded (required),MANUAL,220,43800,|n</v>
      </c>
    </row>
    <row r="95" spans="1:10">
      <c r="A95" s="5">
        <v>94</v>
      </c>
      <c r="B95" s="5" t="s">
        <v>11205</v>
      </c>
      <c r="C95" t="s">
        <v>11257</v>
      </c>
      <c r="D95">
        <v>2016</v>
      </c>
      <c r="E95" t="s">
        <v>11202</v>
      </c>
      <c r="F95" t="s">
        <v>11904</v>
      </c>
      <c r="G95" s="5">
        <v>220</v>
      </c>
      <c r="H95">
        <v>40100</v>
      </c>
      <c r="I95" s="5" t="str">
        <f t="shared" si="2"/>
        <v>|n</v>
      </c>
      <c r="J95" s="5" t="str">
        <f t="shared" si="3"/>
        <v>94,Audi,A4,2016,premium unleaded (required),AUTOMATIC,220,40100,|n</v>
      </c>
    </row>
    <row r="96" spans="1:10">
      <c r="A96" s="5">
        <v>95</v>
      </c>
      <c r="B96" s="5" t="s">
        <v>11205</v>
      </c>
      <c r="C96" t="s">
        <v>11257</v>
      </c>
      <c r="D96">
        <v>2016</v>
      </c>
      <c r="E96" t="s">
        <v>11202</v>
      </c>
      <c r="F96" t="s">
        <v>11903</v>
      </c>
      <c r="G96" s="5">
        <v>220</v>
      </c>
      <c r="H96">
        <v>39100</v>
      </c>
      <c r="I96" s="5" t="str">
        <f t="shared" si="2"/>
        <v>|n</v>
      </c>
      <c r="J96" s="5" t="str">
        <f t="shared" si="3"/>
        <v>95,Audi,A4,2016,premium unleaded (required),MANUAL,220,39100,|n</v>
      </c>
    </row>
    <row r="97" spans="1:10">
      <c r="A97" s="5">
        <v>96</v>
      </c>
      <c r="B97" s="5" t="s">
        <v>11205</v>
      </c>
      <c r="C97" t="s">
        <v>11257</v>
      </c>
      <c r="D97">
        <v>2017</v>
      </c>
      <c r="E97" t="s">
        <v>11209</v>
      </c>
      <c r="F97" t="s">
        <v>11905</v>
      </c>
      <c r="G97" s="5">
        <v>252</v>
      </c>
      <c r="H97">
        <v>48000</v>
      </c>
      <c r="I97" s="5" t="str">
        <f t="shared" si="2"/>
        <v>|n</v>
      </c>
      <c r="J97" s="5" t="str">
        <f t="shared" si="3"/>
        <v>96,Audi,A4,2017,premium unleaded (recommended),AUTOMATED_MANUAL,252,48000,|n</v>
      </c>
    </row>
    <row r="98" spans="1:10">
      <c r="A98" s="5">
        <v>97</v>
      </c>
      <c r="B98" s="5" t="s">
        <v>11205</v>
      </c>
      <c r="C98" t="s">
        <v>11256</v>
      </c>
      <c r="D98">
        <v>2017</v>
      </c>
      <c r="E98" t="s">
        <v>11209</v>
      </c>
      <c r="F98" t="s">
        <v>11905</v>
      </c>
      <c r="G98" s="5">
        <v>252</v>
      </c>
      <c r="H98">
        <v>51400</v>
      </c>
      <c r="I98" s="5" t="str">
        <f t="shared" si="2"/>
        <v>|n</v>
      </c>
      <c r="J98" s="5" t="str">
        <f t="shared" si="3"/>
        <v>97,Audi,A4 allroad,2017,premium unleaded (recommended),AUTOMATED_MANUAL,252,51400,|n</v>
      </c>
    </row>
    <row r="99" spans="1:10">
      <c r="A99" s="5">
        <v>98</v>
      </c>
      <c r="B99" s="5" t="s">
        <v>11205</v>
      </c>
      <c r="C99" t="s">
        <v>11258</v>
      </c>
      <c r="D99">
        <v>2016</v>
      </c>
      <c r="E99" t="s">
        <v>11202</v>
      </c>
      <c r="F99" t="s">
        <v>11904</v>
      </c>
      <c r="G99" s="5">
        <v>220</v>
      </c>
      <c r="H99">
        <v>50200</v>
      </c>
      <c r="I99" s="5" t="str">
        <f t="shared" si="2"/>
        <v>|n</v>
      </c>
      <c r="J99" s="5" t="str">
        <f t="shared" si="3"/>
        <v>98,Audi,A5,2016,premium unleaded (required),AUTOMATIC,220,50200,|n</v>
      </c>
    </row>
    <row r="100" spans="1:10">
      <c r="A100" s="5">
        <v>99</v>
      </c>
      <c r="B100" s="5" t="s">
        <v>11205</v>
      </c>
      <c r="C100" t="s">
        <v>11258</v>
      </c>
      <c r="D100">
        <v>2016</v>
      </c>
      <c r="E100" t="s">
        <v>11202</v>
      </c>
      <c r="F100" t="s">
        <v>11903</v>
      </c>
      <c r="G100" s="5">
        <v>220</v>
      </c>
      <c r="H100">
        <v>42800</v>
      </c>
      <c r="I100" s="5" t="str">
        <f t="shared" si="2"/>
        <v>|n</v>
      </c>
      <c r="J100" s="5" t="str">
        <f t="shared" si="3"/>
        <v>99,Audi,A5,2016,premium unleaded (required),MANUAL,220,42800,|n</v>
      </c>
    </row>
    <row r="101" spans="1:10">
      <c r="A101" s="5">
        <v>100</v>
      </c>
      <c r="B101" s="5" t="s">
        <v>11205</v>
      </c>
      <c r="C101" t="s">
        <v>11258</v>
      </c>
      <c r="D101">
        <v>2017</v>
      </c>
      <c r="E101" t="s">
        <v>11252</v>
      </c>
      <c r="F101" t="s">
        <v>11904</v>
      </c>
      <c r="G101" s="5">
        <v>220</v>
      </c>
      <c r="H101">
        <v>48600</v>
      </c>
      <c r="I101" s="5" t="str">
        <f t="shared" si="2"/>
        <v>|n</v>
      </c>
      <c r="J101" s="5" t="str">
        <f t="shared" si="3"/>
        <v>100,Audi,A5,2017,flex-fuel (premium unleaded recommended/E85),AUTOMATIC,220,48600,|n</v>
      </c>
    </row>
    <row r="102" spans="1:10">
      <c r="A102" s="5">
        <v>101</v>
      </c>
      <c r="B102" s="5" t="s">
        <v>11205</v>
      </c>
      <c r="C102" t="s">
        <v>11258</v>
      </c>
      <c r="D102">
        <v>2017</v>
      </c>
      <c r="E102" t="s">
        <v>11252</v>
      </c>
      <c r="F102" t="s">
        <v>11903</v>
      </c>
      <c r="G102" s="5">
        <v>220</v>
      </c>
      <c r="H102">
        <v>41200</v>
      </c>
      <c r="I102" s="5" t="str">
        <f t="shared" si="2"/>
        <v>|n</v>
      </c>
      <c r="J102" s="5" t="str">
        <f t="shared" si="3"/>
        <v>101,Audi,A5,2017,flex-fuel (premium unleaded recommended/E85),MANUAL,220,41200,|n</v>
      </c>
    </row>
    <row r="103" spans="1:10">
      <c r="A103" s="5">
        <v>102</v>
      </c>
      <c r="B103" s="5" t="s">
        <v>11205</v>
      </c>
      <c r="C103" t="s">
        <v>11259</v>
      </c>
      <c r="D103">
        <v>2015</v>
      </c>
      <c r="E103" t="s">
        <v>11219</v>
      </c>
      <c r="F103" t="s">
        <v>11904</v>
      </c>
      <c r="G103" s="5">
        <v>240</v>
      </c>
      <c r="H103">
        <v>62500</v>
      </c>
      <c r="I103" s="5" t="str">
        <f t="shared" si="2"/>
        <v>|n</v>
      </c>
      <c r="J103" s="5" t="str">
        <f t="shared" si="3"/>
        <v>102,Audi,A6,2015,diesel,AUTOMATIC,240,62500,|n</v>
      </c>
    </row>
    <row r="104" spans="1:10">
      <c r="A104" s="5">
        <v>103</v>
      </c>
      <c r="B104" s="5" t="s">
        <v>11205</v>
      </c>
      <c r="C104" t="s">
        <v>11259</v>
      </c>
      <c r="D104">
        <v>2015</v>
      </c>
      <c r="E104" t="s">
        <v>11209</v>
      </c>
      <c r="F104" t="s">
        <v>11904</v>
      </c>
      <c r="G104" s="5">
        <v>220</v>
      </c>
      <c r="H104">
        <v>50450</v>
      </c>
      <c r="I104" s="5" t="str">
        <f t="shared" si="2"/>
        <v>|n</v>
      </c>
      <c r="J104" s="5" t="str">
        <f t="shared" si="3"/>
        <v>103,Audi,A6,2015,premium unleaded (recommended),AUTOMATIC,220,50450,|n</v>
      </c>
    </row>
    <row r="105" spans="1:10">
      <c r="A105" s="5">
        <v>104</v>
      </c>
      <c r="B105" s="5" t="s">
        <v>11205</v>
      </c>
      <c r="C105" t="s">
        <v>11259</v>
      </c>
      <c r="D105">
        <v>2015</v>
      </c>
      <c r="E105" t="s">
        <v>11202</v>
      </c>
      <c r="F105" t="s">
        <v>11904</v>
      </c>
      <c r="G105" s="5">
        <v>310</v>
      </c>
      <c r="H105">
        <v>60100</v>
      </c>
      <c r="I105" s="5" t="str">
        <f t="shared" si="2"/>
        <v>|n</v>
      </c>
      <c r="J105" s="5" t="str">
        <f t="shared" si="3"/>
        <v>104,Audi,A6,2015,premium unleaded (required),AUTOMATIC,310,60100,|n</v>
      </c>
    </row>
    <row r="106" spans="1:10">
      <c r="A106" s="5">
        <v>105</v>
      </c>
      <c r="B106" s="5" t="s">
        <v>11205</v>
      </c>
      <c r="C106" t="s">
        <v>11259</v>
      </c>
      <c r="D106">
        <v>2016</v>
      </c>
      <c r="E106" t="s">
        <v>11219</v>
      </c>
      <c r="F106" t="s">
        <v>11904</v>
      </c>
      <c r="G106" s="5">
        <v>240</v>
      </c>
      <c r="H106">
        <v>63700</v>
      </c>
      <c r="I106" s="5" t="str">
        <f t="shared" si="2"/>
        <v>|n</v>
      </c>
      <c r="J106" s="5" t="str">
        <f t="shared" si="3"/>
        <v>105,Audi,A6,2016,diesel,AUTOMATIC,240,63700,|n</v>
      </c>
    </row>
    <row r="107" spans="1:10">
      <c r="A107" s="5">
        <v>106</v>
      </c>
      <c r="B107" s="5" t="s">
        <v>11205</v>
      </c>
      <c r="C107" t="s">
        <v>11259</v>
      </c>
      <c r="D107">
        <v>2016</v>
      </c>
      <c r="E107" t="s">
        <v>11209</v>
      </c>
      <c r="F107" t="s">
        <v>11905</v>
      </c>
      <c r="G107" s="5">
        <v>252</v>
      </c>
      <c r="H107">
        <v>49900</v>
      </c>
      <c r="I107" s="5" t="str">
        <f t="shared" si="2"/>
        <v>|n</v>
      </c>
      <c r="J107" s="5" t="str">
        <f t="shared" si="3"/>
        <v>106,Audi,A6,2016,premium unleaded (recommended),AUTOMATED_MANUAL,252,49900,|n</v>
      </c>
    </row>
    <row r="108" spans="1:10">
      <c r="A108" s="5">
        <v>107</v>
      </c>
      <c r="B108" s="5" t="s">
        <v>11205</v>
      </c>
      <c r="C108" t="s">
        <v>11259</v>
      </c>
      <c r="D108">
        <v>2016</v>
      </c>
      <c r="E108" t="s">
        <v>11209</v>
      </c>
      <c r="F108" t="s">
        <v>11904</v>
      </c>
      <c r="G108" s="5">
        <v>252</v>
      </c>
      <c r="H108">
        <v>52100</v>
      </c>
      <c r="I108" s="5" t="str">
        <f t="shared" si="2"/>
        <v>|n</v>
      </c>
      <c r="J108" s="5" t="str">
        <f t="shared" si="3"/>
        <v>107,Audi,A6,2016,premium unleaded (recommended),AUTOMATIC,252,52100,|n</v>
      </c>
    </row>
    <row r="109" spans="1:10">
      <c r="A109" s="5">
        <v>108</v>
      </c>
      <c r="B109" s="5" t="s">
        <v>11205</v>
      </c>
      <c r="C109" t="s">
        <v>11259</v>
      </c>
      <c r="D109">
        <v>2016</v>
      </c>
      <c r="E109" t="s">
        <v>11202</v>
      </c>
      <c r="F109" t="s">
        <v>11904</v>
      </c>
      <c r="G109" s="5">
        <v>333</v>
      </c>
      <c r="H109">
        <v>61600</v>
      </c>
      <c r="I109" s="5" t="str">
        <f t="shared" si="2"/>
        <v>|n</v>
      </c>
      <c r="J109" s="5" t="str">
        <f t="shared" si="3"/>
        <v>108,Audi,A6,2016,premium unleaded (required),AUTOMATIC,333,61600,|n</v>
      </c>
    </row>
    <row r="110" spans="1:10">
      <c r="A110" s="5">
        <v>109</v>
      </c>
      <c r="B110" s="5" t="s">
        <v>11205</v>
      </c>
      <c r="C110" t="s">
        <v>11259</v>
      </c>
      <c r="D110">
        <v>2017</v>
      </c>
      <c r="E110" t="s">
        <v>11209</v>
      </c>
      <c r="F110" t="s">
        <v>11905</v>
      </c>
      <c r="G110" s="5">
        <v>252</v>
      </c>
      <c r="H110">
        <v>51600</v>
      </c>
      <c r="I110" s="5" t="str">
        <f t="shared" si="2"/>
        <v>|n</v>
      </c>
      <c r="J110" s="5" t="str">
        <f t="shared" si="3"/>
        <v>109,Audi,A6,2017,premium unleaded (recommended),AUTOMATED_MANUAL,252,51600,|n</v>
      </c>
    </row>
    <row r="111" spans="1:10">
      <c r="A111" s="5">
        <v>110</v>
      </c>
      <c r="B111" s="5" t="s">
        <v>11205</v>
      </c>
      <c r="C111" t="s">
        <v>11259</v>
      </c>
      <c r="D111">
        <v>2017</v>
      </c>
      <c r="E111" t="s">
        <v>11209</v>
      </c>
      <c r="F111" t="s">
        <v>11904</v>
      </c>
      <c r="G111" s="5">
        <v>252</v>
      </c>
      <c r="H111">
        <v>53800</v>
      </c>
      <c r="I111" s="5" t="str">
        <f t="shared" si="2"/>
        <v>|n</v>
      </c>
      <c r="J111" s="5" t="str">
        <f t="shared" si="3"/>
        <v>110,Audi,A6,2017,premium unleaded (recommended),AUTOMATIC,252,53800,|n</v>
      </c>
    </row>
    <row r="112" spans="1:10">
      <c r="A112" s="5">
        <v>111</v>
      </c>
      <c r="B112" s="5" t="s">
        <v>11205</v>
      </c>
      <c r="C112" t="s">
        <v>11259</v>
      </c>
      <c r="D112">
        <v>2017</v>
      </c>
      <c r="E112" t="s">
        <v>11202</v>
      </c>
      <c r="F112" t="s">
        <v>11904</v>
      </c>
      <c r="G112" s="5">
        <v>340</v>
      </c>
      <c r="H112">
        <v>67600</v>
      </c>
      <c r="I112" s="5" t="str">
        <f t="shared" si="2"/>
        <v>|n</v>
      </c>
      <c r="J112" s="5" t="str">
        <f t="shared" si="3"/>
        <v>111,Audi,A6,2017,premium unleaded (required),AUTOMATIC,340,67600,|n</v>
      </c>
    </row>
    <row r="113" spans="1:10">
      <c r="A113" s="5">
        <v>112</v>
      </c>
      <c r="B113" s="5" t="s">
        <v>11205</v>
      </c>
      <c r="C113" t="s">
        <v>11260</v>
      </c>
      <c r="D113">
        <v>2015</v>
      </c>
      <c r="E113" t="s">
        <v>11219</v>
      </c>
      <c r="F113" t="s">
        <v>11904</v>
      </c>
      <c r="G113" s="5">
        <v>240</v>
      </c>
      <c r="H113">
        <v>72150</v>
      </c>
      <c r="I113" s="5" t="str">
        <f t="shared" si="2"/>
        <v>|n</v>
      </c>
      <c r="J113" s="5" t="str">
        <f t="shared" si="3"/>
        <v>112,Audi,A7,2015,diesel,AUTOMATIC,240,72150,|n</v>
      </c>
    </row>
    <row r="114" spans="1:10">
      <c r="A114" s="5">
        <v>113</v>
      </c>
      <c r="B114" s="5" t="s">
        <v>11205</v>
      </c>
      <c r="C114" t="s">
        <v>11260</v>
      </c>
      <c r="D114">
        <v>2015</v>
      </c>
      <c r="E114" t="s">
        <v>11202</v>
      </c>
      <c r="F114" t="s">
        <v>11904</v>
      </c>
      <c r="G114" s="5">
        <v>310</v>
      </c>
      <c r="H114">
        <v>69750</v>
      </c>
      <c r="I114" s="5" t="str">
        <f t="shared" si="2"/>
        <v>|n</v>
      </c>
      <c r="J114" s="5" t="str">
        <f t="shared" si="3"/>
        <v>113,Audi,A7,2015,premium unleaded (required),AUTOMATIC,310,69750,|n</v>
      </c>
    </row>
    <row r="115" spans="1:10">
      <c r="A115" s="5">
        <v>114</v>
      </c>
      <c r="B115" s="5" t="s">
        <v>11205</v>
      </c>
      <c r="C115" t="s">
        <v>11260</v>
      </c>
      <c r="D115">
        <v>2016</v>
      </c>
      <c r="E115" t="s">
        <v>11219</v>
      </c>
      <c r="F115" t="s">
        <v>11904</v>
      </c>
      <c r="G115" s="5">
        <v>240</v>
      </c>
      <c r="H115">
        <v>73050</v>
      </c>
      <c r="I115" s="5" t="str">
        <f t="shared" si="2"/>
        <v>|n</v>
      </c>
      <c r="J115" s="5" t="str">
        <f t="shared" si="3"/>
        <v>114,Audi,A7,2016,diesel,AUTOMATIC,240,73050,|n</v>
      </c>
    </row>
    <row r="116" spans="1:10">
      <c r="A116" s="5">
        <v>115</v>
      </c>
      <c r="B116" s="5" t="s">
        <v>11205</v>
      </c>
      <c r="C116" t="s">
        <v>11260</v>
      </c>
      <c r="D116">
        <v>2016</v>
      </c>
      <c r="E116" t="s">
        <v>11202</v>
      </c>
      <c r="F116" t="s">
        <v>11904</v>
      </c>
      <c r="G116" s="5">
        <v>333</v>
      </c>
      <c r="H116">
        <v>70950</v>
      </c>
      <c r="I116" s="5" t="str">
        <f t="shared" si="2"/>
        <v>|n</v>
      </c>
      <c r="J116" s="5" t="str">
        <f t="shared" si="3"/>
        <v>115,Audi,A7,2016,premium unleaded (required),AUTOMATIC,333,70950,|n</v>
      </c>
    </row>
    <row r="117" spans="1:10">
      <c r="A117" s="5">
        <v>116</v>
      </c>
      <c r="B117" s="5" t="s">
        <v>11205</v>
      </c>
      <c r="C117" t="s">
        <v>11260</v>
      </c>
      <c r="D117">
        <v>2017</v>
      </c>
      <c r="E117" t="s">
        <v>11202</v>
      </c>
      <c r="F117" t="s">
        <v>11904</v>
      </c>
      <c r="G117" s="5">
        <v>333</v>
      </c>
      <c r="H117">
        <v>71350</v>
      </c>
      <c r="I117" s="5">
        <f t="shared" si="2"/>
        <v>115</v>
      </c>
      <c r="J117" s="5" t="str">
        <f t="shared" si="3"/>
        <v>116,Audi,A7,2017,premium unleaded (required),AUTOMATIC,333,71350,115</v>
      </c>
    </row>
    <row r="118" spans="1:10">
      <c r="A118" s="5">
        <v>117</v>
      </c>
      <c r="B118" s="5" t="s">
        <v>11205</v>
      </c>
      <c r="C118" t="s">
        <v>11261</v>
      </c>
      <c r="D118">
        <v>2016</v>
      </c>
      <c r="E118" t="s">
        <v>11219</v>
      </c>
      <c r="F118" t="s">
        <v>11904</v>
      </c>
      <c r="G118" s="5">
        <v>240</v>
      </c>
      <c r="H118">
        <v>85200</v>
      </c>
      <c r="I118" s="5" t="str">
        <f t="shared" si="2"/>
        <v>|n</v>
      </c>
      <c r="J118" s="5" t="str">
        <f t="shared" si="3"/>
        <v>117,Audi,A8,2016,diesel,AUTOMATIC,240,85200,|n</v>
      </c>
    </row>
    <row r="119" spans="1:10">
      <c r="A119" s="5">
        <v>118</v>
      </c>
      <c r="B119" s="5" t="s">
        <v>11205</v>
      </c>
      <c r="C119" t="s">
        <v>11261</v>
      </c>
      <c r="D119">
        <v>2016</v>
      </c>
      <c r="E119" t="s">
        <v>11202</v>
      </c>
      <c r="F119" t="s">
        <v>11904</v>
      </c>
      <c r="G119" s="5">
        <v>500</v>
      </c>
      <c r="H119">
        <v>137900</v>
      </c>
      <c r="I119" s="5" t="str">
        <f t="shared" si="2"/>
        <v>|n</v>
      </c>
      <c r="J119" s="5" t="str">
        <f t="shared" si="3"/>
        <v>118,Audi,A8,2016,premium unleaded (required),AUTOMATIC,500,137900,|n</v>
      </c>
    </row>
    <row r="120" spans="1:10">
      <c r="A120" s="5">
        <v>119</v>
      </c>
      <c r="B120" s="5" t="s">
        <v>11205</v>
      </c>
      <c r="C120" t="s">
        <v>11261</v>
      </c>
      <c r="D120">
        <v>2017</v>
      </c>
      <c r="E120" t="s">
        <v>11202</v>
      </c>
      <c r="F120" t="s">
        <v>11904</v>
      </c>
      <c r="G120" s="5">
        <v>450</v>
      </c>
      <c r="H120">
        <v>91500</v>
      </c>
      <c r="I120" s="5">
        <f t="shared" si="2"/>
        <v>118</v>
      </c>
      <c r="J120" s="5" t="str">
        <f t="shared" si="3"/>
        <v>119,Audi,A8,2017,premium unleaded (required),AUTOMATIC,450,91500,118</v>
      </c>
    </row>
    <row r="121" spans="1:10">
      <c r="A121" s="5">
        <v>120</v>
      </c>
      <c r="B121" s="5" t="s">
        <v>11205</v>
      </c>
      <c r="C121" t="s">
        <v>11280</v>
      </c>
      <c r="D121">
        <v>2014</v>
      </c>
      <c r="E121" t="s">
        <v>11209</v>
      </c>
      <c r="F121" t="s">
        <v>11904</v>
      </c>
      <c r="G121" s="5">
        <v>220</v>
      </c>
      <c r="H121">
        <v>49200</v>
      </c>
      <c r="I121" s="5" t="str">
        <f t="shared" si="2"/>
        <v>|n</v>
      </c>
      <c r="J121" s="5" t="str">
        <f t="shared" si="3"/>
        <v>120,Audi,allroad,2014,premium unleaded (recommended),AUTOMATIC,220,49200,|n</v>
      </c>
    </row>
    <row r="122" spans="1:10">
      <c r="A122" s="5">
        <v>121</v>
      </c>
      <c r="B122" s="5" t="s">
        <v>11205</v>
      </c>
      <c r="C122" t="s">
        <v>11280</v>
      </c>
      <c r="D122">
        <v>2015</v>
      </c>
      <c r="E122" t="s">
        <v>11209</v>
      </c>
      <c r="F122" t="s">
        <v>11904</v>
      </c>
      <c r="G122" s="5">
        <v>220</v>
      </c>
      <c r="H122">
        <v>49800</v>
      </c>
      <c r="I122" s="5">
        <f t="shared" si="2"/>
        <v>120</v>
      </c>
      <c r="J122" s="5" t="str">
        <f t="shared" si="3"/>
        <v>121,Audi,allroad,2015,premium unleaded (recommended),AUTOMATIC,220,49800,120</v>
      </c>
    </row>
    <row r="123" spans="1:10">
      <c r="A123" s="5">
        <v>122</v>
      </c>
      <c r="B123" s="5" t="s">
        <v>11205</v>
      </c>
      <c r="C123" t="s">
        <v>11280</v>
      </c>
      <c r="D123">
        <v>2016</v>
      </c>
      <c r="E123" t="s">
        <v>11209</v>
      </c>
      <c r="F123" t="s">
        <v>11904</v>
      </c>
      <c r="G123" s="5">
        <v>220</v>
      </c>
      <c r="H123">
        <v>44800</v>
      </c>
      <c r="I123" s="5">
        <f t="shared" si="2"/>
        <v>121</v>
      </c>
      <c r="J123" s="5" t="str">
        <f t="shared" si="3"/>
        <v>122,Audi,allroad,2016,premium unleaded (recommended),AUTOMATIC,220,44800,121</v>
      </c>
    </row>
    <row r="124" spans="1:10">
      <c r="A124" s="5">
        <v>123</v>
      </c>
      <c r="B124" s="5" t="s">
        <v>11205</v>
      </c>
      <c r="C124" t="s">
        <v>11279</v>
      </c>
      <c r="D124">
        <v>2005</v>
      </c>
      <c r="E124" t="s">
        <v>11206</v>
      </c>
      <c r="F124" t="s">
        <v>11904</v>
      </c>
      <c r="G124" s="5">
        <v>300</v>
      </c>
      <c r="H124">
        <v>47250</v>
      </c>
      <c r="I124" s="5" t="str">
        <f t="shared" si="2"/>
        <v>|n</v>
      </c>
      <c r="J124" s="5" t="str">
        <f t="shared" si="3"/>
        <v>123,Audi,allroad quattro,2005,regular unleaded,AUTOMATIC,300,47250,|n</v>
      </c>
    </row>
    <row r="125" spans="1:10">
      <c r="A125" s="5">
        <v>124</v>
      </c>
      <c r="B125" s="5" t="s">
        <v>11205</v>
      </c>
      <c r="C125" t="s">
        <v>11279</v>
      </c>
      <c r="D125">
        <v>2005</v>
      </c>
      <c r="E125" t="s">
        <v>11206</v>
      </c>
      <c r="F125" t="s">
        <v>11903</v>
      </c>
      <c r="G125" s="5">
        <v>250</v>
      </c>
      <c r="H125">
        <v>40250</v>
      </c>
      <c r="I125" s="5" t="str">
        <f t="shared" si="2"/>
        <v>|n</v>
      </c>
      <c r="J125" s="5" t="str">
        <f t="shared" si="3"/>
        <v>124,Audi,allroad quattro,2005,regular unleaded,MANUAL,250,40250,|n</v>
      </c>
    </row>
    <row r="126" spans="1:10">
      <c r="A126" s="5">
        <v>125</v>
      </c>
      <c r="B126" s="5" t="s">
        <v>11205</v>
      </c>
      <c r="C126" t="s">
        <v>11687</v>
      </c>
      <c r="D126">
        <v>2015</v>
      </c>
      <c r="E126" t="s">
        <v>11209</v>
      </c>
      <c r="F126" t="s">
        <v>11904</v>
      </c>
      <c r="G126" s="5">
        <v>200</v>
      </c>
      <c r="H126">
        <v>38500</v>
      </c>
      <c r="I126" s="5" t="str">
        <f t="shared" si="2"/>
        <v>|n</v>
      </c>
      <c r="J126" s="5" t="str">
        <f t="shared" si="3"/>
        <v>125,Audi,Q3,2015,premium unleaded (recommended),AUTOMATIC,200,38500,|n</v>
      </c>
    </row>
    <row r="127" spans="1:10">
      <c r="A127" s="5">
        <v>126</v>
      </c>
      <c r="B127" s="5" t="s">
        <v>11205</v>
      </c>
      <c r="C127" t="s">
        <v>11687</v>
      </c>
      <c r="D127">
        <v>2016</v>
      </c>
      <c r="E127" t="s">
        <v>11209</v>
      </c>
      <c r="F127" t="s">
        <v>11904</v>
      </c>
      <c r="G127" s="5">
        <v>200</v>
      </c>
      <c r="H127">
        <v>40700</v>
      </c>
      <c r="I127" s="5">
        <f t="shared" si="2"/>
        <v>125</v>
      </c>
      <c r="J127" s="5" t="str">
        <f t="shared" si="3"/>
        <v>126,Audi,Q3,2016,premium unleaded (recommended),AUTOMATIC,200,40700,125</v>
      </c>
    </row>
    <row r="128" spans="1:10">
      <c r="A128" s="5">
        <v>127</v>
      </c>
      <c r="B128" s="5" t="s">
        <v>11205</v>
      </c>
      <c r="C128" t="s">
        <v>11687</v>
      </c>
      <c r="D128">
        <v>2017</v>
      </c>
      <c r="E128" t="s">
        <v>11209</v>
      </c>
      <c r="F128" t="s">
        <v>11904</v>
      </c>
      <c r="G128" s="5">
        <v>200</v>
      </c>
      <c r="H128">
        <v>41300</v>
      </c>
      <c r="I128" s="5">
        <f t="shared" si="2"/>
        <v>126</v>
      </c>
      <c r="J128" s="5" t="str">
        <f t="shared" si="3"/>
        <v>127,Audi,Q3,2017,premium unleaded (recommended),AUTOMATIC,200,41300,126</v>
      </c>
    </row>
    <row r="129" spans="1:10">
      <c r="A129" s="5">
        <v>128</v>
      </c>
      <c r="B129" s="5" t="s">
        <v>11205</v>
      </c>
      <c r="C129" t="s">
        <v>11691</v>
      </c>
      <c r="D129">
        <v>2015</v>
      </c>
      <c r="E129" t="s">
        <v>11219</v>
      </c>
      <c r="F129" t="s">
        <v>11904</v>
      </c>
      <c r="G129" s="5">
        <v>240</v>
      </c>
      <c r="H129">
        <v>55000</v>
      </c>
      <c r="I129" s="5" t="str">
        <f t="shared" si="2"/>
        <v>|n</v>
      </c>
      <c r="J129" s="5" t="str">
        <f t="shared" si="3"/>
        <v>128,Audi,Q5,2015,diesel,AUTOMATIC,240,55000,|n</v>
      </c>
    </row>
    <row r="130" spans="1:10">
      <c r="A130" s="5">
        <v>129</v>
      </c>
      <c r="B130" s="5" t="s">
        <v>11205</v>
      </c>
      <c r="C130" t="s">
        <v>11691</v>
      </c>
      <c r="D130">
        <v>2015</v>
      </c>
      <c r="E130" t="s">
        <v>11202</v>
      </c>
      <c r="F130" t="s">
        <v>11904</v>
      </c>
      <c r="G130" s="5">
        <v>272</v>
      </c>
      <c r="H130">
        <v>52900</v>
      </c>
      <c r="I130" s="5" t="str">
        <f t="shared" si="2"/>
        <v>|n</v>
      </c>
      <c r="J130" s="5" t="str">
        <f t="shared" si="3"/>
        <v>129,Audi,Q5,2015,premium unleaded (required),AUTOMATIC,272,52900,|n</v>
      </c>
    </row>
    <row r="131" spans="1:10">
      <c r="A131" s="5">
        <v>130</v>
      </c>
      <c r="B131" s="5" t="s">
        <v>11205</v>
      </c>
      <c r="C131" t="s">
        <v>11691</v>
      </c>
      <c r="D131">
        <v>2016</v>
      </c>
      <c r="E131" t="s">
        <v>11219</v>
      </c>
      <c r="F131" t="s">
        <v>11904</v>
      </c>
      <c r="G131" s="5">
        <v>240</v>
      </c>
      <c r="H131">
        <v>57700</v>
      </c>
      <c r="I131" s="5" t="str">
        <f t="shared" ref="I131:I194" si="4">IF(AND($B130=$B131,$C130=$C131,$E130=$E131,$F130=$F131),A130,"|n")</f>
        <v>|n</v>
      </c>
      <c r="J131" s="5" t="str">
        <f t="shared" ref="J131:J194" si="5">A131&amp;","&amp;B131&amp;","&amp;C131&amp;","&amp;D131&amp;","&amp;E131&amp;","&amp;F131&amp;","&amp;G131&amp;","&amp;H131&amp;","&amp;I131</f>
        <v>130,Audi,Q5,2016,diesel,AUTOMATIC,240,57700,|n</v>
      </c>
    </row>
    <row r="132" spans="1:10">
      <c r="A132" s="5">
        <v>131</v>
      </c>
      <c r="B132" s="5" t="s">
        <v>11205</v>
      </c>
      <c r="C132" t="s">
        <v>11691</v>
      </c>
      <c r="D132">
        <v>2016</v>
      </c>
      <c r="E132" t="s">
        <v>11202</v>
      </c>
      <c r="F132" t="s">
        <v>11904</v>
      </c>
      <c r="G132" s="5">
        <v>272</v>
      </c>
      <c r="H132">
        <v>53500</v>
      </c>
      <c r="I132" s="5" t="str">
        <f t="shared" si="4"/>
        <v>|n</v>
      </c>
      <c r="J132" s="5" t="str">
        <f t="shared" si="5"/>
        <v>131,Audi,Q5,2016,premium unleaded (required),AUTOMATIC,272,53500,|n</v>
      </c>
    </row>
    <row r="133" spans="1:10">
      <c r="A133" s="5">
        <v>132</v>
      </c>
      <c r="B133" s="5" t="s">
        <v>11205</v>
      </c>
      <c r="C133" t="s">
        <v>11691</v>
      </c>
      <c r="D133">
        <v>2017</v>
      </c>
      <c r="E133" t="s">
        <v>11252</v>
      </c>
      <c r="F133" t="s">
        <v>11904</v>
      </c>
      <c r="G133" s="5">
        <v>220</v>
      </c>
      <c r="H133">
        <v>43150</v>
      </c>
      <c r="I133" s="5" t="str">
        <f t="shared" si="4"/>
        <v>|n</v>
      </c>
      <c r="J133" s="5" t="str">
        <f t="shared" si="5"/>
        <v>132,Audi,Q5,2017,flex-fuel (premium unleaded recommended/E85),AUTOMATIC,220,43150,|n</v>
      </c>
    </row>
    <row r="134" spans="1:10">
      <c r="A134" s="5">
        <v>133</v>
      </c>
      <c r="B134" s="5" t="s">
        <v>11205</v>
      </c>
      <c r="C134" t="s">
        <v>11691</v>
      </c>
      <c r="D134">
        <v>2017</v>
      </c>
      <c r="E134" t="s">
        <v>11202</v>
      </c>
      <c r="F134" t="s">
        <v>11904</v>
      </c>
      <c r="G134" s="5">
        <v>272</v>
      </c>
      <c r="H134">
        <v>53200</v>
      </c>
      <c r="I134" s="5" t="str">
        <f t="shared" si="4"/>
        <v>|n</v>
      </c>
      <c r="J134" s="5" t="str">
        <f t="shared" si="5"/>
        <v>133,Audi,Q5,2017,premium unleaded (required),AUTOMATIC,272,53200,|n</v>
      </c>
    </row>
    <row r="135" spans="1:10">
      <c r="A135" s="5">
        <v>134</v>
      </c>
      <c r="B135" s="5" t="s">
        <v>11205</v>
      </c>
      <c r="C135" t="s">
        <v>11695</v>
      </c>
      <c r="D135">
        <v>2014</v>
      </c>
      <c r="E135" t="s">
        <v>11219</v>
      </c>
      <c r="F135" t="s">
        <v>11904</v>
      </c>
      <c r="G135" s="5">
        <v>240</v>
      </c>
      <c r="H135">
        <v>64900</v>
      </c>
      <c r="I135" s="5" t="str">
        <f t="shared" si="4"/>
        <v>|n</v>
      </c>
      <c r="J135" s="5" t="str">
        <f t="shared" si="5"/>
        <v>134,Audi,Q7,2014,diesel,AUTOMATIC,240,64900,|n</v>
      </c>
    </row>
    <row r="136" spans="1:10">
      <c r="A136" s="5">
        <v>135</v>
      </c>
      <c r="B136" s="5" t="s">
        <v>11205</v>
      </c>
      <c r="C136" t="s">
        <v>11695</v>
      </c>
      <c r="D136">
        <v>2014</v>
      </c>
      <c r="E136" t="s">
        <v>11202</v>
      </c>
      <c r="F136" t="s">
        <v>11904</v>
      </c>
      <c r="G136" s="5">
        <v>333</v>
      </c>
      <c r="H136">
        <v>60900</v>
      </c>
      <c r="I136" s="5" t="str">
        <f t="shared" si="4"/>
        <v>|n</v>
      </c>
      <c r="J136" s="5" t="str">
        <f t="shared" si="5"/>
        <v>135,Audi,Q7,2014,premium unleaded (required),AUTOMATIC,333,60900,|n</v>
      </c>
    </row>
    <row r="137" spans="1:10">
      <c r="A137" s="5">
        <v>136</v>
      </c>
      <c r="B137" s="5" t="s">
        <v>11205</v>
      </c>
      <c r="C137" t="s">
        <v>11695</v>
      </c>
      <c r="D137">
        <v>2015</v>
      </c>
      <c r="E137" t="s">
        <v>11219</v>
      </c>
      <c r="F137" t="s">
        <v>11904</v>
      </c>
      <c r="G137" s="5">
        <v>240</v>
      </c>
      <c r="H137">
        <v>65400</v>
      </c>
      <c r="I137" s="5" t="str">
        <f t="shared" si="4"/>
        <v>|n</v>
      </c>
      <c r="J137" s="5" t="str">
        <f t="shared" si="5"/>
        <v>136,Audi,Q7,2015,diesel,AUTOMATIC,240,65400,|n</v>
      </c>
    </row>
    <row r="138" spans="1:10">
      <c r="A138" s="5">
        <v>137</v>
      </c>
      <c r="B138" s="5" t="s">
        <v>11205</v>
      </c>
      <c r="C138" t="s">
        <v>11695</v>
      </c>
      <c r="D138">
        <v>2015</v>
      </c>
      <c r="E138" t="s">
        <v>11202</v>
      </c>
      <c r="F138" t="s">
        <v>11904</v>
      </c>
      <c r="G138" s="5">
        <v>333</v>
      </c>
      <c r="H138">
        <v>61900</v>
      </c>
      <c r="I138" s="5" t="str">
        <f t="shared" si="4"/>
        <v>|n</v>
      </c>
      <c r="J138" s="5" t="str">
        <f t="shared" si="5"/>
        <v>137,Audi,Q7,2015,premium unleaded (required),AUTOMATIC,333,61900,|n</v>
      </c>
    </row>
    <row r="139" spans="1:10">
      <c r="A139" s="5">
        <v>138</v>
      </c>
      <c r="B139" s="5" t="s">
        <v>11205</v>
      </c>
      <c r="C139" t="s">
        <v>11695</v>
      </c>
      <c r="D139">
        <v>2017</v>
      </c>
      <c r="E139" t="s">
        <v>11202</v>
      </c>
      <c r="F139" t="s">
        <v>11904</v>
      </c>
      <c r="G139" s="5">
        <v>333</v>
      </c>
      <c r="H139">
        <v>64300</v>
      </c>
      <c r="I139" s="5">
        <f t="shared" si="4"/>
        <v>137</v>
      </c>
      <c r="J139" s="5" t="str">
        <f t="shared" si="5"/>
        <v>138,Audi,Q7,2017,premium unleaded (required),AUTOMATIC,333,64300,137</v>
      </c>
    </row>
    <row r="140" spans="1:10">
      <c r="A140" s="5">
        <v>139</v>
      </c>
      <c r="B140" s="5" t="s">
        <v>11205</v>
      </c>
      <c r="C140" t="s">
        <v>11706</v>
      </c>
      <c r="D140">
        <v>2014</v>
      </c>
      <c r="E140" t="s">
        <v>11202</v>
      </c>
      <c r="F140" t="s">
        <v>11905</v>
      </c>
      <c r="G140" s="5">
        <v>550</v>
      </c>
      <c r="H140">
        <v>179645</v>
      </c>
      <c r="I140" s="5" t="str">
        <f t="shared" si="4"/>
        <v>|n</v>
      </c>
      <c r="J140" s="5" t="str">
        <f t="shared" si="5"/>
        <v>139,Audi,R8,2014,premium unleaded (required),AUTOMATED_MANUAL,550,179645,|n</v>
      </c>
    </row>
    <row r="141" spans="1:10">
      <c r="A141" s="5">
        <v>140</v>
      </c>
      <c r="B141" s="5" t="s">
        <v>11205</v>
      </c>
      <c r="C141" t="s">
        <v>11706</v>
      </c>
      <c r="D141">
        <v>2014</v>
      </c>
      <c r="E141" t="s">
        <v>11202</v>
      </c>
      <c r="F141" t="s">
        <v>11903</v>
      </c>
      <c r="G141" s="5">
        <v>550</v>
      </c>
      <c r="H141">
        <v>170545</v>
      </c>
      <c r="I141" s="5" t="str">
        <f t="shared" si="4"/>
        <v>|n</v>
      </c>
      <c r="J141" s="5" t="str">
        <f t="shared" si="5"/>
        <v>140,Audi,R8,2014,premium unleaded (required),MANUAL,550,170545,|n</v>
      </c>
    </row>
    <row r="142" spans="1:10">
      <c r="A142" s="5">
        <v>141</v>
      </c>
      <c r="B142" s="5" t="s">
        <v>11205</v>
      </c>
      <c r="C142" t="s">
        <v>11706</v>
      </c>
      <c r="D142">
        <v>2015</v>
      </c>
      <c r="E142" t="s">
        <v>11202</v>
      </c>
      <c r="F142" t="s">
        <v>11905</v>
      </c>
      <c r="G142" s="5">
        <v>570</v>
      </c>
      <c r="H142">
        <v>199900</v>
      </c>
      <c r="I142" s="5" t="str">
        <f t="shared" si="4"/>
        <v>|n</v>
      </c>
      <c r="J142" s="5" t="str">
        <f t="shared" si="5"/>
        <v>141,Audi,R8,2015,premium unleaded (required),AUTOMATED_MANUAL,570,199900,|n</v>
      </c>
    </row>
    <row r="143" spans="1:10">
      <c r="A143" s="5">
        <v>142</v>
      </c>
      <c r="B143" s="5" t="s">
        <v>11205</v>
      </c>
      <c r="C143" t="s">
        <v>11706</v>
      </c>
      <c r="D143">
        <v>2015</v>
      </c>
      <c r="E143" t="s">
        <v>11202</v>
      </c>
      <c r="F143" t="s">
        <v>11903</v>
      </c>
      <c r="G143" s="5">
        <v>550</v>
      </c>
      <c r="H143">
        <v>190600</v>
      </c>
      <c r="I143" s="5" t="str">
        <f t="shared" si="4"/>
        <v>|n</v>
      </c>
      <c r="J143" s="5" t="str">
        <f t="shared" si="5"/>
        <v>142,Audi,R8,2015,premium unleaded (required),MANUAL,550,190600,|n</v>
      </c>
    </row>
    <row r="144" spans="1:10">
      <c r="A144" s="5">
        <v>143</v>
      </c>
      <c r="B144" s="5" t="s">
        <v>11205</v>
      </c>
      <c r="C144" t="s">
        <v>11706</v>
      </c>
      <c r="D144">
        <v>2017</v>
      </c>
      <c r="E144" t="s">
        <v>11202</v>
      </c>
      <c r="F144" t="s">
        <v>11905</v>
      </c>
      <c r="G144" s="5">
        <v>610</v>
      </c>
      <c r="H144">
        <v>189900</v>
      </c>
      <c r="I144" s="5" t="str">
        <f t="shared" si="4"/>
        <v>|n</v>
      </c>
      <c r="J144" s="5" t="str">
        <f t="shared" si="5"/>
        <v>143,Audi,R8,2017,premium unleaded (required),AUTOMATED_MANUAL,610,189900,|n</v>
      </c>
    </row>
    <row r="145" spans="1:10">
      <c r="A145" s="5">
        <v>144</v>
      </c>
      <c r="B145" s="5" t="s">
        <v>11205</v>
      </c>
      <c r="C145" t="s">
        <v>11737</v>
      </c>
      <c r="D145">
        <v>2007</v>
      </c>
      <c r="E145" t="s">
        <v>11202</v>
      </c>
      <c r="F145" t="s">
        <v>11903</v>
      </c>
      <c r="G145" s="5">
        <v>420</v>
      </c>
      <c r="H145">
        <v>66000</v>
      </c>
      <c r="I145" s="5" t="str">
        <f t="shared" si="4"/>
        <v>|n</v>
      </c>
      <c r="J145" s="5" t="str">
        <f t="shared" si="5"/>
        <v>144,Audi,RS 4,2007,premium unleaded (required),MANUAL,420,66000,|n</v>
      </c>
    </row>
    <row r="146" spans="1:10">
      <c r="A146" s="5">
        <v>145</v>
      </c>
      <c r="B146" s="5" t="s">
        <v>11205</v>
      </c>
      <c r="C146" t="s">
        <v>11737</v>
      </c>
      <c r="D146">
        <v>2008</v>
      </c>
      <c r="E146" t="s">
        <v>11202</v>
      </c>
      <c r="F146" t="s">
        <v>11903</v>
      </c>
      <c r="G146" s="5">
        <v>420</v>
      </c>
      <c r="H146">
        <v>81900</v>
      </c>
      <c r="I146" s="5">
        <f t="shared" si="4"/>
        <v>144</v>
      </c>
      <c r="J146" s="5" t="str">
        <f t="shared" si="5"/>
        <v>145,Audi,RS 4,2008,premium unleaded (required),MANUAL,420,81900,144</v>
      </c>
    </row>
    <row r="147" spans="1:10">
      <c r="A147" s="5">
        <v>146</v>
      </c>
      <c r="B147" s="5" t="s">
        <v>11205</v>
      </c>
      <c r="C147" t="s">
        <v>11738</v>
      </c>
      <c r="D147">
        <v>2013</v>
      </c>
      <c r="E147" t="s">
        <v>11202</v>
      </c>
      <c r="F147" t="s">
        <v>11905</v>
      </c>
      <c r="G147" s="5">
        <v>450</v>
      </c>
      <c r="H147">
        <v>77900</v>
      </c>
      <c r="I147" s="5" t="str">
        <f t="shared" si="4"/>
        <v>|n</v>
      </c>
      <c r="J147" s="5" t="str">
        <f t="shared" si="5"/>
        <v>146,Audi,RS 5,2013,premium unleaded (required),AUTOMATED_MANUAL,450,77900,|n</v>
      </c>
    </row>
    <row r="148" spans="1:10">
      <c r="A148" s="5">
        <v>147</v>
      </c>
      <c r="B148" s="5" t="s">
        <v>11205</v>
      </c>
      <c r="C148" t="s">
        <v>11738</v>
      </c>
      <c r="D148">
        <v>2014</v>
      </c>
      <c r="E148" t="s">
        <v>11202</v>
      </c>
      <c r="F148" t="s">
        <v>11905</v>
      </c>
      <c r="G148" s="5">
        <v>450</v>
      </c>
      <c r="H148">
        <v>77900</v>
      </c>
      <c r="I148" s="5">
        <f t="shared" si="4"/>
        <v>146</v>
      </c>
      <c r="J148" s="5" t="str">
        <f t="shared" si="5"/>
        <v>147,Audi,RS 5,2014,premium unleaded (required),AUTOMATED_MANUAL,450,77900,146</v>
      </c>
    </row>
    <row r="149" spans="1:10">
      <c r="A149" s="5">
        <v>148</v>
      </c>
      <c r="B149" s="5" t="s">
        <v>11205</v>
      </c>
      <c r="C149" t="s">
        <v>11738</v>
      </c>
      <c r="D149">
        <v>2015</v>
      </c>
      <c r="E149" t="s">
        <v>11202</v>
      </c>
      <c r="F149" t="s">
        <v>11905</v>
      </c>
      <c r="G149" s="5">
        <v>450</v>
      </c>
      <c r="H149">
        <v>79200</v>
      </c>
      <c r="I149" s="5">
        <f t="shared" si="4"/>
        <v>147</v>
      </c>
      <c r="J149" s="5" t="str">
        <f t="shared" si="5"/>
        <v>148,Audi,RS 5,2015,premium unleaded (required),AUTOMATED_MANUAL,450,79200,147</v>
      </c>
    </row>
    <row r="150" spans="1:10">
      <c r="A150" s="5">
        <v>149</v>
      </c>
      <c r="B150" s="5" t="s">
        <v>11205</v>
      </c>
      <c r="C150" t="s">
        <v>11739</v>
      </c>
      <c r="D150">
        <v>2015</v>
      </c>
      <c r="E150" t="s">
        <v>11202</v>
      </c>
      <c r="F150" t="s">
        <v>11904</v>
      </c>
      <c r="G150" s="5">
        <v>560</v>
      </c>
      <c r="H150">
        <v>106500</v>
      </c>
      <c r="I150" s="5" t="str">
        <f t="shared" si="4"/>
        <v>|n</v>
      </c>
      <c r="J150" s="5" t="str">
        <f t="shared" si="5"/>
        <v>149,Audi,RS 7,2015,premium unleaded (required),AUTOMATIC,560,106500,|n</v>
      </c>
    </row>
    <row r="151" spans="1:10">
      <c r="A151" s="5">
        <v>150</v>
      </c>
      <c r="B151" s="5" t="s">
        <v>11205</v>
      </c>
      <c r="C151" t="s">
        <v>11739</v>
      </c>
      <c r="D151">
        <v>2016</v>
      </c>
      <c r="E151" t="s">
        <v>11202</v>
      </c>
      <c r="F151" t="s">
        <v>11904</v>
      </c>
      <c r="G151" s="5">
        <v>560</v>
      </c>
      <c r="H151">
        <v>108900</v>
      </c>
      <c r="I151" s="5">
        <f t="shared" si="4"/>
        <v>149</v>
      </c>
      <c r="J151" s="5" t="str">
        <f t="shared" si="5"/>
        <v>150,Audi,RS 7,2016,premium unleaded (required),AUTOMATIC,560,108900,149</v>
      </c>
    </row>
    <row r="152" spans="1:10">
      <c r="A152" s="5">
        <v>151</v>
      </c>
      <c r="B152" s="5" t="s">
        <v>11205</v>
      </c>
      <c r="C152" t="s">
        <v>11739</v>
      </c>
      <c r="D152">
        <v>2017</v>
      </c>
      <c r="E152" t="s">
        <v>11202</v>
      </c>
      <c r="F152" t="s">
        <v>11904</v>
      </c>
      <c r="G152" s="5">
        <v>560</v>
      </c>
      <c r="H152">
        <v>110700</v>
      </c>
      <c r="I152" s="5">
        <f t="shared" si="4"/>
        <v>150</v>
      </c>
      <c r="J152" s="5" t="str">
        <f t="shared" si="5"/>
        <v>151,Audi,RS 7,2017,premium unleaded (required),AUTOMATIC,560,110700,150</v>
      </c>
    </row>
    <row r="153" spans="1:10">
      <c r="A153" s="5">
        <v>152</v>
      </c>
      <c r="B153" s="5" t="s">
        <v>11205</v>
      </c>
      <c r="C153" t="s">
        <v>11748</v>
      </c>
      <c r="D153">
        <v>2015</v>
      </c>
      <c r="E153" t="s">
        <v>11202</v>
      </c>
      <c r="F153" t="s">
        <v>11905</v>
      </c>
      <c r="G153" s="5">
        <v>292</v>
      </c>
      <c r="H153">
        <v>47000</v>
      </c>
      <c r="I153" s="5" t="str">
        <f t="shared" si="4"/>
        <v>|n</v>
      </c>
      <c r="J153" s="5" t="str">
        <f t="shared" si="5"/>
        <v>152,Audi,S3,2015,premium unleaded (required),AUTOMATED_MANUAL,292,47000,|n</v>
      </c>
    </row>
    <row r="154" spans="1:10">
      <c r="A154" s="5">
        <v>153</v>
      </c>
      <c r="B154" s="5" t="s">
        <v>11205</v>
      </c>
      <c r="C154" t="s">
        <v>11748</v>
      </c>
      <c r="D154">
        <v>2016</v>
      </c>
      <c r="E154" t="s">
        <v>11202</v>
      </c>
      <c r="F154" t="s">
        <v>11905</v>
      </c>
      <c r="G154" s="5">
        <v>292</v>
      </c>
      <c r="H154">
        <v>48650</v>
      </c>
      <c r="I154" s="5">
        <f t="shared" si="4"/>
        <v>152</v>
      </c>
      <c r="J154" s="5" t="str">
        <f t="shared" si="5"/>
        <v>153,Audi,S3,2016,premium unleaded (required),AUTOMATED_MANUAL,292,48650,152</v>
      </c>
    </row>
    <row r="155" spans="1:10">
      <c r="A155" s="5">
        <v>154</v>
      </c>
      <c r="B155" s="5" t="s">
        <v>11205</v>
      </c>
      <c r="C155" t="s">
        <v>11748</v>
      </c>
      <c r="D155">
        <v>2017</v>
      </c>
      <c r="E155" t="s">
        <v>11202</v>
      </c>
      <c r="F155" t="s">
        <v>11905</v>
      </c>
      <c r="G155" s="5">
        <v>292</v>
      </c>
      <c r="H155">
        <v>48400</v>
      </c>
      <c r="I155" s="5">
        <f t="shared" si="4"/>
        <v>153</v>
      </c>
      <c r="J155" s="5" t="str">
        <f t="shared" si="5"/>
        <v>154,Audi,S3,2017,premium unleaded (required),AUTOMATED_MANUAL,292,48400,153</v>
      </c>
    </row>
    <row r="156" spans="1:10">
      <c r="A156" s="5">
        <v>155</v>
      </c>
      <c r="B156" s="5" t="s">
        <v>11205</v>
      </c>
      <c r="C156" t="s">
        <v>11750</v>
      </c>
      <c r="D156">
        <v>2014</v>
      </c>
      <c r="E156" t="s">
        <v>11202</v>
      </c>
      <c r="F156" t="s">
        <v>11905</v>
      </c>
      <c r="G156" s="5">
        <v>333</v>
      </c>
      <c r="H156">
        <v>55400</v>
      </c>
      <c r="I156" s="5" t="str">
        <f t="shared" si="4"/>
        <v>|n</v>
      </c>
      <c r="J156" s="5" t="str">
        <f t="shared" si="5"/>
        <v>155,Audi,S4,2014,premium unleaded (required),AUTOMATED_MANUAL,333,55400,|n</v>
      </c>
    </row>
    <row r="157" spans="1:10">
      <c r="A157" s="5">
        <v>156</v>
      </c>
      <c r="B157" s="5" t="s">
        <v>11205</v>
      </c>
      <c r="C157" t="s">
        <v>11750</v>
      </c>
      <c r="D157">
        <v>2014</v>
      </c>
      <c r="E157" t="s">
        <v>11202</v>
      </c>
      <c r="F157" t="s">
        <v>11903</v>
      </c>
      <c r="G157" s="5">
        <v>333</v>
      </c>
      <c r="H157">
        <v>54000</v>
      </c>
      <c r="I157" s="5" t="str">
        <f t="shared" si="4"/>
        <v>|n</v>
      </c>
      <c r="J157" s="5" t="str">
        <f t="shared" si="5"/>
        <v>156,Audi,S4,2014,premium unleaded (required),MANUAL,333,54000,|n</v>
      </c>
    </row>
    <row r="158" spans="1:10">
      <c r="A158" s="5">
        <v>157</v>
      </c>
      <c r="B158" s="5" t="s">
        <v>11205</v>
      </c>
      <c r="C158" t="s">
        <v>11750</v>
      </c>
      <c r="D158">
        <v>2015</v>
      </c>
      <c r="E158" t="s">
        <v>11202</v>
      </c>
      <c r="F158" t="s">
        <v>11905</v>
      </c>
      <c r="G158" s="5">
        <v>333</v>
      </c>
      <c r="H158">
        <v>55700</v>
      </c>
      <c r="I158" s="5" t="str">
        <f t="shared" si="4"/>
        <v>|n</v>
      </c>
      <c r="J158" s="5" t="str">
        <f t="shared" si="5"/>
        <v>157,Audi,S4,2015,premium unleaded (required),AUTOMATED_MANUAL,333,55700,|n</v>
      </c>
    </row>
    <row r="159" spans="1:10">
      <c r="A159" s="5">
        <v>158</v>
      </c>
      <c r="B159" s="5" t="s">
        <v>11205</v>
      </c>
      <c r="C159" t="s">
        <v>11750</v>
      </c>
      <c r="D159">
        <v>2015</v>
      </c>
      <c r="E159" t="s">
        <v>11202</v>
      </c>
      <c r="F159" t="s">
        <v>11903</v>
      </c>
      <c r="G159" s="5">
        <v>333</v>
      </c>
      <c r="H159">
        <v>54300</v>
      </c>
      <c r="I159" s="5" t="str">
        <f t="shared" si="4"/>
        <v>|n</v>
      </c>
      <c r="J159" s="5" t="str">
        <f t="shared" si="5"/>
        <v>158,Audi,S4,2015,premium unleaded (required),MANUAL,333,54300,|n</v>
      </c>
    </row>
    <row r="160" spans="1:10">
      <c r="A160" s="5">
        <v>159</v>
      </c>
      <c r="B160" s="5" t="s">
        <v>11205</v>
      </c>
      <c r="C160" t="s">
        <v>11750</v>
      </c>
      <c r="D160">
        <v>2016</v>
      </c>
      <c r="E160" t="s">
        <v>11202</v>
      </c>
      <c r="F160" t="s">
        <v>11905</v>
      </c>
      <c r="G160" s="5">
        <v>333</v>
      </c>
      <c r="H160">
        <v>56100</v>
      </c>
      <c r="I160" s="5" t="str">
        <f t="shared" si="4"/>
        <v>|n</v>
      </c>
      <c r="J160" s="5" t="str">
        <f t="shared" si="5"/>
        <v>159,Audi,S4,2016,premium unleaded (required),AUTOMATED_MANUAL,333,56100,|n</v>
      </c>
    </row>
    <row r="161" spans="1:10">
      <c r="A161" s="5">
        <v>160</v>
      </c>
      <c r="B161" s="5" t="s">
        <v>11205</v>
      </c>
      <c r="C161" t="s">
        <v>11750</v>
      </c>
      <c r="D161">
        <v>2016</v>
      </c>
      <c r="E161" t="s">
        <v>11202</v>
      </c>
      <c r="F161" t="s">
        <v>11903</v>
      </c>
      <c r="G161" s="5">
        <v>333</v>
      </c>
      <c r="H161">
        <v>55100</v>
      </c>
      <c r="I161" s="5" t="str">
        <f t="shared" si="4"/>
        <v>|n</v>
      </c>
      <c r="J161" s="5" t="str">
        <f t="shared" si="5"/>
        <v>160,Audi,S4,2016,premium unleaded (required),MANUAL,333,55100,|n</v>
      </c>
    </row>
    <row r="162" spans="1:10">
      <c r="A162" s="5">
        <v>161</v>
      </c>
      <c r="B162" s="5" t="s">
        <v>11205</v>
      </c>
      <c r="C162" t="s">
        <v>11751</v>
      </c>
      <c r="D162">
        <v>2016</v>
      </c>
      <c r="E162" t="s">
        <v>11202</v>
      </c>
      <c r="F162" t="s">
        <v>11905</v>
      </c>
      <c r="G162" s="5">
        <v>333</v>
      </c>
      <c r="H162">
        <v>67350</v>
      </c>
      <c r="I162" s="5" t="str">
        <f t="shared" si="4"/>
        <v>|n</v>
      </c>
      <c r="J162" s="5" t="str">
        <f t="shared" si="5"/>
        <v>161,Audi,S5,2016,premium unleaded (required),AUTOMATED_MANUAL,333,67350,|n</v>
      </c>
    </row>
    <row r="163" spans="1:10">
      <c r="A163" s="5">
        <v>162</v>
      </c>
      <c r="B163" s="5" t="s">
        <v>11205</v>
      </c>
      <c r="C163" t="s">
        <v>11751</v>
      </c>
      <c r="D163">
        <v>2016</v>
      </c>
      <c r="E163" t="s">
        <v>11202</v>
      </c>
      <c r="F163" t="s">
        <v>11903</v>
      </c>
      <c r="G163" s="5">
        <v>333</v>
      </c>
      <c r="H163">
        <v>59350</v>
      </c>
      <c r="I163" s="5" t="str">
        <f t="shared" si="4"/>
        <v>|n</v>
      </c>
      <c r="J163" s="5" t="str">
        <f t="shared" si="5"/>
        <v>162,Audi,S5,2016,premium unleaded (required),MANUAL,333,59350,|n</v>
      </c>
    </row>
    <row r="164" spans="1:10">
      <c r="A164" s="5">
        <v>163</v>
      </c>
      <c r="B164" s="5" t="s">
        <v>11205</v>
      </c>
      <c r="C164" t="s">
        <v>11751</v>
      </c>
      <c r="D164">
        <v>2017</v>
      </c>
      <c r="E164" t="s">
        <v>11202</v>
      </c>
      <c r="F164" t="s">
        <v>11905</v>
      </c>
      <c r="G164" s="5">
        <v>333</v>
      </c>
      <c r="H164">
        <v>61100</v>
      </c>
      <c r="I164" s="5" t="str">
        <f t="shared" si="4"/>
        <v>|n</v>
      </c>
      <c r="J164" s="5" t="str">
        <f t="shared" si="5"/>
        <v>163,Audi,S5,2017,premium unleaded (required),AUTOMATED_MANUAL,333,61100,|n</v>
      </c>
    </row>
    <row r="165" spans="1:10">
      <c r="A165" s="5">
        <v>164</v>
      </c>
      <c r="B165" s="5" t="s">
        <v>11205</v>
      </c>
      <c r="C165" t="s">
        <v>11751</v>
      </c>
      <c r="D165">
        <v>2017</v>
      </c>
      <c r="E165" t="s">
        <v>11202</v>
      </c>
      <c r="F165" t="s">
        <v>11903</v>
      </c>
      <c r="G165" s="5">
        <v>333</v>
      </c>
      <c r="H165">
        <v>53100</v>
      </c>
      <c r="I165" s="5" t="str">
        <f t="shared" si="4"/>
        <v>|n</v>
      </c>
      <c r="J165" s="5" t="str">
        <f t="shared" si="5"/>
        <v>164,Audi,S5,2017,premium unleaded (required),MANUAL,333,53100,|n</v>
      </c>
    </row>
    <row r="166" spans="1:10">
      <c r="A166" s="5">
        <v>165</v>
      </c>
      <c r="B166" s="5" t="s">
        <v>11205</v>
      </c>
      <c r="C166" t="s">
        <v>11754</v>
      </c>
      <c r="D166">
        <v>2015</v>
      </c>
      <c r="E166" t="s">
        <v>11202</v>
      </c>
      <c r="F166" t="s">
        <v>11905</v>
      </c>
      <c r="G166" s="5">
        <v>420</v>
      </c>
      <c r="H166">
        <v>75500</v>
      </c>
      <c r="I166" s="5" t="str">
        <f t="shared" si="4"/>
        <v>|n</v>
      </c>
      <c r="J166" s="5" t="str">
        <f t="shared" si="5"/>
        <v>165,Audi,S6,2015,premium unleaded (required),AUTOMATED_MANUAL,420,75500,|n</v>
      </c>
    </row>
    <row r="167" spans="1:10">
      <c r="A167" s="5">
        <v>166</v>
      </c>
      <c r="B167" s="5" t="s">
        <v>11205</v>
      </c>
      <c r="C167" t="s">
        <v>11754</v>
      </c>
      <c r="D167">
        <v>2016</v>
      </c>
      <c r="E167" t="s">
        <v>11202</v>
      </c>
      <c r="F167" t="s">
        <v>11905</v>
      </c>
      <c r="G167" s="5">
        <v>450</v>
      </c>
      <c r="H167">
        <v>75300</v>
      </c>
      <c r="I167" s="5">
        <f t="shared" si="4"/>
        <v>165</v>
      </c>
      <c r="J167" s="5" t="str">
        <f t="shared" si="5"/>
        <v>166,Audi,S6,2016,premium unleaded (required),AUTOMATED_MANUAL,450,75300,165</v>
      </c>
    </row>
    <row r="168" spans="1:10">
      <c r="A168" s="5">
        <v>167</v>
      </c>
      <c r="B168" s="5" t="s">
        <v>11205</v>
      </c>
      <c r="C168" t="s">
        <v>11754</v>
      </c>
      <c r="D168">
        <v>2017</v>
      </c>
      <c r="E168" t="s">
        <v>11202</v>
      </c>
      <c r="F168" t="s">
        <v>11905</v>
      </c>
      <c r="G168" s="5">
        <v>450</v>
      </c>
      <c r="H168">
        <v>74100</v>
      </c>
      <c r="I168" s="5">
        <f t="shared" si="4"/>
        <v>166</v>
      </c>
      <c r="J168" s="5" t="str">
        <f t="shared" si="5"/>
        <v>167,Audi,S6,2017,premium unleaded (required),AUTOMATED_MANUAL,450,74100,166</v>
      </c>
    </row>
    <row r="169" spans="1:10">
      <c r="A169" s="5">
        <v>168</v>
      </c>
      <c r="B169" s="5" t="s">
        <v>11205</v>
      </c>
      <c r="C169" t="s">
        <v>11755</v>
      </c>
      <c r="D169">
        <v>2015</v>
      </c>
      <c r="E169" t="s">
        <v>11202</v>
      </c>
      <c r="F169" t="s">
        <v>11905</v>
      </c>
      <c r="G169" s="5">
        <v>420</v>
      </c>
      <c r="H169">
        <v>82500</v>
      </c>
      <c r="I169" s="5" t="str">
        <f t="shared" si="4"/>
        <v>|n</v>
      </c>
      <c r="J169" s="5" t="str">
        <f t="shared" si="5"/>
        <v>168,Audi,S7,2015,premium unleaded (required),AUTOMATED_MANUAL,420,82500,|n</v>
      </c>
    </row>
    <row r="170" spans="1:10">
      <c r="A170" s="5">
        <v>169</v>
      </c>
      <c r="B170" s="5" t="s">
        <v>11205</v>
      </c>
      <c r="C170" t="s">
        <v>11755</v>
      </c>
      <c r="D170">
        <v>2016</v>
      </c>
      <c r="E170" t="s">
        <v>11202</v>
      </c>
      <c r="F170" t="s">
        <v>11905</v>
      </c>
      <c r="G170" s="5">
        <v>450</v>
      </c>
      <c r="H170">
        <v>82900</v>
      </c>
      <c r="I170" s="5">
        <f t="shared" si="4"/>
        <v>168</v>
      </c>
      <c r="J170" s="5" t="str">
        <f t="shared" si="5"/>
        <v>169,Audi,S7,2016,premium unleaded (required),AUTOMATED_MANUAL,450,82900,168</v>
      </c>
    </row>
    <row r="171" spans="1:10">
      <c r="A171" s="5">
        <v>170</v>
      </c>
      <c r="B171" s="5" t="s">
        <v>11205</v>
      </c>
      <c r="C171" t="s">
        <v>11755</v>
      </c>
      <c r="D171">
        <v>2017</v>
      </c>
      <c r="E171" t="s">
        <v>11202</v>
      </c>
      <c r="F171" t="s">
        <v>11905</v>
      </c>
      <c r="G171" s="5">
        <v>450</v>
      </c>
      <c r="H171">
        <v>82900</v>
      </c>
      <c r="I171" s="5">
        <f t="shared" si="4"/>
        <v>169</v>
      </c>
      <c r="J171" s="5" t="str">
        <f t="shared" si="5"/>
        <v>170,Audi,S7,2017,premium unleaded (required),AUTOMATED_MANUAL,450,82900,169</v>
      </c>
    </row>
    <row r="172" spans="1:10">
      <c r="A172" s="5">
        <v>171</v>
      </c>
      <c r="B172" s="5" t="s">
        <v>11205</v>
      </c>
      <c r="C172" t="s">
        <v>11757</v>
      </c>
      <c r="D172">
        <v>2015</v>
      </c>
      <c r="E172" t="s">
        <v>11202</v>
      </c>
      <c r="F172" t="s">
        <v>11904</v>
      </c>
      <c r="G172" s="5">
        <v>520</v>
      </c>
      <c r="H172">
        <v>114900</v>
      </c>
      <c r="I172" s="5" t="str">
        <f t="shared" si="4"/>
        <v>|n</v>
      </c>
      <c r="J172" s="5" t="str">
        <f t="shared" si="5"/>
        <v>171,Audi,S8,2015,premium unleaded (required),AUTOMATIC,520,114900,|n</v>
      </c>
    </row>
    <row r="173" spans="1:10">
      <c r="A173" s="5">
        <v>172</v>
      </c>
      <c r="B173" s="5" t="s">
        <v>11205</v>
      </c>
      <c r="C173" t="s">
        <v>11757</v>
      </c>
      <c r="D173">
        <v>2016</v>
      </c>
      <c r="E173" t="s">
        <v>11202</v>
      </c>
      <c r="F173" t="s">
        <v>11904</v>
      </c>
      <c r="G173" s="5">
        <v>605</v>
      </c>
      <c r="H173">
        <v>114900</v>
      </c>
      <c r="I173" s="5">
        <f t="shared" si="4"/>
        <v>171</v>
      </c>
      <c r="J173" s="5" t="str">
        <f t="shared" si="5"/>
        <v>172,Audi,S8,2016,premium unleaded (required),AUTOMATIC,605,114900,171</v>
      </c>
    </row>
    <row r="174" spans="1:10">
      <c r="A174" s="5">
        <v>173</v>
      </c>
      <c r="B174" s="5" t="s">
        <v>11205</v>
      </c>
      <c r="C174" t="s">
        <v>11757</v>
      </c>
      <c r="D174">
        <v>2017</v>
      </c>
      <c r="E174" t="s">
        <v>11209</v>
      </c>
      <c r="F174" t="s">
        <v>11904</v>
      </c>
      <c r="G174" s="5">
        <v>605</v>
      </c>
      <c r="H174">
        <v>115900</v>
      </c>
      <c r="I174" s="5" t="str">
        <f t="shared" si="4"/>
        <v>|n</v>
      </c>
      <c r="J174" s="5" t="str">
        <f t="shared" si="5"/>
        <v>173,Audi,S8,2017,premium unleaded (recommended),AUTOMATIC,605,115900,|n</v>
      </c>
    </row>
    <row r="175" spans="1:10">
      <c r="A175" s="5">
        <v>174</v>
      </c>
      <c r="B175" s="5" t="s">
        <v>11205</v>
      </c>
      <c r="C175" t="s">
        <v>11799</v>
      </c>
      <c r="D175">
        <v>2015</v>
      </c>
      <c r="E175" t="s">
        <v>11202</v>
      </c>
      <c r="F175" t="s">
        <v>11904</v>
      </c>
      <c r="G175" s="5">
        <v>354</v>
      </c>
      <c r="H175">
        <v>60200</v>
      </c>
      <c r="I175" s="5" t="str">
        <f t="shared" si="4"/>
        <v>|n</v>
      </c>
      <c r="J175" s="5" t="str">
        <f t="shared" si="5"/>
        <v>174,Audi,SQ5,2015,premium unleaded (required),AUTOMATIC,354,60200,|n</v>
      </c>
    </row>
    <row r="176" spans="1:10">
      <c r="A176" s="5">
        <v>175</v>
      </c>
      <c r="B176" s="5" t="s">
        <v>11205</v>
      </c>
      <c r="C176" t="s">
        <v>11799</v>
      </c>
      <c r="D176">
        <v>2016</v>
      </c>
      <c r="E176" t="s">
        <v>11202</v>
      </c>
      <c r="F176" t="s">
        <v>11904</v>
      </c>
      <c r="G176" s="5">
        <v>354</v>
      </c>
      <c r="H176">
        <v>60800</v>
      </c>
      <c r="I176" s="5">
        <f t="shared" si="4"/>
        <v>174</v>
      </c>
      <c r="J176" s="5" t="str">
        <f t="shared" si="5"/>
        <v>175,Audi,SQ5,2016,premium unleaded (required),AUTOMATIC,354,60800,174</v>
      </c>
    </row>
    <row r="177" spans="1:10">
      <c r="A177" s="5">
        <v>176</v>
      </c>
      <c r="B177" s="5" t="s">
        <v>11205</v>
      </c>
      <c r="C177" t="s">
        <v>11799</v>
      </c>
      <c r="D177">
        <v>2017</v>
      </c>
      <c r="E177" t="s">
        <v>11202</v>
      </c>
      <c r="F177" t="s">
        <v>11904</v>
      </c>
      <c r="G177" s="5">
        <v>354</v>
      </c>
      <c r="H177">
        <v>60800</v>
      </c>
      <c r="I177" s="5">
        <f t="shared" si="4"/>
        <v>175</v>
      </c>
      <c r="J177" s="5" t="str">
        <f t="shared" si="5"/>
        <v>176,Audi,SQ5,2017,premium unleaded (required),AUTOMATIC,354,60800,175</v>
      </c>
    </row>
    <row r="178" spans="1:10">
      <c r="A178" s="5">
        <v>177</v>
      </c>
      <c r="B178" s="5" t="s">
        <v>11205</v>
      </c>
      <c r="C178" t="s">
        <v>11843</v>
      </c>
      <c r="D178">
        <v>2015</v>
      </c>
      <c r="E178" t="s">
        <v>11209</v>
      </c>
      <c r="F178" t="s">
        <v>11905</v>
      </c>
      <c r="G178" s="5">
        <v>211</v>
      </c>
      <c r="H178">
        <v>43350</v>
      </c>
      <c r="I178" s="5" t="str">
        <f t="shared" si="4"/>
        <v>|n</v>
      </c>
      <c r="J178" s="5" t="str">
        <f t="shared" si="5"/>
        <v>177,Audi,TT,2015,premium unleaded (recommended),AUTOMATED_MANUAL,211,43350,|n</v>
      </c>
    </row>
    <row r="179" spans="1:10">
      <c r="A179" s="5">
        <v>178</v>
      </c>
      <c r="B179" s="5" t="s">
        <v>11205</v>
      </c>
      <c r="C179" t="s">
        <v>11843</v>
      </c>
      <c r="D179">
        <v>2016</v>
      </c>
      <c r="E179" t="s">
        <v>11209</v>
      </c>
      <c r="F179" t="s">
        <v>11905</v>
      </c>
      <c r="G179" s="5">
        <v>220</v>
      </c>
      <c r="H179">
        <v>46400</v>
      </c>
      <c r="I179" s="5">
        <f t="shared" si="4"/>
        <v>177</v>
      </c>
      <c r="J179" s="5" t="str">
        <f t="shared" si="5"/>
        <v>178,Audi,TT,2016,premium unleaded (recommended),AUTOMATED_MANUAL,220,46400,177</v>
      </c>
    </row>
    <row r="180" spans="1:10">
      <c r="A180" s="5">
        <v>179</v>
      </c>
      <c r="B180" s="5" t="s">
        <v>11205</v>
      </c>
      <c r="C180" t="s">
        <v>11843</v>
      </c>
      <c r="D180">
        <v>2017</v>
      </c>
      <c r="E180" t="s">
        <v>11209</v>
      </c>
      <c r="F180" t="s">
        <v>11905</v>
      </c>
      <c r="G180" s="5">
        <v>220</v>
      </c>
      <c r="H180">
        <v>47000</v>
      </c>
      <c r="I180" s="5">
        <f t="shared" si="4"/>
        <v>178</v>
      </c>
      <c r="J180" s="5" t="str">
        <f t="shared" si="5"/>
        <v>179,Audi,TT,2017,premium unleaded (recommended),AUTOMATED_MANUAL,220,47000,178</v>
      </c>
    </row>
    <row r="181" spans="1:10">
      <c r="A181" s="5">
        <v>180</v>
      </c>
      <c r="B181" s="5" t="s">
        <v>11205</v>
      </c>
      <c r="C181" t="s">
        <v>11842</v>
      </c>
      <c r="D181">
        <v>2012</v>
      </c>
      <c r="E181" t="s">
        <v>11202</v>
      </c>
      <c r="F181" t="s">
        <v>11903</v>
      </c>
      <c r="G181" s="5">
        <v>360</v>
      </c>
      <c r="H181">
        <v>56850</v>
      </c>
      <c r="I181" s="5" t="str">
        <f t="shared" si="4"/>
        <v>|n</v>
      </c>
      <c r="J181" s="5" t="str">
        <f t="shared" si="5"/>
        <v>180,Audi,TT RS,2012,premium unleaded (required),MANUAL,360,56850,|n</v>
      </c>
    </row>
    <row r="182" spans="1:10">
      <c r="A182" s="5">
        <v>181</v>
      </c>
      <c r="B182" s="5" t="s">
        <v>11205</v>
      </c>
      <c r="C182" t="s">
        <v>11842</v>
      </c>
      <c r="D182">
        <v>2013</v>
      </c>
      <c r="E182" t="s">
        <v>11202</v>
      </c>
      <c r="F182" t="s">
        <v>11903</v>
      </c>
      <c r="G182" s="5">
        <v>360</v>
      </c>
      <c r="H182">
        <v>57200</v>
      </c>
      <c r="I182" s="5">
        <f t="shared" si="4"/>
        <v>180</v>
      </c>
      <c r="J182" s="5" t="str">
        <f t="shared" si="5"/>
        <v>181,Audi,TT RS,2013,premium unleaded (required),MANUAL,360,57200,180</v>
      </c>
    </row>
    <row r="183" spans="1:10">
      <c r="A183" s="5">
        <v>182</v>
      </c>
      <c r="B183" s="5" t="s">
        <v>11205</v>
      </c>
      <c r="C183" t="s">
        <v>11844</v>
      </c>
      <c r="D183">
        <v>2015</v>
      </c>
      <c r="E183" t="s">
        <v>11202</v>
      </c>
      <c r="F183" t="s">
        <v>11905</v>
      </c>
      <c r="G183" s="5">
        <v>265</v>
      </c>
      <c r="H183">
        <v>51700</v>
      </c>
      <c r="I183" s="5" t="str">
        <f t="shared" si="4"/>
        <v>|n</v>
      </c>
      <c r="J183" s="5" t="str">
        <f t="shared" si="5"/>
        <v>182,Audi,TTS,2015,premium unleaded (required),AUTOMATED_MANUAL,265,51700,|n</v>
      </c>
    </row>
    <row r="184" spans="1:10">
      <c r="A184" s="5">
        <v>183</v>
      </c>
      <c r="B184" s="5" t="s">
        <v>11205</v>
      </c>
      <c r="C184" t="s">
        <v>11844</v>
      </c>
      <c r="D184">
        <v>2016</v>
      </c>
      <c r="E184" t="s">
        <v>11202</v>
      </c>
      <c r="F184" t="s">
        <v>11905</v>
      </c>
      <c r="G184" s="5">
        <v>292</v>
      </c>
      <c r="H184">
        <v>51900</v>
      </c>
      <c r="I184" s="5">
        <f t="shared" si="4"/>
        <v>182</v>
      </c>
      <c r="J184" s="5" t="str">
        <f t="shared" si="5"/>
        <v>183,Audi,TTS,2016,premium unleaded (required),AUTOMATED_MANUAL,292,51900,182</v>
      </c>
    </row>
    <row r="185" spans="1:10">
      <c r="A185" s="5">
        <v>184</v>
      </c>
      <c r="B185" s="5" t="s">
        <v>11205</v>
      </c>
      <c r="C185" t="s">
        <v>11844</v>
      </c>
      <c r="D185">
        <v>2017</v>
      </c>
      <c r="E185" t="s">
        <v>11202</v>
      </c>
      <c r="F185" t="s">
        <v>11905</v>
      </c>
      <c r="G185" s="5">
        <v>292</v>
      </c>
      <c r="H185">
        <v>52500</v>
      </c>
      <c r="I185" s="5">
        <f t="shared" si="4"/>
        <v>183</v>
      </c>
      <c r="J185" s="5" t="str">
        <f t="shared" si="5"/>
        <v>184,Audi,TTS,2017,premium unleaded (required),AUTOMATED_MANUAL,292,52500,183</v>
      </c>
    </row>
    <row r="186" spans="1:10">
      <c r="A186" s="5">
        <v>185</v>
      </c>
      <c r="B186" s="5" t="s">
        <v>11289</v>
      </c>
      <c r="C186" t="s">
        <v>11290</v>
      </c>
      <c r="D186">
        <v>2007</v>
      </c>
      <c r="E186" t="s">
        <v>11202</v>
      </c>
      <c r="F186" t="s">
        <v>11904</v>
      </c>
      <c r="G186" s="5">
        <v>450</v>
      </c>
      <c r="H186">
        <v>263990</v>
      </c>
      <c r="I186" s="5" t="str">
        <f t="shared" si="4"/>
        <v>|n</v>
      </c>
      <c r="J186" s="5" t="str">
        <f t="shared" si="5"/>
        <v>185,Bentley,Arnage,2007,premium unleaded (required),AUTOMATIC,450,263990,|n</v>
      </c>
    </row>
    <row r="187" spans="1:10">
      <c r="A187" s="5">
        <v>186</v>
      </c>
      <c r="B187" s="5" t="s">
        <v>11289</v>
      </c>
      <c r="C187" t="s">
        <v>11290</v>
      </c>
      <c r="D187">
        <v>2008</v>
      </c>
      <c r="E187" t="s">
        <v>11202</v>
      </c>
      <c r="F187" t="s">
        <v>11904</v>
      </c>
      <c r="G187" s="5">
        <v>450</v>
      </c>
      <c r="H187">
        <v>263990</v>
      </c>
      <c r="I187" s="5">
        <f t="shared" si="4"/>
        <v>185</v>
      </c>
      <c r="J187" s="5" t="str">
        <f t="shared" si="5"/>
        <v>186,Bentley,Arnage,2008,premium unleaded (required),AUTOMATIC,450,263990,185</v>
      </c>
    </row>
    <row r="188" spans="1:10">
      <c r="A188" s="5">
        <v>187</v>
      </c>
      <c r="B188" s="5" t="s">
        <v>11289</v>
      </c>
      <c r="C188" t="s">
        <v>11290</v>
      </c>
      <c r="D188">
        <v>2009</v>
      </c>
      <c r="E188" t="s">
        <v>11202</v>
      </c>
      <c r="F188" t="s">
        <v>11904</v>
      </c>
      <c r="G188" s="5">
        <v>500</v>
      </c>
      <c r="H188">
        <v>270990</v>
      </c>
      <c r="I188" s="5">
        <f t="shared" si="4"/>
        <v>186</v>
      </c>
      <c r="J188" s="5" t="str">
        <f t="shared" si="5"/>
        <v>187,Bentley,Arnage,2009,premium unleaded (required),AUTOMATIC,500,270990,186</v>
      </c>
    </row>
    <row r="189" spans="1:10">
      <c r="A189" s="5">
        <v>188</v>
      </c>
      <c r="B189" s="5" t="s">
        <v>11289</v>
      </c>
      <c r="C189" t="s">
        <v>11311</v>
      </c>
      <c r="D189">
        <v>2007</v>
      </c>
      <c r="E189" t="s">
        <v>11202</v>
      </c>
      <c r="F189" t="s">
        <v>11904</v>
      </c>
      <c r="G189" s="5">
        <v>450</v>
      </c>
      <c r="H189">
        <v>329990</v>
      </c>
      <c r="I189" s="5" t="str">
        <f t="shared" si="4"/>
        <v>|n</v>
      </c>
      <c r="J189" s="5" t="str">
        <f t="shared" si="5"/>
        <v>188,Bentley,Azure,2007,premium unleaded (required),AUTOMATIC,450,329990,|n</v>
      </c>
    </row>
    <row r="190" spans="1:10">
      <c r="A190" s="5">
        <v>189</v>
      </c>
      <c r="B190" s="5" t="s">
        <v>11289</v>
      </c>
      <c r="C190" t="s">
        <v>11311</v>
      </c>
      <c r="D190">
        <v>2008</v>
      </c>
      <c r="E190" t="s">
        <v>11202</v>
      </c>
      <c r="F190" t="s">
        <v>11904</v>
      </c>
      <c r="G190" s="5">
        <v>450</v>
      </c>
      <c r="H190">
        <v>329990</v>
      </c>
      <c r="I190" s="5">
        <f t="shared" si="4"/>
        <v>188</v>
      </c>
      <c r="J190" s="5" t="str">
        <f t="shared" si="5"/>
        <v>189,Bentley,Azure,2008,premium unleaded (required),AUTOMATIC,450,329990,188</v>
      </c>
    </row>
    <row r="191" spans="1:10">
      <c r="A191" s="5">
        <v>190</v>
      </c>
      <c r="B191" s="5" t="s">
        <v>11289</v>
      </c>
      <c r="C191" t="s">
        <v>11311</v>
      </c>
      <c r="D191">
        <v>2009</v>
      </c>
      <c r="E191" t="s">
        <v>11202</v>
      </c>
      <c r="F191" t="s">
        <v>11904</v>
      </c>
      <c r="G191" s="5">
        <v>450</v>
      </c>
      <c r="H191">
        <v>334990</v>
      </c>
      <c r="I191" s="5">
        <f t="shared" si="4"/>
        <v>189</v>
      </c>
      <c r="J191" s="5" t="str">
        <f t="shared" si="5"/>
        <v>190,Bentley,Azure,2009,premium unleaded (required),AUTOMATIC,450,334990,189</v>
      </c>
    </row>
    <row r="192" spans="1:10">
      <c r="A192" s="5">
        <v>191</v>
      </c>
      <c r="B192" s="5" t="s">
        <v>11289</v>
      </c>
      <c r="C192" t="s">
        <v>11310</v>
      </c>
      <c r="D192">
        <v>2010</v>
      </c>
      <c r="E192" t="s">
        <v>11202</v>
      </c>
      <c r="F192" t="s">
        <v>11904</v>
      </c>
      <c r="G192" s="5">
        <v>500</v>
      </c>
      <c r="H192">
        <v>363000</v>
      </c>
      <c r="I192" s="5" t="str">
        <f t="shared" si="4"/>
        <v>|n</v>
      </c>
      <c r="J192" s="5" t="str">
        <f t="shared" si="5"/>
        <v>191,Bentley,Azure T,2010,premium unleaded (required),AUTOMATIC,500,363000,|n</v>
      </c>
    </row>
    <row r="193" spans="1:10">
      <c r="A193" s="5">
        <v>192</v>
      </c>
      <c r="B193" s="5" t="s">
        <v>11289</v>
      </c>
      <c r="C193" t="s">
        <v>11326</v>
      </c>
      <c r="D193">
        <v>2009</v>
      </c>
      <c r="E193" t="s">
        <v>11202</v>
      </c>
      <c r="F193" t="s">
        <v>11904</v>
      </c>
      <c r="G193" s="5">
        <v>530</v>
      </c>
      <c r="H193">
        <v>340990</v>
      </c>
      <c r="I193" s="5" t="str">
        <f t="shared" si="4"/>
        <v>|n</v>
      </c>
      <c r="J193" s="5" t="str">
        <f t="shared" si="5"/>
        <v>192,Bentley,Brooklands,2009,premium unleaded (required),AUTOMATIC,530,340990,|n</v>
      </c>
    </row>
    <row r="194" spans="1:10">
      <c r="A194" s="5">
        <v>193</v>
      </c>
      <c r="B194" s="5" t="s">
        <v>11289</v>
      </c>
      <c r="C194" t="s">
        <v>11326</v>
      </c>
      <c r="D194">
        <v>2010</v>
      </c>
      <c r="E194" t="s">
        <v>11202</v>
      </c>
      <c r="F194" t="s">
        <v>11904</v>
      </c>
      <c r="G194" s="5">
        <v>530</v>
      </c>
      <c r="H194">
        <v>340990</v>
      </c>
      <c r="I194" s="5">
        <f t="shared" si="4"/>
        <v>192</v>
      </c>
      <c r="J194" s="5" t="str">
        <f t="shared" si="5"/>
        <v>193,Bentley,Brooklands,2010,premium unleaded (required),AUTOMATIC,530,340990,192</v>
      </c>
    </row>
    <row r="195" spans="1:10">
      <c r="A195" s="5">
        <v>194</v>
      </c>
      <c r="B195" s="5" t="s">
        <v>11289</v>
      </c>
      <c r="C195" t="s">
        <v>11369</v>
      </c>
      <c r="D195">
        <v>2011</v>
      </c>
      <c r="E195" t="s">
        <v>11368</v>
      </c>
      <c r="F195" t="s">
        <v>11904</v>
      </c>
      <c r="G195" s="5">
        <v>552</v>
      </c>
      <c r="H195">
        <v>181200</v>
      </c>
      <c r="I195" s="5" t="str">
        <f t="shared" ref="I195:I258" si="6">IF(AND($B194=$B195,$C194=$C195,$E194=$E195,$F194=$F195),A194,"|n")</f>
        <v>|n</v>
      </c>
      <c r="J195" s="5" t="str">
        <f t="shared" ref="J195:J258" si="7">A195&amp;","&amp;B195&amp;","&amp;C195&amp;","&amp;D195&amp;","&amp;E195&amp;","&amp;F195&amp;","&amp;G195&amp;","&amp;H195&amp;","&amp;I195</f>
        <v>194,Bentley,Continental Flying Spur,2011,flex-fuel (premium unleaded required/E85),AUTOMATIC,552,181200,|n</v>
      </c>
    </row>
    <row r="196" spans="1:10">
      <c r="A196" s="5">
        <v>195</v>
      </c>
      <c r="B196" s="5" t="s">
        <v>11289</v>
      </c>
      <c r="C196" t="s">
        <v>11369</v>
      </c>
      <c r="D196">
        <v>2012</v>
      </c>
      <c r="E196" t="s">
        <v>11368</v>
      </c>
      <c r="F196" t="s">
        <v>11904</v>
      </c>
      <c r="G196" s="5">
        <v>552</v>
      </c>
      <c r="H196">
        <v>184200</v>
      </c>
      <c r="I196" s="5">
        <f t="shared" si="6"/>
        <v>194</v>
      </c>
      <c r="J196" s="5" t="str">
        <f t="shared" si="7"/>
        <v>195,Bentley,Continental Flying Spur,2012,flex-fuel (premium unleaded required/E85),AUTOMATIC,552,184200,194</v>
      </c>
    </row>
    <row r="197" spans="1:10">
      <c r="A197" s="5">
        <v>196</v>
      </c>
      <c r="B197" s="5" t="s">
        <v>11289</v>
      </c>
      <c r="C197" t="s">
        <v>11369</v>
      </c>
      <c r="D197">
        <v>2013</v>
      </c>
      <c r="E197" t="s">
        <v>11368</v>
      </c>
      <c r="F197" t="s">
        <v>11904</v>
      </c>
      <c r="G197" s="5">
        <v>552</v>
      </c>
      <c r="H197">
        <v>184200</v>
      </c>
      <c r="I197" s="5">
        <f t="shared" si="6"/>
        <v>195</v>
      </c>
      <c r="J197" s="5" t="str">
        <f t="shared" si="7"/>
        <v>196,Bentley,Continental Flying Spur,2013,flex-fuel (premium unleaded required/E85),AUTOMATIC,552,184200,195</v>
      </c>
    </row>
    <row r="198" spans="1:10">
      <c r="A198" s="5">
        <v>197</v>
      </c>
      <c r="B198" s="5" t="s">
        <v>11289</v>
      </c>
      <c r="C198" t="s">
        <v>11367</v>
      </c>
      <c r="D198">
        <v>2011</v>
      </c>
      <c r="E198" t="s">
        <v>11202</v>
      </c>
      <c r="F198" t="s">
        <v>11904</v>
      </c>
      <c r="G198" s="5">
        <v>600</v>
      </c>
      <c r="H198">
        <v>206600</v>
      </c>
      <c r="I198" s="5" t="str">
        <f t="shared" si="6"/>
        <v>|n</v>
      </c>
      <c r="J198" s="5" t="str">
        <f t="shared" si="7"/>
        <v>197,Bentley,Continental Flying Spur Speed,2011,premium unleaded (required),AUTOMATIC,600,206600,|n</v>
      </c>
    </row>
    <row r="199" spans="1:10">
      <c r="A199" s="5">
        <v>198</v>
      </c>
      <c r="B199" s="5" t="s">
        <v>11289</v>
      </c>
      <c r="C199" t="s">
        <v>11367</v>
      </c>
      <c r="D199">
        <v>2012</v>
      </c>
      <c r="E199" t="s">
        <v>11368</v>
      </c>
      <c r="F199" t="s">
        <v>11904</v>
      </c>
      <c r="G199" s="5">
        <v>600</v>
      </c>
      <c r="H199">
        <v>209600</v>
      </c>
      <c r="I199" s="5" t="str">
        <f t="shared" si="6"/>
        <v>|n</v>
      </c>
      <c r="J199" s="5" t="str">
        <f t="shared" si="7"/>
        <v>198,Bentley,Continental Flying Spur Speed,2012,flex-fuel (premium unleaded required/E85),AUTOMATIC,600,209600,|n</v>
      </c>
    </row>
    <row r="200" spans="1:10">
      <c r="A200" s="5">
        <v>199</v>
      </c>
      <c r="B200" s="5" t="s">
        <v>11289</v>
      </c>
      <c r="C200" t="s">
        <v>11367</v>
      </c>
      <c r="D200">
        <v>2013</v>
      </c>
      <c r="E200" t="s">
        <v>11368</v>
      </c>
      <c r="F200" t="s">
        <v>11904</v>
      </c>
      <c r="G200" s="5">
        <v>600</v>
      </c>
      <c r="H200">
        <v>209600</v>
      </c>
      <c r="I200" s="5">
        <f t="shared" si="6"/>
        <v>198</v>
      </c>
      <c r="J200" s="5" t="str">
        <f t="shared" si="7"/>
        <v>199,Bentley,Continental Flying Spur Speed,2013,flex-fuel (premium unleaded required/E85),AUTOMATIC,600,209600,198</v>
      </c>
    </row>
    <row r="201" spans="1:10">
      <c r="A201" s="5">
        <v>200</v>
      </c>
      <c r="B201" s="5" t="s">
        <v>11289</v>
      </c>
      <c r="C201" t="s">
        <v>11373</v>
      </c>
      <c r="D201">
        <v>2014</v>
      </c>
      <c r="E201" t="s">
        <v>11368</v>
      </c>
      <c r="F201" t="s">
        <v>11904</v>
      </c>
      <c r="G201" s="5">
        <v>567</v>
      </c>
      <c r="H201">
        <v>198600</v>
      </c>
      <c r="I201" s="5" t="str">
        <f t="shared" si="6"/>
        <v>|n</v>
      </c>
      <c r="J201" s="5" t="str">
        <f t="shared" si="7"/>
        <v>200,Bentley,Continental GT,2014,flex-fuel (premium unleaded required/E85),AUTOMATIC,567,198600,|n</v>
      </c>
    </row>
    <row r="202" spans="1:10">
      <c r="A202" s="5">
        <v>201</v>
      </c>
      <c r="B202" s="5" t="s">
        <v>11289</v>
      </c>
      <c r="C202" t="s">
        <v>11373</v>
      </c>
      <c r="D202">
        <v>2014</v>
      </c>
      <c r="E202" t="s">
        <v>11202</v>
      </c>
      <c r="F202" t="s">
        <v>11904</v>
      </c>
      <c r="G202" s="5">
        <v>521</v>
      </c>
      <c r="H202">
        <v>196500</v>
      </c>
      <c r="I202" s="5" t="str">
        <f t="shared" si="6"/>
        <v>|n</v>
      </c>
      <c r="J202" s="5" t="str">
        <f t="shared" si="7"/>
        <v>201,Bentley,Continental GT,2014,premium unleaded (required),AUTOMATIC,521,196500,|n</v>
      </c>
    </row>
    <row r="203" spans="1:10">
      <c r="A203" s="5">
        <v>202</v>
      </c>
      <c r="B203" s="5" t="s">
        <v>11289</v>
      </c>
      <c r="C203" t="s">
        <v>11373</v>
      </c>
      <c r="D203">
        <v>2015</v>
      </c>
      <c r="E203" t="s">
        <v>11368</v>
      </c>
      <c r="F203" t="s">
        <v>11904</v>
      </c>
      <c r="G203" s="5">
        <v>626</v>
      </c>
      <c r="H203">
        <v>250100</v>
      </c>
      <c r="I203" s="5" t="str">
        <f t="shared" si="6"/>
        <v>|n</v>
      </c>
      <c r="J203" s="5" t="str">
        <f t="shared" si="7"/>
        <v>202,Bentley,Continental GT,2015,flex-fuel (premium unleaded required/E85),AUTOMATIC,626,250100,|n</v>
      </c>
    </row>
    <row r="204" spans="1:10">
      <c r="A204" s="5">
        <v>203</v>
      </c>
      <c r="B204" s="5" t="s">
        <v>11289</v>
      </c>
      <c r="C204" t="s">
        <v>11373</v>
      </c>
      <c r="D204">
        <v>2015</v>
      </c>
      <c r="E204" t="s">
        <v>11202</v>
      </c>
      <c r="F204" t="s">
        <v>11904</v>
      </c>
      <c r="G204" s="5">
        <v>521</v>
      </c>
      <c r="H204">
        <v>219400</v>
      </c>
      <c r="I204" s="5" t="str">
        <f t="shared" si="6"/>
        <v>|n</v>
      </c>
      <c r="J204" s="5" t="str">
        <f t="shared" si="7"/>
        <v>203,Bentley,Continental GT,2015,premium unleaded (required),AUTOMATIC,521,219400,|n</v>
      </c>
    </row>
    <row r="205" spans="1:10">
      <c r="A205" s="5">
        <v>204</v>
      </c>
      <c r="B205" s="5" t="s">
        <v>11289</v>
      </c>
      <c r="C205" t="s">
        <v>11373</v>
      </c>
      <c r="D205">
        <v>2016</v>
      </c>
      <c r="E205" t="s">
        <v>11202</v>
      </c>
      <c r="F205" t="s">
        <v>11904</v>
      </c>
      <c r="G205" s="5">
        <v>626</v>
      </c>
      <c r="H205">
        <v>263400</v>
      </c>
      <c r="I205" s="5">
        <f t="shared" si="6"/>
        <v>203</v>
      </c>
      <c r="J205" s="5" t="str">
        <f t="shared" si="7"/>
        <v>204,Bentley,Continental GT,2016,premium unleaded (required),AUTOMATIC,626,263400,203</v>
      </c>
    </row>
    <row r="206" spans="1:10">
      <c r="A206" s="5">
        <v>205</v>
      </c>
      <c r="B206" s="5" t="s">
        <v>11289</v>
      </c>
      <c r="C206" t="s">
        <v>11371</v>
      </c>
      <c r="D206">
        <v>2010</v>
      </c>
      <c r="E206" t="s">
        <v>11202</v>
      </c>
      <c r="F206" t="s">
        <v>11904</v>
      </c>
      <c r="G206" s="5">
        <v>600</v>
      </c>
      <c r="H206">
        <v>207700</v>
      </c>
      <c r="I206" s="5" t="str">
        <f t="shared" si="6"/>
        <v>|n</v>
      </c>
      <c r="J206" s="5" t="str">
        <f t="shared" si="7"/>
        <v>205,Bentley,Continental GT Speed,2010,premium unleaded (required),AUTOMATIC,600,207700,|n</v>
      </c>
    </row>
    <row r="207" spans="1:10">
      <c r="A207" s="5">
        <v>206</v>
      </c>
      <c r="B207" s="5" t="s">
        <v>11289</v>
      </c>
      <c r="C207" t="s">
        <v>11371</v>
      </c>
      <c r="D207">
        <v>2014</v>
      </c>
      <c r="E207" t="s">
        <v>11368</v>
      </c>
      <c r="F207" t="s">
        <v>11904</v>
      </c>
      <c r="G207" s="5">
        <v>616</v>
      </c>
      <c r="H207">
        <v>217000</v>
      </c>
      <c r="I207" s="5" t="str">
        <f t="shared" si="6"/>
        <v>|n</v>
      </c>
      <c r="J207" s="5" t="str">
        <f t="shared" si="7"/>
        <v>206,Bentley,Continental GT Speed,2014,flex-fuel (premium unleaded required/E85),AUTOMATIC,616,217000,|n</v>
      </c>
    </row>
    <row r="208" spans="1:10">
      <c r="A208" s="5">
        <v>207</v>
      </c>
      <c r="B208" s="5" t="s">
        <v>11289</v>
      </c>
      <c r="C208" t="s">
        <v>11370</v>
      </c>
      <c r="D208">
        <v>2014</v>
      </c>
      <c r="E208" t="s">
        <v>11368</v>
      </c>
      <c r="F208" t="s">
        <v>11904</v>
      </c>
      <c r="G208" s="5">
        <v>626</v>
      </c>
      <c r="H208">
        <v>238700</v>
      </c>
      <c r="I208" s="5" t="str">
        <f t="shared" si="6"/>
        <v>|n</v>
      </c>
      <c r="J208" s="5" t="str">
        <f t="shared" si="7"/>
        <v>207,Bentley,Continental GT Speed Convertible,2014,flex-fuel (premium unleaded required/E85),AUTOMATIC,626,238700,|n</v>
      </c>
    </row>
    <row r="209" spans="1:10">
      <c r="A209" s="5">
        <v>208</v>
      </c>
      <c r="B209" s="5" t="s">
        <v>11289</v>
      </c>
      <c r="C209" t="s">
        <v>11372</v>
      </c>
      <c r="D209">
        <v>2015</v>
      </c>
      <c r="E209" t="s">
        <v>11202</v>
      </c>
      <c r="F209" t="s">
        <v>11904</v>
      </c>
      <c r="G209" s="5">
        <v>572</v>
      </c>
      <c r="H209">
        <v>337000</v>
      </c>
      <c r="I209" s="5" t="str">
        <f t="shared" si="6"/>
        <v>|n</v>
      </c>
      <c r="J209" s="5" t="str">
        <f t="shared" si="7"/>
        <v>208,Bentley,Continental GT3-R,2015,premium unleaded (required),AUTOMATIC,572,337000,|n</v>
      </c>
    </row>
    <row r="210" spans="1:10">
      <c r="A210" s="5">
        <v>209</v>
      </c>
      <c r="B210" s="5" t="s">
        <v>11289</v>
      </c>
      <c r="C210" t="s">
        <v>11375</v>
      </c>
      <c r="D210">
        <v>2012</v>
      </c>
      <c r="E210" t="s">
        <v>11368</v>
      </c>
      <c r="F210" t="s">
        <v>11904</v>
      </c>
      <c r="G210" s="5">
        <v>567</v>
      </c>
      <c r="H210">
        <v>212800</v>
      </c>
      <c r="I210" s="5" t="str">
        <f t="shared" si="6"/>
        <v>|n</v>
      </c>
      <c r="J210" s="5" t="str">
        <f t="shared" si="7"/>
        <v>209,Bentley,Continental GTC,2012,flex-fuel (premium unleaded required/E85),AUTOMATIC,567,212800,|n</v>
      </c>
    </row>
    <row r="211" spans="1:10">
      <c r="A211" s="5">
        <v>210</v>
      </c>
      <c r="B211" s="5" t="s">
        <v>11289</v>
      </c>
      <c r="C211" t="s">
        <v>11375</v>
      </c>
      <c r="D211">
        <v>2013</v>
      </c>
      <c r="E211" t="s">
        <v>11368</v>
      </c>
      <c r="F211" t="s">
        <v>11904</v>
      </c>
      <c r="G211" s="5">
        <v>567</v>
      </c>
      <c r="H211">
        <v>212800</v>
      </c>
      <c r="I211" s="5">
        <f t="shared" si="6"/>
        <v>209</v>
      </c>
      <c r="J211" s="5" t="str">
        <f t="shared" si="7"/>
        <v>210,Bentley,Continental GTC,2013,flex-fuel (premium unleaded required/E85),AUTOMATIC,567,212800,209</v>
      </c>
    </row>
    <row r="212" spans="1:10">
      <c r="A212" s="5">
        <v>211</v>
      </c>
      <c r="B212" s="5" t="s">
        <v>11289</v>
      </c>
      <c r="C212" t="s">
        <v>11375</v>
      </c>
      <c r="D212">
        <v>2013</v>
      </c>
      <c r="E212" t="s">
        <v>11202</v>
      </c>
      <c r="F212" t="s">
        <v>11904</v>
      </c>
      <c r="G212" s="5">
        <v>500</v>
      </c>
      <c r="H212">
        <v>191400</v>
      </c>
      <c r="I212" s="5" t="str">
        <f t="shared" si="6"/>
        <v>|n</v>
      </c>
      <c r="J212" s="5" t="str">
        <f t="shared" si="7"/>
        <v>211,Bentley,Continental GTC,2013,premium unleaded (required),AUTOMATIC,500,191400,|n</v>
      </c>
    </row>
    <row r="213" spans="1:10">
      <c r="A213" s="5">
        <v>212</v>
      </c>
      <c r="B213" s="5" t="s">
        <v>11289</v>
      </c>
      <c r="C213" t="s">
        <v>11375</v>
      </c>
      <c r="D213">
        <v>2014</v>
      </c>
      <c r="E213" t="s">
        <v>11368</v>
      </c>
      <c r="F213" t="s">
        <v>11904</v>
      </c>
      <c r="G213" s="5">
        <v>567</v>
      </c>
      <c r="H213">
        <v>218500</v>
      </c>
      <c r="I213" s="5" t="str">
        <f t="shared" si="6"/>
        <v>|n</v>
      </c>
      <c r="J213" s="5" t="str">
        <f t="shared" si="7"/>
        <v>212,Bentley,Continental GTC,2014,flex-fuel (premium unleaded required/E85),AUTOMATIC,567,218500,|n</v>
      </c>
    </row>
    <row r="214" spans="1:10">
      <c r="A214" s="5">
        <v>213</v>
      </c>
      <c r="B214" s="5" t="s">
        <v>11289</v>
      </c>
      <c r="C214" t="s">
        <v>11375</v>
      </c>
      <c r="D214">
        <v>2014</v>
      </c>
      <c r="E214" t="s">
        <v>11202</v>
      </c>
      <c r="F214" t="s">
        <v>11904</v>
      </c>
      <c r="G214" s="5">
        <v>521</v>
      </c>
      <c r="H214">
        <v>216200</v>
      </c>
      <c r="I214" s="5" t="str">
        <f t="shared" si="6"/>
        <v>|n</v>
      </c>
      <c r="J214" s="5" t="str">
        <f t="shared" si="7"/>
        <v>213,Bentley,Continental GTC,2014,premium unleaded (required),AUTOMATIC,521,216200,|n</v>
      </c>
    </row>
    <row r="215" spans="1:10">
      <c r="A215" s="5">
        <v>214</v>
      </c>
      <c r="B215" s="5" t="s">
        <v>11289</v>
      </c>
      <c r="C215" t="s">
        <v>11374</v>
      </c>
      <c r="D215">
        <v>2010</v>
      </c>
      <c r="E215" t="s">
        <v>11202</v>
      </c>
      <c r="F215" t="s">
        <v>11904</v>
      </c>
      <c r="G215" s="5">
        <v>600</v>
      </c>
      <c r="H215">
        <v>231400</v>
      </c>
      <c r="I215" s="5" t="str">
        <f t="shared" si="6"/>
        <v>|n</v>
      </c>
      <c r="J215" s="5" t="str">
        <f t="shared" si="7"/>
        <v>214,Bentley,Continental GTC Speed,2010,premium unleaded (required),AUTOMATIC,600,231400,|n</v>
      </c>
    </row>
    <row r="216" spans="1:10">
      <c r="A216" s="5">
        <v>215</v>
      </c>
      <c r="B216" s="5" t="s">
        <v>11289</v>
      </c>
      <c r="C216" t="s">
        <v>11374</v>
      </c>
      <c r="D216">
        <v>2011</v>
      </c>
      <c r="E216" t="s">
        <v>11368</v>
      </c>
      <c r="F216" t="s">
        <v>11904</v>
      </c>
      <c r="G216" s="5">
        <v>600</v>
      </c>
      <c r="H216">
        <v>236100</v>
      </c>
      <c r="I216" s="5" t="str">
        <f t="shared" si="6"/>
        <v>|n</v>
      </c>
      <c r="J216" s="5" t="str">
        <f t="shared" si="7"/>
        <v>215,Bentley,Continental GTC Speed,2011,flex-fuel (premium unleaded required/E85),AUTOMATIC,600,236100,|n</v>
      </c>
    </row>
    <row r="217" spans="1:10">
      <c r="A217" s="5">
        <v>216</v>
      </c>
      <c r="B217" s="5" t="s">
        <v>11289</v>
      </c>
      <c r="C217" t="s">
        <v>11377</v>
      </c>
      <c r="D217">
        <v>2010</v>
      </c>
      <c r="E217" t="s">
        <v>11368</v>
      </c>
      <c r="F217" t="s">
        <v>11904</v>
      </c>
      <c r="G217" s="5">
        <v>621</v>
      </c>
      <c r="H217">
        <v>267000</v>
      </c>
      <c r="I217" s="5" t="str">
        <f t="shared" si="6"/>
        <v>|n</v>
      </c>
      <c r="J217" s="5" t="str">
        <f t="shared" si="7"/>
        <v>216,Bentley,Continental Supersports,2010,flex-fuel (premium unleaded required/E85),AUTOMATIC,621,267000,|n</v>
      </c>
    </row>
    <row r="218" spans="1:10">
      <c r="A218" s="5">
        <v>217</v>
      </c>
      <c r="B218" s="5" t="s">
        <v>11289</v>
      </c>
      <c r="C218" t="s">
        <v>11377</v>
      </c>
      <c r="D218">
        <v>2011</v>
      </c>
      <c r="E218" t="s">
        <v>11368</v>
      </c>
      <c r="F218" t="s">
        <v>11904</v>
      </c>
      <c r="G218" s="5">
        <v>621</v>
      </c>
      <c r="H218">
        <v>267000</v>
      </c>
      <c r="I218" s="5">
        <f t="shared" si="6"/>
        <v>216</v>
      </c>
      <c r="J218" s="5" t="str">
        <f t="shared" si="7"/>
        <v>217,Bentley,Continental Supersports,2011,flex-fuel (premium unleaded required/E85),AUTOMATIC,621,267000,216</v>
      </c>
    </row>
    <row r="219" spans="1:10">
      <c r="A219" s="5">
        <v>218</v>
      </c>
      <c r="B219" s="5" t="s">
        <v>11289</v>
      </c>
      <c r="C219" t="s">
        <v>11377</v>
      </c>
      <c r="D219">
        <v>2012</v>
      </c>
      <c r="E219" t="s">
        <v>11368</v>
      </c>
      <c r="F219" t="s">
        <v>11904</v>
      </c>
      <c r="G219" s="5">
        <v>621</v>
      </c>
      <c r="H219">
        <v>267000</v>
      </c>
      <c r="I219" s="5">
        <f t="shared" si="6"/>
        <v>217</v>
      </c>
      <c r="J219" s="5" t="str">
        <f t="shared" si="7"/>
        <v>218,Bentley,Continental Supersports,2012,flex-fuel (premium unleaded required/E85),AUTOMATIC,621,267000,217</v>
      </c>
    </row>
    <row r="220" spans="1:10">
      <c r="A220" s="5">
        <v>219</v>
      </c>
      <c r="B220" s="5" t="s">
        <v>11289</v>
      </c>
      <c r="C220" t="s">
        <v>11376</v>
      </c>
      <c r="D220">
        <v>2011</v>
      </c>
      <c r="E220" t="s">
        <v>11368</v>
      </c>
      <c r="F220" t="s">
        <v>11904</v>
      </c>
      <c r="G220" s="5">
        <v>621</v>
      </c>
      <c r="H220">
        <v>280400</v>
      </c>
      <c r="I220" s="5" t="str">
        <f t="shared" si="6"/>
        <v>|n</v>
      </c>
      <c r="J220" s="5" t="str">
        <f t="shared" si="7"/>
        <v>219,Bentley,Continental Supersports Convertible,2011,flex-fuel (premium unleaded required/E85),AUTOMATIC,621,280400,|n</v>
      </c>
    </row>
    <row r="221" spans="1:10">
      <c r="A221" s="5">
        <v>220</v>
      </c>
      <c r="B221" s="5" t="s">
        <v>11289</v>
      </c>
      <c r="C221" t="s">
        <v>11376</v>
      </c>
      <c r="D221">
        <v>2012</v>
      </c>
      <c r="E221" t="s">
        <v>11368</v>
      </c>
      <c r="F221" t="s">
        <v>11904</v>
      </c>
      <c r="G221" s="5">
        <v>621</v>
      </c>
      <c r="H221">
        <v>280400</v>
      </c>
      <c r="I221" s="5">
        <f t="shared" si="6"/>
        <v>219</v>
      </c>
      <c r="J221" s="5" t="str">
        <f t="shared" si="7"/>
        <v>220,Bentley,Continental Supersports Convertible,2012,flex-fuel (premium unleaded required/E85),AUTOMATIC,621,280400,219</v>
      </c>
    </row>
    <row r="222" spans="1:10">
      <c r="A222" s="5">
        <v>221</v>
      </c>
      <c r="B222" s="5" t="s">
        <v>11289</v>
      </c>
      <c r="C222" t="s">
        <v>11476</v>
      </c>
      <c r="D222">
        <v>2014</v>
      </c>
      <c r="E222" t="s">
        <v>11368</v>
      </c>
      <c r="F222" t="s">
        <v>11904</v>
      </c>
      <c r="G222" s="5">
        <v>616</v>
      </c>
      <c r="H222">
        <v>200500</v>
      </c>
      <c r="I222" s="5" t="str">
        <f t="shared" si="6"/>
        <v>|n</v>
      </c>
      <c r="J222" s="5" t="str">
        <f t="shared" si="7"/>
        <v>221,Bentley,Flying Spur,2014,flex-fuel (premium unleaded required/E85),AUTOMATIC,616,200500,|n</v>
      </c>
    </row>
    <row r="223" spans="1:10">
      <c r="A223" s="5">
        <v>222</v>
      </c>
      <c r="B223" s="5" t="s">
        <v>11289</v>
      </c>
      <c r="C223" t="s">
        <v>11476</v>
      </c>
      <c r="D223">
        <v>2015</v>
      </c>
      <c r="E223" t="s">
        <v>11368</v>
      </c>
      <c r="F223" t="s">
        <v>11904</v>
      </c>
      <c r="G223" s="5">
        <v>616</v>
      </c>
      <c r="H223">
        <v>215800</v>
      </c>
      <c r="I223" s="5">
        <f t="shared" si="6"/>
        <v>221</v>
      </c>
      <c r="J223" s="5" t="str">
        <f t="shared" si="7"/>
        <v>222,Bentley,Flying Spur,2015,flex-fuel (premium unleaded required/E85),AUTOMATIC,616,215800,221</v>
      </c>
    </row>
    <row r="224" spans="1:10">
      <c r="A224" s="5">
        <v>223</v>
      </c>
      <c r="B224" s="5" t="s">
        <v>11289</v>
      </c>
      <c r="C224" t="s">
        <v>11476</v>
      </c>
      <c r="D224">
        <v>2015</v>
      </c>
      <c r="E224" t="s">
        <v>11202</v>
      </c>
      <c r="F224" t="s">
        <v>11904</v>
      </c>
      <c r="G224" s="5">
        <v>500</v>
      </c>
      <c r="H224">
        <v>195100</v>
      </c>
      <c r="I224" s="5" t="str">
        <f t="shared" si="6"/>
        <v>|n</v>
      </c>
      <c r="J224" s="5" t="str">
        <f t="shared" si="7"/>
        <v>223,Bentley,Flying Spur,2015,premium unleaded (required),AUTOMATIC,500,195100,|n</v>
      </c>
    </row>
    <row r="225" spans="1:10">
      <c r="A225" s="5">
        <v>224</v>
      </c>
      <c r="B225" s="5" t="s">
        <v>11289</v>
      </c>
      <c r="C225" t="s">
        <v>11476</v>
      </c>
      <c r="D225">
        <v>2016</v>
      </c>
      <c r="E225" t="s">
        <v>11202</v>
      </c>
      <c r="F225" t="s">
        <v>11904</v>
      </c>
      <c r="G225" s="5">
        <v>616</v>
      </c>
      <c r="H225">
        <v>222300</v>
      </c>
      <c r="I225" s="5">
        <f t="shared" si="6"/>
        <v>223</v>
      </c>
      <c r="J225" s="5" t="str">
        <f t="shared" si="7"/>
        <v>224,Bentley,Flying Spur,2016,premium unleaded (required),AUTOMATIC,616,222300,223</v>
      </c>
    </row>
    <row r="226" spans="1:10">
      <c r="A226" s="5">
        <v>225</v>
      </c>
      <c r="B226" s="5" t="s">
        <v>11289</v>
      </c>
      <c r="C226" t="s">
        <v>11652</v>
      </c>
      <c r="D226">
        <v>2014</v>
      </c>
      <c r="E226" t="s">
        <v>11202</v>
      </c>
      <c r="F226" t="s">
        <v>11904</v>
      </c>
      <c r="G226" s="5">
        <v>505</v>
      </c>
      <c r="H226">
        <v>298900</v>
      </c>
      <c r="I226" s="5" t="str">
        <f t="shared" si="6"/>
        <v>|n</v>
      </c>
      <c r="J226" s="5" t="str">
        <f t="shared" si="7"/>
        <v>225,Bentley,Mulsanne,2014,premium unleaded (required),AUTOMATIC,505,298900,|n</v>
      </c>
    </row>
    <row r="227" spans="1:10">
      <c r="A227" s="5">
        <v>226</v>
      </c>
      <c r="B227" s="5" t="s">
        <v>11289</v>
      </c>
      <c r="C227" t="s">
        <v>11652</v>
      </c>
      <c r="D227">
        <v>2015</v>
      </c>
      <c r="E227" t="s">
        <v>11202</v>
      </c>
      <c r="F227" t="s">
        <v>11904</v>
      </c>
      <c r="G227" s="5">
        <v>505</v>
      </c>
      <c r="H227">
        <v>303700</v>
      </c>
      <c r="I227" s="5">
        <f t="shared" si="6"/>
        <v>225</v>
      </c>
      <c r="J227" s="5" t="str">
        <f t="shared" si="7"/>
        <v>226,Bentley,Mulsanne,2015,premium unleaded (required),AUTOMATIC,505,303700,225</v>
      </c>
    </row>
    <row r="228" spans="1:10">
      <c r="A228" s="5">
        <v>227</v>
      </c>
      <c r="B228" s="5" t="s">
        <v>11289</v>
      </c>
      <c r="C228" t="s">
        <v>11652</v>
      </c>
      <c r="D228">
        <v>2016</v>
      </c>
      <c r="E228" t="s">
        <v>11202</v>
      </c>
      <c r="F228" t="s">
        <v>11904</v>
      </c>
      <c r="G228" s="5">
        <v>530</v>
      </c>
      <c r="H228">
        <v>335600</v>
      </c>
      <c r="I228" s="5">
        <f t="shared" si="6"/>
        <v>226</v>
      </c>
      <c r="J228" s="5" t="str">
        <f t="shared" si="7"/>
        <v>227,Bentley,Mulsanne,2016,premium unleaded (required),AUTOMATIC,530,335600,226</v>
      </c>
    </row>
    <row r="229" spans="1:10">
      <c r="A229" s="5">
        <v>228</v>
      </c>
      <c r="B229" s="5" t="s">
        <v>11289</v>
      </c>
      <c r="C229" t="s">
        <v>11810</v>
      </c>
      <c r="D229">
        <v>2013</v>
      </c>
      <c r="E229" t="s">
        <v>11368</v>
      </c>
      <c r="F229" t="s">
        <v>11904</v>
      </c>
      <c r="G229" s="5">
        <v>631</v>
      </c>
      <c r="H229">
        <v>291900</v>
      </c>
      <c r="I229" s="5" t="str">
        <f t="shared" si="6"/>
        <v>|n</v>
      </c>
      <c r="J229" s="5" t="str">
        <f t="shared" si="7"/>
        <v>228,Bentley,Supersports Convertible ISR,2013,flex-fuel (premium unleaded required/E85),AUTOMATIC,631,291900,|n</v>
      </c>
    </row>
    <row r="230" spans="1:10">
      <c r="A230" s="5">
        <v>229</v>
      </c>
      <c r="B230" s="5" t="s">
        <v>11200</v>
      </c>
      <c r="C230" t="s">
        <v>11204</v>
      </c>
      <c r="D230">
        <v>2011</v>
      </c>
      <c r="E230" t="s">
        <v>11202</v>
      </c>
      <c r="F230" t="s">
        <v>11903</v>
      </c>
      <c r="G230" s="5">
        <v>300</v>
      </c>
      <c r="H230">
        <v>40650</v>
      </c>
      <c r="I230" s="5" t="str">
        <f t="shared" si="6"/>
        <v>|n</v>
      </c>
      <c r="J230" s="5" t="str">
        <f t="shared" si="7"/>
        <v>229,BMW,1 Series,2011,premium unleaded (required),MANUAL,300,40650,|n</v>
      </c>
    </row>
    <row r="231" spans="1:10">
      <c r="A231" s="5">
        <v>230</v>
      </c>
      <c r="B231" s="5" t="s">
        <v>11200</v>
      </c>
      <c r="C231" t="s">
        <v>11204</v>
      </c>
      <c r="D231">
        <v>2012</v>
      </c>
      <c r="E231" t="s">
        <v>11202</v>
      </c>
      <c r="F231" t="s">
        <v>11903</v>
      </c>
      <c r="G231" s="5">
        <v>300</v>
      </c>
      <c r="H231">
        <v>44100</v>
      </c>
      <c r="I231" s="5">
        <f t="shared" si="6"/>
        <v>229</v>
      </c>
      <c r="J231" s="5" t="str">
        <f t="shared" si="7"/>
        <v>230,BMW,1 Series,2012,premium unleaded (required),MANUAL,300,44100,229</v>
      </c>
    </row>
    <row r="232" spans="1:10">
      <c r="A232" s="5">
        <v>231</v>
      </c>
      <c r="B232" s="5" t="s">
        <v>11200</v>
      </c>
      <c r="C232" t="s">
        <v>11204</v>
      </c>
      <c r="D232">
        <v>2013</v>
      </c>
      <c r="E232" t="s">
        <v>11202</v>
      </c>
      <c r="F232" t="s">
        <v>11903</v>
      </c>
      <c r="G232" s="5">
        <v>320</v>
      </c>
      <c r="H232">
        <v>48250</v>
      </c>
      <c r="I232" s="5">
        <f t="shared" si="6"/>
        <v>230</v>
      </c>
      <c r="J232" s="5" t="str">
        <f t="shared" si="7"/>
        <v>231,BMW,1 Series,2013,premium unleaded (required),MANUAL,320,48250,230</v>
      </c>
    </row>
    <row r="233" spans="1:10">
      <c r="A233" s="5">
        <v>232</v>
      </c>
      <c r="B233" s="5" t="s">
        <v>11200</v>
      </c>
      <c r="C233" t="s">
        <v>11201</v>
      </c>
      <c r="D233">
        <v>2011</v>
      </c>
      <c r="E233" t="s">
        <v>11202</v>
      </c>
      <c r="F233" t="s">
        <v>11903</v>
      </c>
      <c r="G233" s="5">
        <v>335</v>
      </c>
      <c r="H233">
        <v>46135</v>
      </c>
      <c r="I233" s="5" t="str">
        <f t="shared" si="6"/>
        <v>|n</v>
      </c>
      <c r="J233" s="5" t="str">
        <f t="shared" si="7"/>
        <v>232,BMW,1 Series M,2011,premium unleaded (required),MANUAL,335,46135,|n</v>
      </c>
    </row>
    <row r="234" spans="1:10">
      <c r="A234" s="5">
        <v>233</v>
      </c>
      <c r="B234" s="5" t="s">
        <v>11200</v>
      </c>
      <c r="C234" t="s">
        <v>11211</v>
      </c>
      <c r="D234">
        <v>2016</v>
      </c>
      <c r="E234" t="s">
        <v>11202</v>
      </c>
      <c r="F234" t="s">
        <v>11904</v>
      </c>
      <c r="G234" s="5">
        <v>320</v>
      </c>
      <c r="H234">
        <v>50750</v>
      </c>
      <c r="I234" s="5" t="str">
        <f t="shared" si="6"/>
        <v>|n</v>
      </c>
      <c r="J234" s="5" t="str">
        <f t="shared" si="7"/>
        <v>233,BMW,2 Series,2016,premium unleaded (required),AUTOMATIC,320,50750,|n</v>
      </c>
    </row>
    <row r="235" spans="1:10">
      <c r="A235" s="5">
        <v>234</v>
      </c>
      <c r="B235" s="5" t="s">
        <v>11200</v>
      </c>
      <c r="C235" t="s">
        <v>11211</v>
      </c>
      <c r="D235">
        <v>2016</v>
      </c>
      <c r="E235" t="s">
        <v>11202</v>
      </c>
      <c r="F235" t="s">
        <v>11903</v>
      </c>
      <c r="G235" s="5">
        <v>240</v>
      </c>
      <c r="H235">
        <v>32850</v>
      </c>
      <c r="I235" s="5" t="str">
        <f t="shared" si="6"/>
        <v>|n</v>
      </c>
      <c r="J235" s="5" t="str">
        <f t="shared" si="7"/>
        <v>234,BMW,2 Series,2016,premium unleaded (required),MANUAL,240,32850,|n</v>
      </c>
    </row>
    <row r="236" spans="1:10">
      <c r="A236" s="5">
        <v>235</v>
      </c>
      <c r="B236" s="5" t="s">
        <v>11200</v>
      </c>
      <c r="C236" t="s">
        <v>11211</v>
      </c>
      <c r="D236">
        <v>2017</v>
      </c>
      <c r="E236" t="s">
        <v>11209</v>
      </c>
      <c r="F236" t="s">
        <v>11904</v>
      </c>
      <c r="G236" s="5">
        <v>335</v>
      </c>
      <c r="H236">
        <v>51050</v>
      </c>
      <c r="I236" s="5" t="str">
        <f t="shared" si="6"/>
        <v>|n</v>
      </c>
      <c r="J236" s="5" t="str">
        <f t="shared" si="7"/>
        <v>235,BMW,2 Series,2017,premium unleaded (recommended),AUTOMATIC,335,51050,|n</v>
      </c>
    </row>
    <row r="237" spans="1:10">
      <c r="A237" s="5">
        <v>236</v>
      </c>
      <c r="B237" s="5" t="s">
        <v>11200</v>
      </c>
      <c r="C237" t="s">
        <v>11218</v>
      </c>
      <c r="D237">
        <v>2015</v>
      </c>
      <c r="E237" t="s">
        <v>11219</v>
      </c>
      <c r="F237" t="s">
        <v>11904</v>
      </c>
      <c r="G237" s="5">
        <v>180</v>
      </c>
      <c r="H237">
        <v>43450</v>
      </c>
      <c r="I237" s="5" t="str">
        <f t="shared" si="6"/>
        <v>|n</v>
      </c>
      <c r="J237" s="5" t="str">
        <f t="shared" si="7"/>
        <v>236,BMW,3 Series,2015,diesel,AUTOMATIC,180,43450,|n</v>
      </c>
    </row>
    <row r="238" spans="1:10">
      <c r="A238" s="5">
        <v>237</v>
      </c>
      <c r="B238" s="5" t="s">
        <v>11200</v>
      </c>
      <c r="C238" t="s">
        <v>11218</v>
      </c>
      <c r="D238">
        <v>2015</v>
      </c>
      <c r="E238" t="s">
        <v>11202</v>
      </c>
      <c r="F238" t="s">
        <v>11904</v>
      </c>
      <c r="G238" s="5">
        <v>335</v>
      </c>
      <c r="H238">
        <v>50150</v>
      </c>
      <c r="I238" s="5" t="str">
        <f t="shared" si="6"/>
        <v>|n</v>
      </c>
      <c r="J238" s="5" t="str">
        <f t="shared" si="7"/>
        <v>237,BMW,3 Series,2015,premium unleaded (required),AUTOMATIC,335,50150,|n</v>
      </c>
    </row>
    <row r="239" spans="1:10">
      <c r="A239" s="5">
        <v>238</v>
      </c>
      <c r="B239" s="5" t="s">
        <v>11200</v>
      </c>
      <c r="C239" t="s">
        <v>11218</v>
      </c>
      <c r="D239">
        <v>2016</v>
      </c>
      <c r="E239" t="s">
        <v>11219</v>
      </c>
      <c r="F239" t="s">
        <v>11904</v>
      </c>
      <c r="G239" s="5">
        <v>180</v>
      </c>
      <c r="H239">
        <v>44150</v>
      </c>
      <c r="I239" s="5" t="str">
        <f t="shared" si="6"/>
        <v>|n</v>
      </c>
      <c r="J239" s="5" t="str">
        <f t="shared" si="7"/>
        <v>238,BMW,3 Series,2016,diesel,AUTOMATIC,180,44150,|n</v>
      </c>
    </row>
    <row r="240" spans="1:10">
      <c r="A240" s="5">
        <v>239</v>
      </c>
      <c r="B240" s="5" t="s">
        <v>11200</v>
      </c>
      <c r="C240" t="s">
        <v>11218</v>
      </c>
      <c r="D240">
        <v>2016</v>
      </c>
      <c r="E240" t="s">
        <v>11202</v>
      </c>
      <c r="F240" t="s">
        <v>11904</v>
      </c>
      <c r="G240" s="5">
        <v>320</v>
      </c>
      <c r="H240">
        <v>47800</v>
      </c>
      <c r="I240" s="5" t="str">
        <f t="shared" si="6"/>
        <v>|n</v>
      </c>
      <c r="J240" s="5" t="str">
        <f t="shared" si="7"/>
        <v>239,BMW,3 Series,2016,premium unleaded (required),AUTOMATIC,320,47800,|n</v>
      </c>
    </row>
    <row r="241" spans="1:10">
      <c r="A241" s="5">
        <v>240</v>
      </c>
      <c r="B241" s="5" t="s">
        <v>11200</v>
      </c>
      <c r="C241" t="s">
        <v>11218</v>
      </c>
      <c r="D241">
        <v>2016</v>
      </c>
      <c r="E241" t="s">
        <v>11202</v>
      </c>
      <c r="F241" t="s">
        <v>11903</v>
      </c>
      <c r="G241" s="5">
        <v>240</v>
      </c>
      <c r="H241">
        <v>38350</v>
      </c>
      <c r="I241" s="5" t="str">
        <f t="shared" si="6"/>
        <v>|n</v>
      </c>
      <c r="J241" s="5" t="str">
        <f t="shared" si="7"/>
        <v>240,BMW,3 Series,2016,premium unleaded (required),MANUAL,240,38350,|n</v>
      </c>
    </row>
    <row r="242" spans="1:10">
      <c r="A242" s="5">
        <v>241</v>
      </c>
      <c r="B242" s="5" t="s">
        <v>11200</v>
      </c>
      <c r="C242" t="s">
        <v>11218</v>
      </c>
      <c r="D242">
        <v>2017</v>
      </c>
      <c r="E242" t="s">
        <v>11219</v>
      </c>
      <c r="F242" t="s">
        <v>11904</v>
      </c>
      <c r="G242" s="5">
        <v>180</v>
      </c>
      <c r="H242">
        <v>44450</v>
      </c>
      <c r="I242" s="5" t="str">
        <f t="shared" si="6"/>
        <v>|n</v>
      </c>
      <c r="J242" s="5" t="str">
        <f t="shared" si="7"/>
        <v>241,BMW,3 Series,2017,diesel,AUTOMATIC,180,44450,|n</v>
      </c>
    </row>
    <row r="243" spans="1:10">
      <c r="A243" s="5">
        <v>242</v>
      </c>
      <c r="B243" s="5" t="s">
        <v>11200</v>
      </c>
      <c r="C243" t="s">
        <v>11218</v>
      </c>
      <c r="D243">
        <v>2017</v>
      </c>
      <c r="E243" t="s">
        <v>11209</v>
      </c>
      <c r="F243" t="s">
        <v>11904</v>
      </c>
      <c r="G243" s="5">
        <v>320</v>
      </c>
      <c r="H243">
        <v>49900</v>
      </c>
      <c r="I243" s="5" t="str">
        <f t="shared" si="6"/>
        <v>|n</v>
      </c>
      <c r="J243" s="5" t="str">
        <f t="shared" si="7"/>
        <v>242,BMW,3 Series,2017,premium unleaded (recommended),AUTOMATIC,320,49900,|n</v>
      </c>
    </row>
    <row r="244" spans="1:10">
      <c r="A244" s="5">
        <v>243</v>
      </c>
      <c r="B244" s="5" t="s">
        <v>11200</v>
      </c>
      <c r="C244" t="s">
        <v>11217</v>
      </c>
      <c r="D244">
        <v>2015</v>
      </c>
      <c r="E244" t="s">
        <v>11202</v>
      </c>
      <c r="F244" t="s">
        <v>11904</v>
      </c>
      <c r="G244" s="5">
        <v>300</v>
      </c>
      <c r="H244">
        <v>47250</v>
      </c>
      <c r="I244" s="5" t="str">
        <f t="shared" si="6"/>
        <v>|n</v>
      </c>
      <c r="J244" s="5" t="str">
        <f t="shared" si="7"/>
        <v>243,BMW,3 Series Gran Turismo,2015,premium unleaded (required),AUTOMATIC,300,47250,|n</v>
      </c>
    </row>
    <row r="245" spans="1:10">
      <c r="A245" s="5">
        <v>244</v>
      </c>
      <c r="B245" s="5" t="s">
        <v>11200</v>
      </c>
      <c r="C245" t="s">
        <v>11217</v>
      </c>
      <c r="D245">
        <v>2016</v>
      </c>
      <c r="E245" t="s">
        <v>11202</v>
      </c>
      <c r="F245" t="s">
        <v>11904</v>
      </c>
      <c r="G245" s="5">
        <v>300</v>
      </c>
      <c r="H245">
        <v>49200</v>
      </c>
      <c r="I245" s="5">
        <f t="shared" si="6"/>
        <v>243</v>
      </c>
      <c r="J245" s="5" t="str">
        <f t="shared" si="7"/>
        <v>244,BMW,3 Series Gran Turismo,2016,premium unleaded (required),AUTOMATIC,300,49200,243</v>
      </c>
    </row>
    <row r="246" spans="1:10">
      <c r="A246" s="5">
        <v>245</v>
      </c>
      <c r="B246" s="5" t="s">
        <v>11200</v>
      </c>
      <c r="C246" t="s">
        <v>11217</v>
      </c>
      <c r="D246">
        <v>2017</v>
      </c>
      <c r="E246" t="s">
        <v>11202</v>
      </c>
      <c r="F246" t="s">
        <v>11904</v>
      </c>
      <c r="G246" s="5">
        <v>320</v>
      </c>
      <c r="H246">
        <v>49650</v>
      </c>
      <c r="I246" s="5">
        <f t="shared" si="6"/>
        <v>244</v>
      </c>
      <c r="J246" s="5" t="str">
        <f t="shared" si="7"/>
        <v>245,BMW,3 Series Gran Turismo,2017,premium unleaded (required),AUTOMATIC,320,49650,244</v>
      </c>
    </row>
    <row r="247" spans="1:10">
      <c r="A247" s="5">
        <v>246</v>
      </c>
      <c r="B247" s="5" t="s">
        <v>11200</v>
      </c>
      <c r="C247" t="s">
        <v>11225</v>
      </c>
      <c r="D247">
        <v>2015</v>
      </c>
      <c r="E247" t="s">
        <v>11202</v>
      </c>
      <c r="F247" t="s">
        <v>11904</v>
      </c>
      <c r="G247" s="5">
        <v>300</v>
      </c>
      <c r="H247">
        <v>56900</v>
      </c>
      <c r="I247" s="5" t="str">
        <f t="shared" si="6"/>
        <v>|n</v>
      </c>
      <c r="J247" s="5" t="str">
        <f t="shared" si="7"/>
        <v>246,BMW,4 Series,2015,premium unleaded (required),AUTOMATIC,300,56900,|n</v>
      </c>
    </row>
    <row r="248" spans="1:10">
      <c r="A248" s="5">
        <v>247</v>
      </c>
      <c r="B248" s="5" t="s">
        <v>11200</v>
      </c>
      <c r="C248" t="s">
        <v>11225</v>
      </c>
      <c r="D248">
        <v>2016</v>
      </c>
      <c r="E248" t="s">
        <v>11202</v>
      </c>
      <c r="F248" t="s">
        <v>11904</v>
      </c>
      <c r="G248" s="5">
        <v>300</v>
      </c>
      <c r="H248">
        <v>58950</v>
      </c>
      <c r="I248" s="5">
        <f t="shared" si="6"/>
        <v>246</v>
      </c>
      <c r="J248" s="5" t="str">
        <f t="shared" si="7"/>
        <v>247,BMW,4 Series,2016,premium unleaded (required),AUTOMATIC,300,58950,246</v>
      </c>
    </row>
    <row r="249" spans="1:10">
      <c r="A249" s="5">
        <v>248</v>
      </c>
      <c r="B249" s="5" t="s">
        <v>11200</v>
      </c>
      <c r="C249" t="s">
        <v>11225</v>
      </c>
      <c r="D249">
        <v>2016</v>
      </c>
      <c r="E249" t="s">
        <v>11202</v>
      </c>
      <c r="F249" t="s">
        <v>11903</v>
      </c>
      <c r="G249" s="5">
        <v>240</v>
      </c>
      <c r="H249">
        <v>41850</v>
      </c>
      <c r="I249" s="5" t="str">
        <f t="shared" si="6"/>
        <v>|n</v>
      </c>
      <c r="J249" s="5" t="str">
        <f t="shared" si="7"/>
        <v>248,BMW,4 Series,2016,premium unleaded (required),MANUAL,240,41850,|n</v>
      </c>
    </row>
    <row r="250" spans="1:10">
      <c r="A250" s="5">
        <v>249</v>
      </c>
      <c r="B250" s="5" t="s">
        <v>11200</v>
      </c>
      <c r="C250" t="s">
        <v>11225</v>
      </c>
      <c r="D250">
        <v>2017</v>
      </c>
      <c r="E250" t="s">
        <v>11209</v>
      </c>
      <c r="F250" t="s">
        <v>11904</v>
      </c>
      <c r="G250" s="5">
        <v>320</v>
      </c>
      <c r="H250">
        <v>59300</v>
      </c>
      <c r="I250" s="5" t="str">
        <f t="shared" si="6"/>
        <v>|n</v>
      </c>
      <c r="J250" s="5" t="str">
        <f t="shared" si="7"/>
        <v>249,BMW,4 Series,2017,premium unleaded (recommended),AUTOMATIC,320,59300,|n</v>
      </c>
    </row>
    <row r="251" spans="1:10">
      <c r="A251" s="5">
        <v>250</v>
      </c>
      <c r="B251" s="5" t="s">
        <v>11200</v>
      </c>
      <c r="C251" t="s">
        <v>11224</v>
      </c>
      <c r="D251">
        <v>2015</v>
      </c>
      <c r="E251" t="s">
        <v>11202</v>
      </c>
      <c r="F251" t="s">
        <v>11904</v>
      </c>
      <c r="G251" s="5">
        <v>300</v>
      </c>
      <c r="H251">
        <v>47800</v>
      </c>
      <c r="I251" s="5" t="str">
        <f t="shared" si="6"/>
        <v>|n</v>
      </c>
      <c r="J251" s="5" t="str">
        <f t="shared" si="7"/>
        <v>250,BMW,4 Series Gran Coupe,2015,premium unleaded (required),AUTOMATIC,300,47800,|n</v>
      </c>
    </row>
    <row r="252" spans="1:10">
      <c r="A252" s="5">
        <v>251</v>
      </c>
      <c r="B252" s="5" t="s">
        <v>11200</v>
      </c>
      <c r="C252" t="s">
        <v>11224</v>
      </c>
      <c r="D252">
        <v>2016</v>
      </c>
      <c r="E252" t="s">
        <v>11202</v>
      </c>
      <c r="F252" t="s">
        <v>11904</v>
      </c>
      <c r="G252" s="5">
        <v>300</v>
      </c>
      <c r="H252">
        <v>49950</v>
      </c>
      <c r="I252" s="5">
        <f t="shared" si="6"/>
        <v>250</v>
      </c>
      <c r="J252" s="5" t="str">
        <f t="shared" si="7"/>
        <v>251,BMW,4 Series Gran Coupe,2016,premium unleaded (required),AUTOMATIC,300,49950,250</v>
      </c>
    </row>
    <row r="253" spans="1:10">
      <c r="A253" s="5">
        <v>252</v>
      </c>
      <c r="B253" s="5" t="s">
        <v>11200</v>
      </c>
      <c r="C253" s="5" t="s">
        <v>11224</v>
      </c>
      <c r="D253">
        <v>2017</v>
      </c>
      <c r="E253" t="s">
        <v>11209</v>
      </c>
      <c r="F253" t="s">
        <v>11904</v>
      </c>
      <c r="G253" s="5">
        <v>320</v>
      </c>
      <c r="H253">
        <v>50300</v>
      </c>
      <c r="I253" s="5" t="str">
        <f t="shared" si="6"/>
        <v>|n</v>
      </c>
      <c r="J253" s="5" t="str">
        <f t="shared" si="7"/>
        <v>252,BMW,4 Series Gran Coupe,2017,premium unleaded (recommended),AUTOMATIC,320,50300,|n</v>
      </c>
    </row>
    <row r="254" spans="1:10">
      <c r="A254" s="5">
        <v>253</v>
      </c>
      <c r="B254" s="5" t="s">
        <v>11200</v>
      </c>
      <c r="C254" s="5" t="s">
        <v>11232</v>
      </c>
      <c r="D254">
        <v>2015</v>
      </c>
      <c r="E254" t="s">
        <v>11219</v>
      </c>
      <c r="F254" t="s">
        <v>11904</v>
      </c>
      <c r="G254" s="5">
        <v>255</v>
      </c>
      <c r="H254">
        <v>59400</v>
      </c>
      <c r="I254" s="5" t="str">
        <f t="shared" si="6"/>
        <v>|n</v>
      </c>
      <c r="J254" s="5" t="str">
        <f t="shared" si="7"/>
        <v>253,BMW,5 Series,2015,diesel,AUTOMATIC,255,59400,|n</v>
      </c>
    </row>
    <row r="255" spans="1:10">
      <c r="A255" s="5">
        <v>254</v>
      </c>
      <c r="B255" s="5" t="s">
        <v>11200</v>
      </c>
      <c r="C255" s="5" t="s">
        <v>11232</v>
      </c>
      <c r="D255">
        <v>2015</v>
      </c>
      <c r="E255" t="s">
        <v>11202</v>
      </c>
      <c r="F255" t="s">
        <v>11904</v>
      </c>
      <c r="G255" s="5">
        <v>443</v>
      </c>
      <c r="H255">
        <v>67200</v>
      </c>
      <c r="I255" s="5" t="str">
        <f t="shared" si="6"/>
        <v>|n</v>
      </c>
      <c r="J255" s="5" t="str">
        <f t="shared" si="7"/>
        <v>254,BMW,5 Series,2015,premium unleaded (required),AUTOMATIC,443,67200,|n</v>
      </c>
    </row>
    <row r="256" spans="1:10">
      <c r="A256" s="5">
        <v>255</v>
      </c>
      <c r="B256" s="5" t="s">
        <v>11200</v>
      </c>
      <c r="C256" s="5" t="s">
        <v>11232</v>
      </c>
      <c r="D256">
        <v>2016</v>
      </c>
      <c r="E256" t="s">
        <v>11219</v>
      </c>
      <c r="F256" t="s">
        <v>11904</v>
      </c>
      <c r="G256" s="5">
        <v>255</v>
      </c>
      <c r="H256">
        <v>59650</v>
      </c>
      <c r="I256" s="5" t="str">
        <f t="shared" si="6"/>
        <v>|n</v>
      </c>
      <c r="J256" s="5" t="str">
        <f t="shared" si="7"/>
        <v>255,BMW,5 Series,2016,diesel,AUTOMATIC,255,59650,|n</v>
      </c>
    </row>
    <row r="257" spans="1:10">
      <c r="A257" s="5">
        <v>256</v>
      </c>
      <c r="B257" s="5" t="s">
        <v>11200</v>
      </c>
      <c r="C257" s="5" t="s">
        <v>11232</v>
      </c>
      <c r="D257">
        <v>2016</v>
      </c>
      <c r="E257" t="s">
        <v>11202</v>
      </c>
      <c r="F257" t="s">
        <v>11904</v>
      </c>
      <c r="G257" s="5">
        <v>443</v>
      </c>
      <c r="H257">
        <v>68600</v>
      </c>
      <c r="I257" s="5" t="str">
        <f t="shared" si="6"/>
        <v>|n</v>
      </c>
      <c r="J257" s="5" t="str">
        <f t="shared" si="7"/>
        <v>256,BMW,5 Series,2016,premium unleaded (required),AUTOMATIC,443,68600,|n</v>
      </c>
    </row>
    <row r="258" spans="1:10">
      <c r="A258" s="5">
        <v>257</v>
      </c>
      <c r="B258" s="5" t="s">
        <v>11200</v>
      </c>
      <c r="C258" s="5" t="s">
        <v>11231</v>
      </c>
      <c r="D258">
        <v>2015</v>
      </c>
      <c r="E258" t="s">
        <v>11202</v>
      </c>
      <c r="F258" t="s">
        <v>11904</v>
      </c>
      <c r="G258" s="5">
        <v>445</v>
      </c>
      <c r="H258">
        <v>71400</v>
      </c>
      <c r="I258" s="5" t="str">
        <f t="shared" si="6"/>
        <v>|n</v>
      </c>
      <c r="J258" s="5" t="str">
        <f t="shared" si="7"/>
        <v>257,BMW,5 Series Gran Turismo,2015,premium unleaded (required),AUTOMATIC,445,71400,|n</v>
      </c>
    </row>
    <row r="259" spans="1:10">
      <c r="A259" s="5">
        <v>258</v>
      </c>
      <c r="B259" s="5" t="s">
        <v>11200</v>
      </c>
      <c r="C259" s="5" t="s">
        <v>11231</v>
      </c>
      <c r="D259">
        <v>2016</v>
      </c>
      <c r="E259" t="s">
        <v>11202</v>
      </c>
      <c r="F259" t="s">
        <v>11904</v>
      </c>
      <c r="G259" s="5">
        <v>445</v>
      </c>
      <c r="H259">
        <v>72500</v>
      </c>
      <c r="I259" s="5">
        <f t="shared" ref="I259:I322" si="8">IF(AND($B258=$B259,$C258=$C259,$E258=$E259,$F258=$F259),A258,"|n")</f>
        <v>257</v>
      </c>
      <c r="J259" s="5" t="str">
        <f t="shared" ref="J259:J322" si="9">A259&amp;","&amp;B259&amp;","&amp;C259&amp;","&amp;D259&amp;","&amp;E259&amp;","&amp;F259&amp;","&amp;G259&amp;","&amp;H259&amp;","&amp;I259</f>
        <v>258,BMW,5 Series Gran Turismo,2016,premium unleaded (required),AUTOMATIC,445,72500,257</v>
      </c>
    </row>
    <row r="260" spans="1:10">
      <c r="A260" s="5">
        <v>259</v>
      </c>
      <c r="B260" s="5" t="s">
        <v>11200</v>
      </c>
      <c r="C260" s="5" t="s">
        <v>11231</v>
      </c>
      <c r="D260">
        <v>2017</v>
      </c>
      <c r="E260" t="s">
        <v>11202</v>
      </c>
      <c r="F260" t="s">
        <v>11904</v>
      </c>
      <c r="G260" s="5">
        <v>445</v>
      </c>
      <c r="H260">
        <v>72500</v>
      </c>
      <c r="I260" s="5">
        <f t="shared" si="8"/>
        <v>258</v>
      </c>
      <c r="J260" s="5" t="str">
        <f t="shared" si="9"/>
        <v>259,BMW,5 Series Gran Turismo,2017,premium unleaded (required),AUTOMATIC,445,72500,258</v>
      </c>
    </row>
    <row r="261" spans="1:10">
      <c r="A261" s="5">
        <v>260</v>
      </c>
      <c r="B261" s="5" t="s">
        <v>11200</v>
      </c>
      <c r="C261" s="5" t="s">
        <v>11241</v>
      </c>
      <c r="D261">
        <v>2015</v>
      </c>
      <c r="E261" t="s">
        <v>11202</v>
      </c>
      <c r="F261" t="s">
        <v>11904</v>
      </c>
      <c r="G261" s="5">
        <v>445</v>
      </c>
      <c r="H261">
        <v>97900</v>
      </c>
      <c r="I261" s="5" t="str">
        <f t="shared" si="8"/>
        <v>|n</v>
      </c>
      <c r="J261" s="5" t="str">
        <f t="shared" si="9"/>
        <v>260,BMW,6 Series,2015,premium unleaded (required),AUTOMATIC,445,97900,|n</v>
      </c>
    </row>
    <row r="262" spans="1:10">
      <c r="A262" s="5">
        <v>261</v>
      </c>
      <c r="B262" s="5" t="s">
        <v>11200</v>
      </c>
      <c r="C262" s="5" t="s">
        <v>11241</v>
      </c>
      <c r="D262">
        <v>2016</v>
      </c>
      <c r="E262" t="s">
        <v>11202</v>
      </c>
      <c r="F262" t="s">
        <v>11904</v>
      </c>
      <c r="G262" s="5">
        <v>445</v>
      </c>
      <c r="H262">
        <v>99200</v>
      </c>
      <c r="I262" s="5">
        <f t="shared" si="8"/>
        <v>260</v>
      </c>
      <c r="J262" s="5" t="str">
        <f t="shared" si="9"/>
        <v>261,BMW,6 Series,2016,premium unleaded (required),AUTOMATIC,445,99200,260</v>
      </c>
    </row>
    <row r="263" spans="1:10">
      <c r="A263" s="5">
        <v>262</v>
      </c>
      <c r="B263" s="5" t="s">
        <v>11200</v>
      </c>
      <c r="C263" s="5" t="s">
        <v>11241</v>
      </c>
      <c r="D263">
        <v>2017</v>
      </c>
      <c r="E263" t="s">
        <v>11202</v>
      </c>
      <c r="F263" t="s">
        <v>11904</v>
      </c>
      <c r="G263" s="5">
        <v>445</v>
      </c>
      <c r="H263">
        <v>99500</v>
      </c>
      <c r="I263" s="5">
        <f t="shared" si="8"/>
        <v>261</v>
      </c>
      <c r="J263" s="5" t="str">
        <f t="shared" si="9"/>
        <v>262,BMW,6 Series,2017,premium unleaded (required),AUTOMATIC,445,99500,261</v>
      </c>
    </row>
    <row r="264" spans="1:10">
      <c r="A264" s="5">
        <v>263</v>
      </c>
      <c r="B264" s="5" t="s">
        <v>11200</v>
      </c>
      <c r="C264" s="5" t="s">
        <v>11240</v>
      </c>
      <c r="D264">
        <v>2015</v>
      </c>
      <c r="E264" t="s">
        <v>11202</v>
      </c>
      <c r="F264" t="s">
        <v>11904</v>
      </c>
      <c r="G264" s="5">
        <v>445</v>
      </c>
      <c r="H264">
        <v>92600</v>
      </c>
      <c r="I264" s="5" t="str">
        <f t="shared" si="8"/>
        <v>|n</v>
      </c>
      <c r="J264" s="5" t="str">
        <f t="shared" si="9"/>
        <v>263,BMW,6 Series Gran Coupe,2015,premium unleaded (required),AUTOMATIC,445,92600,|n</v>
      </c>
    </row>
    <row r="265" spans="1:10">
      <c r="A265" s="5">
        <v>264</v>
      </c>
      <c r="B265" s="5" t="s">
        <v>11200</v>
      </c>
      <c r="C265" s="5" t="s">
        <v>11240</v>
      </c>
      <c r="D265">
        <v>2016</v>
      </c>
      <c r="E265" t="s">
        <v>11202</v>
      </c>
      <c r="F265" t="s">
        <v>11904</v>
      </c>
      <c r="G265" s="5">
        <v>445</v>
      </c>
      <c r="H265">
        <v>93900</v>
      </c>
      <c r="I265" s="5">
        <f t="shared" si="8"/>
        <v>263</v>
      </c>
      <c r="J265" s="5" t="str">
        <f t="shared" si="9"/>
        <v>264,BMW,6 Series Gran Coupe,2016,premium unleaded (required),AUTOMATIC,445,93900,263</v>
      </c>
    </row>
    <row r="266" spans="1:10">
      <c r="A266" s="5">
        <v>265</v>
      </c>
      <c r="B266" s="5" t="s">
        <v>11200</v>
      </c>
      <c r="C266" s="5" t="s">
        <v>11240</v>
      </c>
      <c r="D266">
        <v>2017</v>
      </c>
      <c r="E266" t="s">
        <v>11202</v>
      </c>
      <c r="F266" t="s">
        <v>11904</v>
      </c>
      <c r="G266" s="5">
        <v>445</v>
      </c>
      <c r="H266">
        <v>94200</v>
      </c>
      <c r="I266" s="5">
        <f t="shared" si="8"/>
        <v>264</v>
      </c>
      <c r="J266" s="5" t="str">
        <f t="shared" si="9"/>
        <v>265,BMW,6 Series Gran Coupe,2017,premium unleaded (required),AUTOMATIC,445,94200,264</v>
      </c>
    </row>
    <row r="267" spans="1:10">
      <c r="A267" s="5">
        <v>266</v>
      </c>
      <c r="B267" s="5" t="s">
        <v>11200</v>
      </c>
      <c r="C267" s="5" t="s">
        <v>11246</v>
      </c>
      <c r="D267">
        <v>2015</v>
      </c>
      <c r="E267" t="s">
        <v>11219</v>
      </c>
      <c r="F267" t="s">
        <v>11904</v>
      </c>
      <c r="G267" s="5">
        <v>255</v>
      </c>
      <c r="H267">
        <v>82500</v>
      </c>
      <c r="I267" s="5" t="str">
        <f t="shared" si="8"/>
        <v>|n</v>
      </c>
      <c r="J267" s="5" t="str">
        <f t="shared" si="9"/>
        <v>266,BMW,7 Series,2015,diesel,AUTOMATIC,255,82500,|n</v>
      </c>
    </row>
    <row r="268" spans="1:10">
      <c r="A268" s="5">
        <v>267</v>
      </c>
      <c r="B268" s="5" t="s">
        <v>11200</v>
      </c>
      <c r="C268" s="5" t="s">
        <v>11246</v>
      </c>
      <c r="D268">
        <v>2015</v>
      </c>
      <c r="E268" t="s">
        <v>11202</v>
      </c>
      <c r="F268" t="s">
        <v>11904</v>
      </c>
      <c r="G268" s="5">
        <v>535</v>
      </c>
      <c r="H268">
        <v>141200</v>
      </c>
      <c r="I268" s="5" t="str">
        <f t="shared" si="8"/>
        <v>|n</v>
      </c>
      <c r="J268" s="5" t="str">
        <f t="shared" si="9"/>
        <v>267,BMW,7 Series,2015,premium unleaded (required),AUTOMATIC,535,141200,|n</v>
      </c>
    </row>
    <row r="269" spans="1:10">
      <c r="A269" s="5">
        <v>268</v>
      </c>
      <c r="B269" s="5" t="s">
        <v>11200</v>
      </c>
      <c r="C269" s="5" t="s">
        <v>11246</v>
      </c>
      <c r="D269">
        <v>2016</v>
      </c>
      <c r="E269" t="s">
        <v>11202</v>
      </c>
      <c r="F269" t="s">
        <v>11904</v>
      </c>
      <c r="G269" s="5">
        <v>445</v>
      </c>
      <c r="H269">
        <v>97400</v>
      </c>
      <c r="I269" s="5">
        <f t="shared" si="8"/>
        <v>267</v>
      </c>
      <c r="J269" s="5" t="str">
        <f t="shared" si="9"/>
        <v>268,BMW,7 Series,2016,premium unleaded (required),AUTOMATIC,445,97400,267</v>
      </c>
    </row>
    <row r="270" spans="1:10">
      <c r="A270" s="5">
        <v>269</v>
      </c>
      <c r="B270" s="5" t="s">
        <v>11200</v>
      </c>
      <c r="C270" s="5" t="s">
        <v>11246</v>
      </c>
      <c r="D270">
        <v>2017</v>
      </c>
      <c r="E270" t="s">
        <v>11202</v>
      </c>
      <c r="F270" t="s">
        <v>11904</v>
      </c>
      <c r="G270" s="5">
        <v>445</v>
      </c>
      <c r="H270">
        <v>97600</v>
      </c>
      <c r="I270" s="5">
        <f t="shared" si="8"/>
        <v>268</v>
      </c>
      <c r="J270" s="5" t="str">
        <f t="shared" si="9"/>
        <v>269,BMW,7 Series,2017,premium unleaded (required),AUTOMATIC,445,97600,268</v>
      </c>
    </row>
    <row r="271" spans="1:10">
      <c r="A271" s="5">
        <v>270</v>
      </c>
      <c r="B271" s="5" t="s">
        <v>11200</v>
      </c>
      <c r="C271" s="5" t="s">
        <v>11272</v>
      </c>
      <c r="D271">
        <v>2014</v>
      </c>
      <c r="E271" t="s">
        <v>11202</v>
      </c>
      <c r="F271" t="s">
        <v>11904</v>
      </c>
      <c r="G271" s="5">
        <v>335</v>
      </c>
      <c r="H271">
        <v>61400</v>
      </c>
      <c r="I271" s="5" t="str">
        <f t="shared" si="8"/>
        <v>|n</v>
      </c>
      <c r="J271" s="5" t="str">
        <f t="shared" si="9"/>
        <v>270,BMW,ActiveHybrid 5,2014,premium unleaded (required),AUTOMATIC,335,61400,|n</v>
      </c>
    </row>
    <row r="272" spans="1:10">
      <c r="A272" s="5">
        <v>271</v>
      </c>
      <c r="B272" s="5" t="s">
        <v>11200</v>
      </c>
      <c r="C272" s="5" t="s">
        <v>11272</v>
      </c>
      <c r="D272">
        <v>2015</v>
      </c>
      <c r="E272" t="s">
        <v>11202</v>
      </c>
      <c r="F272" t="s">
        <v>11904</v>
      </c>
      <c r="G272" s="5">
        <v>335</v>
      </c>
      <c r="H272">
        <v>61900</v>
      </c>
      <c r="I272" s="5">
        <f t="shared" si="8"/>
        <v>270</v>
      </c>
      <c r="J272" s="5" t="str">
        <f t="shared" si="9"/>
        <v>271,BMW,ActiveHybrid 5,2015,premium unleaded (required),AUTOMATIC,335,61900,270</v>
      </c>
    </row>
    <row r="273" spans="1:10">
      <c r="A273" s="5">
        <v>272</v>
      </c>
      <c r="B273" s="5" t="s">
        <v>11200</v>
      </c>
      <c r="C273" s="5" t="s">
        <v>11272</v>
      </c>
      <c r="D273">
        <v>2016</v>
      </c>
      <c r="E273" t="s">
        <v>11202</v>
      </c>
      <c r="F273" t="s">
        <v>11904</v>
      </c>
      <c r="G273" s="5">
        <v>335</v>
      </c>
      <c r="H273">
        <v>62100</v>
      </c>
      <c r="I273" s="5">
        <f t="shared" si="8"/>
        <v>271</v>
      </c>
      <c r="J273" s="5" t="str">
        <f t="shared" si="9"/>
        <v>272,BMW,ActiveHybrid 5,2016,premium unleaded (required),AUTOMATIC,335,62100,271</v>
      </c>
    </row>
    <row r="274" spans="1:10">
      <c r="A274" s="5">
        <v>273</v>
      </c>
      <c r="B274" s="5" t="s">
        <v>11200</v>
      </c>
      <c r="C274" s="5" t="s">
        <v>11273</v>
      </c>
      <c r="D274">
        <v>2013</v>
      </c>
      <c r="E274" t="s">
        <v>11202</v>
      </c>
      <c r="F274" t="s">
        <v>11904</v>
      </c>
      <c r="G274" s="5">
        <v>350</v>
      </c>
      <c r="H274">
        <v>84300</v>
      </c>
      <c r="I274" s="5" t="str">
        <f t="shared" si="8"/>
        <v>|n</v>
      </c>
      <c r="J274" s="5" t="str">
        <f t="shared" si="9"/>
        <v>273,BMW,ActiveHybrid 7,2013,premium unleaded (required),AUTOMATIC,350,84300,|n</v>
      </c>
    </row>
    <row r="275" spans="1:10">
      <c r="A275" s="5">
        <v>274</v>
      </c>
      <c r="B275" s="5" t="s">
        <v>11200</v>
      </c>
      <c r="C275" s="5" t="s">
        <v>11273</v>
      </c>
      <c r="D275">
        <v>2014</v>
      </c>
      <c r="E275" t="s">
        <v>11202</v>
      </c>
      <c r="F275" t="s">
        <v>11904</v>
      </c>
      <c r="G275" s="5">
        <v>350</v>
      </c>
      <c r="H275">
        <v>84300</v>
      </c>
      <c r="I275" s="5">
        <f t="shared" si="8"/>
        <v>273</v>
      </c>
      <c r="J275" s="5" t="str">
        <f t="shared" si="9"/>
        <v>274,BMW,ActiveHybrid 7,2014,premium unleaded (required),AUTOMATIC,350,84300,273</v>
      </c>
    </row>
    <row r="276" spans="1:10">
      <c r="A276" s="5">
        <v>275</v>
      </c>
      <c r="B276" s="5" t="s">
        <v>11200</v>
      </c>
      <c r="C276" s="5" t="s">
        <v>11273</v>
      </c>
      <c r="D276">
        <v>2015</v>
      </c>
      <c r="E276" t="s">
        <v>11202</v>
      </c>
      <c r="F276" t="s">
        <v>11904</v>
      </c>
      <c r="G276" s="5">
        <v>335</v>
      </c>
      <c r="H276">
        <v>84300</v>
      </c>
      <c r="I276" s="5">
        <f t="shared" si="8"/>
        <v>274</v>
      </c>
      <c r="J276" s="5" t="str">
        <f t="shared" si="9"/>
        <v>275,BMW,ActiveHybrid 7,2015,premium unleaded (required),AUTOMATIC,335,84300,274</v>
      </c>
    </row>
    <row r="277" spans="1:10">
      <c r="A277" s="5">
        <v>276</v>
      </c>
      <c r="B277" s="5" t="s">
        <v>11200</v>
      </c>
      <c r="C277" s="5" t="s">
        <v>11274</v>
      </c>
      <c r="D277">
        <v>2010</v>
      </c>
      <c r="E277" t="s">
        <v>11202</v>
      </c>
      <c r="F277" t="s">
        <v>11904</v>
      </c>
      <c r="G277" s="5">
        <v>480</v>
      </c>
      <c r="H277">
        <v>88900</v>
      </c>
      <c r="I277" s="5" t="str">
        <f t="shared" si="8"/>
        <v>|n</v>
      </c>
      <c r="J277" s="5" t="str">
        <f t="shared" si="9"/>
        <v>276,BMW,ActiveHybrid X6,2010,premium unleaded (required),AUTOMATIC,480,88900,|n</v>
      </c>
    </row>
    <row r="278" spans="1:10">
      <c r="A278" s="5">
        <v>277</v>
      </c>
      <c r="B278" s="5" t="s">
        <v>11200</v>
      </c>
      <c r="C278" s="5" t="s">
        <v>11274</v>
      </c>
      <c r="D278">
        <v>2011</v>
      </c>
      <c r="E278" t="s">
        <v>11202</v>
      </c>
      <c r="F278" t="s">
        <v>11904</v>
      </c>
      <c r="G278" s="5">
        <v>480</v>
      </c>
      <c r="H278">
        <v>88900</v>
      </c>
      <c r="I278" s="5">
        <f t="shared" si="8"/>
        <v>276</v>
      </c>
      <c r="J278" s="5" t="str">
        <f t="shared" si="9"/>
        <v>277,BMW,ActiveHybrid X6,2011,premium unleaded (required),AUTOMATIC,480,88900,276</v>
      </c>
    </row>
    <row r="279" spans="1:10">
      <c r="A279" s="5">
        <v>278</v>
      </c>
      <c r="B279" s="5" t="s">
        <v>11200</v>
      </c>
      <c r="C279" s="5" t="s">
        <v>11281</v>
      </c>
      <c r="D279">
        <v>2015</v>
      </c>
      <c r="E279" t="s">
        <v>11202</v>
      </c>
      <c r="F279" t="s">
        <v>11904</v>
      </c>
      <c r="G279" s="5">
        <v>540</v>
      </c>
      <c r="H279">
        <v>117300</v>
      </c>
      <c r="I279" s="5" t="str">
        <f t="shared" si="8"/>
        <v>|n</v>
      </c>
      <c r="J279" s="5" t="str">
        <f t="shared" si="9"/>
        <v>278,BMW,ALPINA B6 Gran Coupe,2015,premium unleaded (required),AUTOMATIC,540,117300,|n</v>
      </c>
    </row>
    <row r="280" spans="1:10">
      <c r="A280" s="5">
        <v>279</v>
      </c>
      <c r="B280" s="5" t="s">
        <v>11200</v>
      </c>
      <c r="C280" s="5" t="s">
        <v>11281</v>
      </c>
      <c r="D280">
        <v>2016</v>
      </c>
      <c r="E280" t="s">
        <v>11202</v>
      </c>
      <c r="F280" t="s">
        <v>11904</v>
      </c>
      <c r="G280" s="5">
        <v>600</v>
      </c>
      <c r="H280">
        <v>122200</v>
      </c>
      <c r="I280" s="5">
        <f t="shared" si="8"/>
        <v>278</v>
      </c>
      <c r="J280" s="5" t="str">
        <f t="shared" si="9"/>
        <v>279,BMW,ALPINA B6 Gran Coupe,2016,premium unleaded (required),AUTOMATIC,600,122200,278</v>
      </c>
    </row>
    <row r="281" spans="1:10">
      <c r="A281" s="5">
        <v>280</v>
      </c>
      <c r="B281" s="5" t="s">
        <v>11200</v>
      </c>
      <c r="C281" s="5" t="s">
        <v>11281</v>
      </c>
      <c r="D281">
        <v>2017</v>
      </c>
      <c r="E281" t="s">
        <v>11202</v>
      </c>
      <c r="F281" t="s">
        <v>11904</v>
      </c>
      <c r="G281" s="5">
        <v>600</v>
      </c>
      <c r="H281">
        <v>122500</v>
      </c>
      <c r="I281" s="5">
        <f t="shared" si="8"/>
        <v>279</v>
      </c>
      <c r="J281" s="5" t="str">
        <f t="shared" si="9"/>
        <v>280,BMW,ALPINA B6 Gran Coupe,2017,premium unleaded (required),AUTOMATIC,600,122500,279</v>
      </c>
    </row>
    <row r="282" spans="1:10">
      <c r="A282" s="5">
        <v>281</v>
      </c>
      <c r="B282" s="5" t="s">
        <v>11200</v>
      </c>
      <c r="C282" s="5" t="s">
        <v>11282</v>
      </c>
      <c r="D282">
        <v>2014</v>
      </c>
      <c r="E282" t="s">
        <v>11202</v>
      </c>
      <c r="F282" t="s">
        <v>11904</v>
      </c>
      <c r="G282" s="5">
        <v>540</v>
      </c>
      <c r="H282">
        <v>135200</v>
      </c>
      <c r="I282" s="5" t="str">
        <f t="shared" si="8"/>
        <v>|n</v>
      </c>
      <c r="J282" s="5" t="str">
        <f t="shared" si="9"/>
        <v>281,BMW,ALPINA B7,2014,premium unleaded (required),AUTOMATIC,540,135200,|n</v>
      </c>
    </row>
    <row r="283" spans="1:10">
      <c r="A283" s="5">
        <v>282</v>
      </c>
      <c r="B283" s="5" t="s">
        <v>11200</v>
      </c>
      <c r="C283" s="5" t="s">
        <v>11282</v>
      </c>
      <c r="D283">
        <v>2015</v>
      </c>
      <c r="E283" t="s">
        <v>11202</v>
      </c>
      <c r="F283" t="s">
        <v>11904</v>
      </c>
      <c r="G283" s="5">
        <v>540</v>
      </c>
      <c r="H283">
        <v>135200</v>
      </c>
      <c r="I283" s="5">
        <f t="shared" si="8"/>
        <v>281</v>
      </c>
      <c r="J283" s="5" t="str">
        <f t="shared" si="9"/>
        <v>282,BMW,ALPINA B7,2015,premium unleaded (required),AUTOMATIC,540,135200,281</v>
      </c>
    </row>
    <row r="284" spans="1:10">
      <c r="A284" s="5">
        <v>283</v>
      </c>
      <c r="B284" s="5" t="s">
        <v>11200</v>
      </c>
      <c r="C284" s="5" t="s">
        <v>11282</v>
      </c>
      <c r="D284">
        <v>2017</v>
      </c>
      <c r="E284" t="s">
        <v>11202</v>
      </c>
      <c r="F284" t="s">
        <v>11904</v>
      </c>
      <c r="G284" s="5">
        <v>600</v>
      </c>
      <c r="H284">
        <v>137000</v>
      </c>
      <c r="I284" s="5">
        <f t="shared" si="8"/>
        <v>282</v>
      </c>
      <c r="J284" s="5" t="str">
        <f t="shared" si="9"/>
        <v>283,BMW,ALPINA B7,2017,premium unleaded (required),AUTOMATIC,600,137000,282</v>
      </c>
    </row>
    <row r="285" spans="1:10">
      <c r="A285" s="5">
        <v>284</v>
      </c>
      <c r="B285" s="5" t="s">
        <v>11200</v>
      </c>
      <c r="C285" s="5" t="s">
        <v>11559</v>
      </c>
      <c r="D285">
        <v>2015</v>
      </c>
      <c r="E285" t="s">
        <v>11234</v>
      </c>
      <c r="F285" t="s">
        <v>11906</v>
      </c>
      <c r="G285" s="5">
        <v>170</v>
      </c>
      <c r="H285">
        <v>42400</v>
      </c>
      <c r="I285" s="5" t="str">
        <f t="shared" si="8"/>
        <v>|n</v>
      </c>
      <c r="J285" s="5" t="str">
        <f t="shared" si="9"/>
        <v>284,BMW,i3,2015,electric,DIRECT_DRIVE,170,42400,|n</v>
      </c>
    </row>
    <row r="286" spans="1:10">
      <c r="A286" s="5">
        <v>285</v>
      </c>
      <c r="B286" s="5" t="s">
        <v>11200</v>
      </c>
      <c r="C286" s="5" t="s">
        <v>11559</v>
      </c>
      <c r="D286">
        <v>2016</v>
      </c>
      <c r="E286" t="s">
        <v>11234</v>
      </c>
      <c r="F286" t="s">
        <v>11906</v>
      </c>
      <c r="G286" s="5">
        <v>170</v>
      </c>
      <c r="H286">
        <v>42400</v>
      </c>
      <c r="I286" s="5">
        <f t="shared" si="8"/>
        <v>284</v>
      </c>
      <c r="J286" s="5" t="str">
        <f t="shared" si="9"/>
        <v>285,BMW,i3,2016,electric,DIRECT_DRIVE,170,42400,284</v>
      </c>
    </row>
    <row r="287" spans="1:10">
      <c r="A287" s="5">
        <v>286</v>
      </c>
      <c r="B287" s="5" t="s">
        <v>11200</v>
      </c>
      <c r="C287" s="5" t="s">
        <v>11559</v>
      </c>
      <c r="D287">
        <v>2017</v>
      </c>
      <c r="E287" t="s">
        <v>11234</v>
      </c>
      <c r="F287" t="s">
        <v>11906</v>
      </c>
      <c r="G287" s="5">
        <v>170</v>
      </c>
      <c r="H287">
        <v>43600</v>
      </c>
      <c r="I287" s="5">
        <f t="shared" si="8"/>
        <v>285</v>
      </c>
      <c r="J287" s="5" t="str">
        <f t="shared" si="9"/>
        <v>286,BMW,i3,2017,electric,DIRECT_DRIVE,170,43600,285</v>
      </c>
    </row>
    <row r="288" spans="1:10">
      <c r="A288" s="5">
        <v>287</v>
      </c>
      <c r="B288" s="5" t="s">
        <v>11200</v>
      </c>
      <c r="C288" s="5" t="s">
        <v>11632</v>
      </c>
      <c r="D288">
        <v>2006</v>
      </c>
      <c r="E288" t="s">
        <v>11202</v>
      </c>
      <c r="F288" t="s">
        <v>11903</v>
      </c>
      <c r="G288" s="5">
        <v>330</v>
      </c>
      <c r="H288">
        <v>51300</v>
      </c>
      <c r="I288" s="5" t="str">
        <f t="shared" si="8"/>
        <v>|n</v>
      </c>
      <c r="J288" s="5" t="str">
        <f t="shared" si="9"/>
        <v>287,BMW,M,2006,premium unleaded (required),MANUAL,330,51300,|n</v>
      </c>
    </row>
    <row r="289" spans="1:10">
      <c r="A289" s="5">
        <v>288</v>
      </c>
      <c r="B289" s="5" t="s">
        <v>11200</v>
      </c>
      <c r="C289" s="5" t="s">
        <v>11608</v>
      </c>
      <c r="D289">
        <v>2016</v>
      </c>
      <c r="E289" t="s">
        <v>11202</v>
      </c>
      <c r="F289" t="s">
        <v>11903</v>
      </c>
      <c r="G289" s="5">
        <v>365</v>
      </c>
      <c r="H289">
        <v>51700</v>
      </c>
      <c r="I289" s="5" t="str">
        <f t="shared" si="8"/>
        <v>|n</v>
      </c>
      <c r="J289" s="5" t="str">
        <f t="shared" si="9"/>
        <v>288,BMW,M2,2016,premium unleaded (required),MANUAL,365,51700,|n</v>
      </c>
    </row>
    <row r="290" spans="1:10">
      <c r="A290" s="5">
        <v>289</v>
      </c>
      <c r="B290" s="5" t="s">
        <v>11200</v>
      </c>
      <c r="C290" s="5" t="s">
        <v>11608</v>
      </c>
      <c r="D290">
        <v>2017</v>
      </c>
      <c r="E290" t="s">
        <v>11202</v>
      </c>
      <c r="F290" t="s">
        <v>11903</v>
      </c>
      <c r="G290" s="5">
        <v>365</v>
      </c>
      <c r="H290">
        <v>51700</v>
      </c>
      <c r="I290" s="5">
        <f t="shared" si="8"/>
        <v>288</v>
      </c>
      <c r="J290" s="5" t="str">
        <f t="shared" si="9"/>
        <v>289,BMW,M2,2017,premium unleaded (required),MANUAL,365,51700,288</v>
      </c>
    </row>
    <row r="291" spans="1:10">
      <c r="A291" s="5">
        <v>290</v>
      </c>
      <c r="B291" s="5" t="s">
        <v>11200</v>
      </c>
      <c r="C291" s="5" t="s">
        <v>11611</v>
      </c>
      <c r="D291">
        <v>2015</v>
      </c>
      <c r="E291" t="s">
        <v>11202</v>
      </c>
      <c r="F291" t="s">
        <v>11903</v>
      </c>
      <c r="G291" s="5">
        <v>425</v>
      </c>
      <c r="H291">
        <v>62000</v>
      </c>
      <c r="I291" s="5" t="str">
        <f t="shared" si="8"/>
        <v>|n</v>
      </c>
      <c r="J291" s="5" t="str">
        <f t="shared" si="9"/>
        <v>290,BMW,M3,2015,premium unleaded (required),MANUAL,425,62000,|n</v>
      </c>
    </row>
    <row r="292" spans="1:10">
      <c r="A292" s="5">
        <v>291</v>
      </c>
      <c r="B292" s="5" t="s">
        <v>11200</v>
      </c>
      <c r="C292" s="5" t="s">
        <v>11611</v>
      </c>
      <c r="D292">
        <v>2016</v>
      </c>
      <c r="E292" t="s">
        <v>11202</v>
      </c>
      <c r="F292" t="s">
        <v>11903</v>
      </c>
      <c r="G292" s="5">
        <v>425</v>
      </c>
      <c r="H292">
        <v>63500</v>
      </c>
      <c r="I292" s="5">
        <f t="shared" si="8"/>
        <v>290</v>
      </c>
      <c r="J292" s="5" t="str">
        <f t="shared" si="9"/>
        <v>291,BMW,M3,2016,premium unleaded (required),MANUAL,425,63500,290</v>
      </c>
    </row>
    <row r="293" spans="1:10">
      <c r="A293" s="5">
        <v>292</v>
      </c>
      <c r="B293" s="5" t="s">
        <v>11200</v>
      </c>
      <c r="C293" s="5" t="s">
        <v>11611</v>
      </c>
      <c r="D293">
        <v>2017</v>
      </c>
      <c r="E293" t="s">
        <v>11202</v>
      </c>
      <c r="F293" t="s">
        <v>11903</v>
      </c>
      <c r="G293" s="5">
        <v>425</v>
      </c>
      <c r="H293">
        <v>64000</v>
      </c>
      <c r="I293" s="5">
        <f t="shared" si="8"/>
        <v>291</v>
      </c>
      <c r="J293" s="5" t="str">
        <f t="shared" si="9"/>
        <v>292,BMW,M3,2017,premium unleaded (required),MANUAL,425,64000,291</v>
      </c>
    </row>
    <row r="294" spans="1:10">
      <c r="A294" s="5">
        <v>293</v>
      </c>
      <c r="B294" s="5" t="s">
        <v>11200</v>
      </c>
      <c r="C294" s="5" t="s">
        <v>11614</v>
      </c>
      <c r="D294">
        <v>2015</v>
      </c>
      <c r="E294" t="s">
        <v>11202</v>
      </c>
      <c r="F294" t="s">
        <v>11903</v>
      </c>
      <c r="G294" s="5">
        <v>425</v>
      </c>
      <c r="H294">
        <v>72500</v>
      </c>
      <c r="I294" s="5" t="str">
        <f t="shared" si="8"/>
        <v>|n</v>
      </c>
      <c r="J294" s="5" t="str">
        <f t="shared" si="9"/>
        <v>293,BMW,M4,2015,premium unleaded (required),MANUAL,425,72500,|n</v>
      </c>
    </row>
    <row r="295" spans="1:10">
      <c r="A295" s="5">
        <v>294</v>
      </c>
      <c r="B295" s="5" t="s">
        <v>11200</v>
      </c>
      <c r="C295" s="5" t="s">
        <v>11614</v>
      </c>
      <c r="D295">
        <v>2016</v>
      </c>
      <c r="E295" t="s">
        <v>11202</v>
      </c>
      <c r="F295" t="s">
        <v>11903</v>
      </c>
      <c r="G295" s="5">
        <v>425</v>
      </c>
      <c r="H295">
        <v>74200</v>
      </c>
      <c r="I295" s="5">
        <f t="shared" si="8"/>
        <v>293</v>
      </c>
      <c r="J295" s="5" t="str">
        <f t="shared" si="9"/>
        <v>294,BMW,M4,2016,premium unleaded (required),MANUAL,425,74200,293</v>
      </c>
    </row>
    <row r="296" spans="1:10">
      <c r="A296" s="5">
        <v>295</v>
      </c>
      <c r="B296" s="5" t="s">
        <v>11200</v>
      </c>
      <c r="C296" t="s">
        <v>11614</v>
      </c>
      <c r="D296">
        <v>2017</v>
      </c>
      <c r="E296" t="s">
        <v>11202</v>
      </c>
      <c r="F296" t="s">
        <v>11903</v>
      </c>
      <c r="G296" s="5">
        <v>425</v>
      </c>
      <c r="H296">
        <v>74700</v>
      </c>
      <c r="I296" s="5">
        <f t="shared" si="8"/>
        <v>294</v>
      </c>
      <c r="J296" s="5" t="str">
        <f t="shared" si="9"/>
        <v>295,BMW,M4,2017,premium unleaded (required),MANUAL,425,74700,294</v>
      </c>
    </row>
    <row r="297" spans="1:10">
      <c r="A297" s="5">
        <v>296</v>
      </c>
      <c r="B297" s="5" t="s">
        <v>11200</v>
      </c>
      <c r="C297" t="s">
        <v>11612</v>
      </c>
      <c r="D297">
        <v>2016</v>
      </c>
      <c r="E297" t="s">
        <v>11202</v>
      </c>
      <c r="F297" t="s">
        <v>11905</v>
      </c>
      <c r="G297" s="5">
        <v>493</v>
      </c>
      <c r="H297">
        <v>133205</v>
      </c>
      <c r="I297" s="5" t="str">
        <f t="shared" si="8"/>
        <v>|n</v>
      </c>
      <c r="J297" s="5" t="str">
        <f t="shared" si="9"/>
        <v>296,BMW,M4 GTS,2016,premium unleaded (required),AUTOMATED_MANUAL,493,133205,|n</v>
      </c>
    </row>
    <row r="298" spans="1:10">
      <c r="A298" s="5">
        <v>297</v>
      </c>
      <c r="B298" s="5" t="s">
        <v>11200</v>
      </c>
      <c r="C298" t="s">
        <v>11616</v>
      </c>
      <c r="D298">
        <v>2014</v>
      </c>
      <c r="E298" t="s">
        <v>11202</v>
      </c>
      <c r="F298" t="s">
        <v>11905</v>
      </c>
      <c r="G298" s="5">
        <v>552</v>
      </c>
      <c r="H298">
        <v>92900</v>
      </c>
      <c r="I298" s="5" t="str">
        <f t="shared" si="8"/>
        <v>|n</v>
      </c>
      <c r="J298" s="5" t="str">
        <f t="shared" si="9"/>
        <v>297,BMW,M5,2014,premium unleaded (required),AUTOMATED_MANUAL,552,92900,|n</v>
      </c>
    </row>
    <row r="299" spans="1:10">
      <c r="A299" s="5">
        <v>298</v>
      </c>
      <c r="B299" s="5" t="s">
        <v>11200</v>
      </c>
      <c r="C299" t="s">
        <v>11616</v>
      </c>
      <c r="D299">
        <v>2015</v>
      </c>
      <c r="E299" t="s">
        <v>11202</v>
      </c>
      <c r="F299" t="s">
        <v>11905</v>
      </c>
      <c r="G299" s="5">
        <v>560</v>
      </c>
      <c r="H299">
        <v>93600</v>
      </c>
      <c r="I299" s="5">
        <f t="shared" si="8"/>
        <v>297</v>
      </c>
      <c r="J299" s="5" t="str">
        <f t="shared" si="9"/>
        <v>298,BMW,M5,2015,premium unleaded (required),AUTOMATED_MANUAL,560,93600,297</v>
      </c>
    </row>
    <row r="300" spans="1:10">
      <c r="A300" s="5">
        <v>299</v>
      </c>
      <c r="B300" s="5" t="s">
        <v>11200</v>
      </c>
      <c r="C300" t="s">
        <v>11616</v>
      </c>
      <c r="D300">
        <v>2016</v>
      </c>
      <c r="E300" t="s">
        <v>11202</v>
      </c>
      <c r="F300" t="s">
        <v>11905</v>
      </c>
      <c r="G300" s="5">
        <v>560</v>
      </c>
      <c r="H300">
        <v>94100</v>
      </c>
      <c r="I300" s="5">
        <f t="shared" si="8"/>
        <v>298</v>
      </c>
      <c r="J300" s="5" t="str">
        <f t="shared" si="9"/>
        <v>299,BMW,M5,2016,premium unleaded (required),AUTOMATED_MANUAL,560,94100,298</v>
      </c>
    </row>
    <row r="301" spans="1:10">
      <c r="A301" s="5">
        <v>300</v>
      </c>
      <c r="B301" s="5" t="s">
        <v>11200</v>
      </c>
      <c r="C301" t="s">
        <v>11618</v>
      </c>
      <c r="D301">
        <v>2015</v>
      </c>
      <c r="E301" t="s">
        <v>11202</v>
      </c>
      <c r="F301" t="s">
        <v>11905</v>
      </c>
      <c r="G301" s="5">
        <v>560</v>
      </c>
      <c r="H301">
        <v>118200</v>
      </c>
      <c r="I301" s="5" t="str">
        <f t="shared" si="8"/>
        <v>|n</v>
      </c>
      <c r="J301" s="5" t="str">
        <f t="shared" si="9"/>
        <v>300,BMW,M6,2015,premium unleaded (required),AUTOMATED_MANUAL,560,118200,|n</v>
      </c>
    </row>
    <row r="302" spans="1:10">
      <c r="A302" s="5">
        <v>301</v>
      </c>
      <c r="B302" s="5" t="s">
        <v>11200</v>
      </c>
      <c r="C302" t="s">
        <v>11618</v>
      </c>
      <c r="D302">
        <v>2016</v>
      </c>
      <c r="E302" t="s">
        <v>11202</v>
      </c>
      <c r="F302" t="s">
        <v>11905</v>
      </c>
      <c r="G302" s="5">
        <v>552</v>
      </c>
      <c r="H302">
        <v>119700</v>
      </c>
      <c r="I302" s="5">
        <f t="shared" si="8"/>
        <v>300</v>
      </c>
      <c r="J302" s="5" t="str">
        <f t="shared" si="9"/>
        <v>301,BMW,M6,2016,premium unleaded (required),AUTOMATED_MANUAL,552,119700,300</v>
      </c>
    </row>
    <row r="303" spans="1:10">
      <c r="A303" s="5">
        <v>302</v>
      </c>
      <c r="B303" s="5" t="s">
        <v>11200</v>
      </c>
      <c r="C303" t="s">
        <v>11618</v>
      </c>
      <c r="D303">
        <v>2017</v>
      </c>
      <c r="E303" t="s">
        <v>11202</v>
      </c>
      <c r="F303" t="s">
        <v>11905</v>
      </c>
      <c r="G303" s="5">
        <v>560</v>
      </c>
      <c r="H303">
        <v>120000</v>
      </c>
      <c r="I303" s="5">
        <f t="shared" si="8"/>
        <v>301</v>
      </c>
      <c r="J303" s="5" t="str">
        <f t="shared" si="9"/>
        <v>302,BMW,M6,2017,premium unleaded (required),AUTOMATED_MANUAL,560,120000,301</v>
      </c>
    </row>
    <row r="304" spans="1:10">
      <c r="A304" s="5">
        <v>303</v>
      </c>
      <c r="B304" s="5" t="s">
        <v>11200</v>
      </c>
      <c r="C304" t="s">
        <v>11617</v>
      </c>
      <c r="D304">
        <v>2015</v>
      </c>
      <c r="E304" t="s">
        <v>11202</v>
      </c>
      <c r="F304" t="s">
        <v>11905</v>
      </c>
      <c r="G304" s="5">
        <v>560</v>
      </c>
      <c r="H304">
        <v>115700</v>
      </c>
      <c r="I304" s="5" t="str">
        <f t="shared" si="8"/>
        <v>|n</v>
      </c>
      <c r="J304" s="5" t="str">
        <f t="shared" si="9"/>
        <v>303,BMW,M6 Gran Coupe,2015,premium unleaded (required),AUTOMATED_MANUAL,560,115700,|n</v>
      </c>
    </row>
    <row r="305" spans="1:10">
      <c r="A305" s="5">
        <v>304</v>
      </c>
      <c r="B305" s="5" t="s">
        <v>11200</v>
      </c>
      <c r="C305" t="s">
        <v>11617</v>
      </c>
      <c r="D305">
        <v>2016</v>
      </c>
      <c r="E305" t="s">
        <v>11202</v>
      </c>
      <c r="F305" t="s">
        <v>11905</v>
      </c>
      <c r="G305" s="5">
        <v>552</v>
      </c>
      <c r="H305">
        <v>117200</v>
      </c>
      <c r="I305" s="5">
        <f t="shared" si="8"/>
        <v>303</v>
      </c>
      <c r="J305" s="5" t="str">
        <f t="shared" si="9"/>
        <v>304,BMW,M6 Gran Coupe,2016,premium unleaded (required),AUTOMATED_MANUAL,552,117200,303</v>
      </c>
    </row>
    <row r="306" spans="1:10">
      <c r="A306" s="5">
        <v>305</v>
      </c>
      <c r="B306" s="5" t="s">
        <v>11200</v>
      </c>
      <c r="C306" t="s">
        <v>11617</v>
      </c>
      <c r="D306">
        <v>2017</v>
      </c>
      <c r="E306" t="s">
        <v>11202</v>
      </c>
      <c r="F306" t="s">
        <v>11905</v>
      </c>
      <c r="G306" s="5">
        <v>560</v>
      </c>
      <c r="H306">
        <v>117500</v>
      </c>
      <c r="I306" s="5">
        <f t="shared" si="8"/>
        <v>304</v>
      </c>
      <c r="J306" s="5" t="str">
        <f t="shared" si="9"/>
        <v>305,BMW,M6 Gran Coupe,2017,premium unleaded (required),AUTOMATED_MANUAL,560,117500,304</v>
      </c>
    </row>
    <row r="307" spans="1:10">
      <c r="A307" s="5">
        <v>306</v>
      </c>
      <c r="B307" s="5" t="s">
        <v>11200</v>
      </c>
      <c r="C307" t="s">
        <v>11872</v>
      </c>
      <c r="D307">
        <v>2015</v>
      </c>
      <c r="E307" t="s">
        <v>11202</v>
      </c>
      <c r="F307" t="s">
        <v>11904</v>
      </c>
      <c r="G307" s="5">
        <v>300</v>
      </c>
      <c r="H307">
        <v>39100</v>
      </c>
      <c r="I307" s="5" t="str">
        <f t="shared" si="8"/>
        <v>|n</v>
      </c>
      <c r="J307" s="5" t="str">
        <f t="shared" si="9"/>
        <v>306,BMW,X1,2015,premium unleaded (required),AUTOMATIC,300,39100,|n</v>
      </c>
    </row>
    <row r="308" spans="1:10">
      <c r="A308" s="5">
        <v>307</v>
      </c>
      <c r="B308" s="5" t="s">
        <v>11200</v>
      </c>
      <c r="C308" t="s">
        <v>11872</v>
      </c>
      <c r="D308">
        <v>2016</v>
      </c>
      <c r="E308" t="s">
        <v>11202</v>
      </c>
      <c r="F308" t="s">
        <v>11904</v>
      </c>
      <c r="G308" s="5">
        <v>228</v>
      </c>
      <c r="H308">
        <v>34800</v>
      </c>
      <c r="I308" s="5">
        <f t="shared" si="8"/>
        <v>306</v>
      </c>
      <c r="J308" s="5" t="str">
        <f t="shared" si="9"/>
        <v>307,BMW,X1,2016,premium unleaded (required),AUTOMATIC,228,34800,306</v>
      </c>
    </row>
    <row r="309" spans="1:10">
      <c r="A309" s="5">
        <v>308</v>
      </c>
      <c r="B309" s="5" t="s">
        <v>11200</v>
      </c>
      <c r="C309" t="s">
        <v>11872</v>
      </c>
      <c r="D309">
        <v>2017</v>
      </c>
      <c r="E309" t="s">
        <v>11202</v>
      </c>
      <c r="F309" t="s">
        <v>11904</v>
      </c>
      <c r="G309" s="5">
        <v>228</v>
      </c>
      <c r="H309">
        <v>35100</v>
      </c>
      <c r="I309" s="5">
        <f t="shared" si="8"/>
        <v>307</v>
      </c>
      <c r="J309" s="5" t="str">
        <f t="shared" si="9"/>
        <v>308,BMW,X1,2017,premium unleaded (required),AUTOMATIC,228,35100,307</v>
      </c>
    </row>
    <row r="310" spans="1:10">
      <c r="A310" s="5">
        <v>309</v>
      </c>
      <c r="B310" s="5" t="s">
        <v>11200</v>
      </c>
      <c r="C310" t="s">
        <v>11873</v>
      </c>
      <c r="D310">
        <v>2015</v>
      </c>
      <c r="E310" t="s">
        <v>11219</v>
      </c>
      <c r="F310" t="s">
        <v>11904</v>
      </c>
      <c r="G310" s="5">
        <v>180</v>
      </c>
      <c r="H310">
        <v>42000</v>
      </c>
      <c r="I310" s="5" t="str">
        <f t="shared" si="8"/>
        <v>|n</v>
      </c>
      <c r="J310" s="5" t="str">
        <f t="shared" si="9"/>
        <v>309,BMW,X3,2015,diesel,AUTOMATIC,180,42000,|n</v>
      </c>
    </row>
    <row r="311" spans="1:10">
      <c r="A311" s="5">
        <v>310</v>
      </c>
      <c r="B311" s="5" t="s">
        <v>11200</v>
      </c>
      <c r="C311" t="s">
        <v>11873</v>
      </c>
      <c r="D311">
        <v>2015</v>
      </c>
      <c r="E311" t="s">
        <v>11202</v>
      </c>
      <c r="F311" t="s">
        <v>11904</v>
      </c>
      <c r="G311" s="5">
        <v>300</v>
      </c>
      <c r="H311">
        <v>45500</v>
      </c>
      <c r="I311" s="5" t="str">
        <f t="shared" si="8"/>
        <v>|n</v>
      </c>
      <c r="J311" s="5" t="str">
        <f t="shared" si="9"/>
        <v>310,BMW,X3,2015,premium unleaded (required),AUTOMATIC,300,45500,|n</v>
      </c>
    </row>
    <row r="312" spans="1:10">
      <c r="A312" s="5">
        <v>311</v>
      </c>
      <c r="B312" s="5" t="s">
        <v>11200</v>
      </c>
      <c r="C312" t="s">
        <v>11873</v>
      </c>
      <c r="D312">
        <v>2016</v>
      </c>
      <c r="E312" t="s">
        <v>11219</v>
      </c>
      <c r="F312" t="s">
        <v>11904</v>
      </c>
      <c r="G312" s="5">
        <v>180</v>
      </c>
      <c r="H312">
        <v>42450</v>
      </c>
      <c r="I312" s="5" t="str">
        <f t="shared" si="8"/>
        <v>|n</v>
      </c>
      <c r="J312" s="5" t="str">
        <f t="shared" si="9"/>
        <v>311,BMW,X3,2016,diesel,AUTOMATIC,180,42450,|n</v>
      </c>
    </row>
    <row r="313" spans="1:10">
      <c r="A313" s="5">
        <v>312</v>
      </c>
      <c r="B313" s="5" t="s">
        <v>11200</v>
      </c>
      <c r="C313" t="s">
        <v>11873</v>
      </c>
      <c r="D313">
        <v>2016</v>
      </c>
      <c r="E313" t="s">
        <v>11202</v>
      </c>
      <c r="F313" t="s">
        <v>11904</v>
      </c>
      <c r="G313" s="5">
        <v>300</v>
      </c>
      <c r="H313">
        <v>46800</v>
      </c>
      <c r="I313" s="5" t="str">
        <f t="shared" si="8"/>
        <v>|n</v>
      </c>
      <c r="J313" s="5" t="str">
        <f t="shared" si="9"/>
        <v>312,BMW,X3,2016,premium unleaded (required),AUTOMATIC,300,46800,|n</v>
      </c>
    </row>
    <row r="314" spans="1:10">
      <c r="A314" s="5">
        <v>313</v>
      </c>
      <c r="B314" s="5" t="s">
        <v>11200</v>
      </c>
      <c r="C314" t="s">
        <v>11873</v>
      </c>
      <c r="D314">
        <v>2017</v>
      </c>
      <c r="E314" t="s">
        <v>11219</v>
      </c>
      <c r="F314" t="s">
        <v>11904</v>
      </c>
      <c r="G314" s="5">
        <v>180</v>
      </c>
      <c r="H314">
        <v>42750</v>
      </c>
      <c r="I314" s="5" t="str">
        <f t="shared" si="8"/>
        <v>|n</v>
      </c>
      <c r="J314" s="5" t="str">
        <f t="shared" si="9"/>
        <v>313,BMW,X3,2017,diesel,AUTOMATIC,180,42750,|n</v>
      </c>
    </row>
    <row r="315" spans="1:10">
      <c r="A315" s="5">
        <v>314</v>
      </c>
      <c r="B315" s="5" t="s">
        <v>11200</v>
      </c>
      <c r="C315" t="s">
        <v>11873</v>
      </c>
      <c r="D315">
        <v>2017</v>
      </c>
      <c r="E315" t="s">
        <v>11202</v>
      </c>
      <c r="F315" t="s">
        <v>11904</v>
      </c>
      <c r="G315" s="5">
        <v>300</v>
      </c>
      <c r="H315">
        <v>47950</v>
      </c>
      <c r="I315" s="5" t="str">
        <f t="shared" si="8"/>
        <v>|n</v>
      </c>
      <c r="J315" s="5" t="str">
        <f t="shared" si="9"/>
        <v>314,BMW,X3,2017,premium unleaded (required),AUTOMATIC,300,47950,|n</v>
      </c>
    </row>
    <row r="316" spans="1:10">
      <c r="A316" s="5">
        <v>315</v>
      </c>
      <c r="B316" s="5" t="s">
        <v>11200</v>
      </c>
      <c r="C316" t="s">
        <v>11874</v>
      </c>
      <c r="D316">
        <v>2015</v>
      </c>
      <c r="E316" t="s">
        <v>11202</v>
      </c>
      <c r="F316" t="s">
        <v>11904</v>
      </c>
      <c r="G316" s="5">
        <v>300</v>
      </c>
      <c r="H316">
        <v>48000</v>
      </c>
      <c r="I316" s="5" t="str">
        <f t="shared" si="8"/>
        <v>|n</v>
      </c>
      <c r="J316" s="5" t="str">
        <f t="shared" si="9"/>
        <v>315,BMW,X4,2015,premium unleaded (required),AUTOMATIC,300,48000,|n</v>
      </c>
    </row>
    <row r="317" spans="1:10">
      <c r="A317" s="5">
        <v>316</v>
      </c>
      <c r="B317" s="5" t="s">
        <v>11200</v>
      </c>
      <c r="C317" t="s">
        <v>11874</v>
      </c>
      <c r="D317">
        <v>2016</v>
      </c>
      <c r="E317" t="s">
        <v>11202</v>
      </c>
      <c r="F317" t="s">
        <v>11904</v>
      </c>
      <c r="G317" s="5">
        <v>360</v>
      </c>
      <c r="H317">
        <v>57800</v>
      </c>
      <c r="I317" s="5">
        <f t="shared" si="8"/>
        <v>315</v>
      </c>
      <c r="J317" s="5" t="str">
        <f t="shared" si="9"/>
        <v>316,BMW,X4,2016,premium unleaded (required),AUTOMATIC,360,57800,315</v>
      </c>
    </row>
    <row r="318" spans="1:10">
      <c r="A318" s="5">
        <v>317</v>
      </c>
      <c r="B318" s="5" t="s">
        <v>11200</v>
      </c>
      <c r="C318" t="s">
        <v>11874</v>
      </c>
      <c r="D318">
        <v>2017</v>
      </c>
      <c r="E318" t="s">
        <v>11202</v>
      </c>
      <c r="F318" t="s">
        <v>11904</v>
      </c>
      <c r="G318" s="5">
        <v>355</v>
      </c>
      <c r="H318">
        <v>58100</v>
      </c>
      <c r="I318" s="5">
        <f t="shared" si="8"/>
        <v>316</v>
      </c>
      <c r="J318" s="5" t="str">
        <f t="shared" si="9"/>
        <v>317,BMW,X4,2017,premium unleaded (required),AUTOMATIC,355,58100,316</v>
      </c>
    </row>
    <row r="319" spans="1:10">
      <c r="A319" s="5">
        <v>318</v>
      </c>
      <c r="B319" s="5" t="s">
        <v>11200</v>
      </c>
      <c r="C319" t="s">
        <v>11876</v>
      </c>
      <c r="D319">
        <v>2015</v>
      </c>
      <c r="E319" t="s">
        <v>11219</v>
      </c>
      <c r="F319" t="s">
        <v>11904</v>
      </c>
      <c r="G319" s="5">
        <v>255</v>
      </c>
      <c r="H319">
        <v>57700</v>
      </c>
      <c r="I319" s="5" t="str">
        <f t="shared" si="8"/>
        <v>|n</v>
      </c>
      <c r="J319" s="5" t="str">
        <f t="shared" si="9"/>
        <v>318,BMW,X5,2015,diesel,AUTOMATIC,255,57700,|n</v>
      </c>
    </row>
    <row r="320" spans="1:10">
      <c r="A320" s="5">
        <v>319</v>
      </c>
      <c r="B320" s="5" t="s">
        <v>11200</v>
      </c>
      <c r="C320" t="s">
        <v>11876</v>
      </c>
      <c r="D320">
        <v>2015</v>
      </c>
      <c r="E320" t="s">
        <v>11202</v>
      </c>
      <c r="F320" t="s">
        <v>11904</v>
      </c>
      <c r="G320" s="5">
        <v>445</v>
      </c>
      <c r="H320">
        <v>70100</v>
      </c>
      <c r="I320" s="5" t="str">
        <f t="shared" si="8"/>
        <v>|n</v>
      </c>
      <c r="J320" s="5" t="str">
        <f t="shared" si="9"/>
        <v>319,BMW,X5,2015,premium unleaded (required),AUTOMATIC,445,70100,|n</v>
      </c>
    </row>
    <row r="321" spans="1:10">
      <c r="A321" s="5">
        <v>320</v>
      </c>
      <c r="B321" s="5" t="s">
        <v>11200</v>
      </c>
      <c r="C321" t="s">
        <v>11876</v>
      </c>
      <c r="D321">
        <v>2016</v>
      </c>
      <c r="E321" t="s">
        <v>11219</v>
      </c>
      <c r="F321" t="s">
        <v>11904</v>
      </c>
      <c r="G321" s="5">
        <v>255</v>
      </c>
      <c r="H321">
        <v>57700</v>
      </c>
      <c r="I321" s="5" t="str">
        <f t="shared" si="8"/>
        <v>|n</v>
      </c>
      <c r="J321" s="5" t="str">
        <f t="shared" si="9"/>
        <v>320,BMW,X5,2016,diesel,AUTOMATIC,255,57700,|n</v>
      </c>
    </row>
    <row r="322" spans="1:10">
      <c r="A322" s="5">
        <v>321</v>
      </c>
      <c r="B322" s="5" t="s">
        <v>11200</v>
      </c>
      <c r="C322" t="s">
        <v>11876</v>
      </c>
      <c r="D322">
        <v>2016</v>
      </c>
      <c r="E322" t="s">
        <v>11202</v>
      </c>
      <c r="F322" t="s">
        <v>11904</v>
      </c>
      <c r="G322" s="5">
        <v>445</v>
      </c>
      <c r="H322">
        <v>71500</v>
      </c>
      <c r="I322" s="5" t="str">
        <f t="shared" si="8"/>
        <v>|n</v>
      </c>
      <c r="J322" s="5" t="str">
        <f t="shared" si="9"/>
        <v>321,BMW,X5,2016,premium unleaded (required),AUTOMATIC,445,71500,|n</v>
      </c>
    </row>
    <row r="323" spans="1:10">
      <c r="A323" s="5">
        <v>322</v>
      </c>
      <c r="B323" s="5" t="s">
        <v>11200</v>
      </c>
      <c r="C323" t="s">
        <v>11876</v>
      </c>
      <c r="D323">
        <v>2017</v>
      </c>
      <c r="E323" t="s">
        <v>11219</v>
      </c>
      <c r="F323" t="s">
        <v>11904</v>
      </c>
      <c r="G323" s="5">
        <v>255</v>
      </c>
      <c r="H323">
        <v>59300</v>
      </c>
      <c r="I323" s="5" t="str">
        <f t="shared" ref="I323:I386" si="10">IF(AND($B322=$B323,$C322=$C323,$E322=$E323,$F322=$F323),A322,"|n")</f>
        <v>|n</v>
      </c>
      <c r="J323" s="5" t="str">
        <f t="shared" ref="J323:J386" si="11">A323&amp;","&amp;B323&amp;","&amp;C323&amp;","&amp;D323&amp;","&amp;E323&amp;","&amp;F323&amp;","&amp;G323&amp;","&amp;H323&amp;","&amp;I323</f>
        <v>322,BMW,X5,2017,diesel,AUTOMATIC,255,59300,|n</v>
      </c>
    </row>
    <row r="324" spans="1:10">
      <c r="A324" s="5">
        <v>323</v>
      </c>
      <c r="B324" s="5" t="s">
        <v>11200</v>
      </c>
      <c r="C324" t="s">
        <v>11876</v>
      </c>
      <c r="D324">
        <v>2017</v>
      </c>
      <c r="E324" t="s">
        <v>11202</v>
      </c>
      <c r="F324" t="s">
        <v>11904</v>
      </c>
      <c r="G324" s="5">
        <v>445</v>
      </c>
      <c r="H324">
        <v>72300</v>
      </c>
      <c r="I324" s="5" t="str">
        <f t="shared" si="10"/>
        <v>|n</v>
      </c>
      <c r="J324" s="5" t="str">
        <f t="shared" si="11"/>
        <v>323,BMW,X5,2017,premium unleaded (required),AUTOMATIC,445,72300,|n</v>
      </c>
    </row>
    <row r="325" spans="1:10">
      <c r="A325" s="5">
        <v>324</v>
      </c>
      <c r="B325" s="5" t="s">
        <v>11200</v>
      </c>
      <c r="C325" t="s">
        <v>11875</v>
      </c>
      <c r="D325">
        <v>2015</v>
      </c>
      <c r="E325" t="s">
        <v>11202</v>
      </c>
      <c r="F325" t="s">
        <v>11904</v>
      </c>
      <c r="G325" s="5">
        <v>567</v>
      </c>
      <c r="H325">
        <v>98700</v>
      </c>
      <c r="I325" s="5" t="str">
        <f t="shared" si="10"/>
        <v>|n</v>
      </c>
      <c r="J325" s="5" t="str">
        <f t="shared" si="11"/>
        <v>324,BMW,X5 M,2015,premium unleaded (required),AUTOMATIC,567,98700,|n</v>
      </c>
    </row>
    <row r="326" spans="1:10">
      <c r="A326" s="5">
        <v>325</v>
      </c>
      <c r="B326" s="5" t="s">
        <v>11200</v>
      </c>
      <c r="C326" t="s">
        <v>11875</v>
      </c>
      <c r="D326">
        <v>2016</v>
      </c>
      <c r="E326" t="s">
        <v>11202</v>
      </c>
      <c r="F326" t="s">
        <v>11904</v>
      </c>
      <c r="G326" s="5">
        <v>567</v>
      </c>
      <c r="H326">
        <v>98800</v>
      </c>
      <c r="I326" s="5">
        <f t="shared" si="10"/>
        <v>324</v>
      </c>
      <c r="J326" s="5" t="str">
        <f t="shared" si="11"/>
        <v>325,BMW,X5 M,2016,premium unleaded (required),AUTOMATIC,567,98800,324</v>
      </c>
    </row>
    <row r="327" spans="1:10">
      <c r="A327" s="5">
        <v>326</v>
      </c>
      <c r="B327" s="5" t="s">
        <v>11200</v>
      </c>
      <c r="C327" t="s">
        <v>11875</v>
      </c>
      <c r="D327">
        <v>2017</v>
      </c>
      <c r="E327" t="s">
        <v>11202</v>
      </c>
      <c r="F327" t="s">
        <v>11904</v>
      </c>
      <c r="G327" s="5">
        <v>567</v>
      </c>
      <c r="H327">
        <v>98800</v>
      </c>
      <c r="I327" s="5">
        <f t="shared" si="10"/>
        <v>325</v>
      </c>
      <c r="J327" s="5" t="str">
        <f t="shared" si="11"/>
        <v>326,BMW,X5 M,2017,premium unleaded (required),AUTOMATIC,567,98800,325</v>
      </c>
    </row>
    <row r="328" spans="1:10">
      <c r="A328" s="5">
        <v>327</v>
      </c>
      <c r="B328" s="5" t="s">
        <v>11200</v>
      </c>
      <c r="C328" t="s">
        <v>11878</v>
      </c>
      <c r="D328">
        <v>2015</v>
      </c>
      <c r="E328" t="s">
        <v>11202</v>
      </c>
      <c r="F328" t="s">
        <v>11904</v>
      </c>
      <c r="G328" s="5">
        <v>445</v>
      </c>
      <c r="H328">
        <v>72900</v>
      </c>
      <c r="I328" s="5" t="str">
        <f t="shared" si="10"/>
        <v>|n</v>
      </c>
      <c r="J328" s="5" t="str">
        <f t="shared" si="11"/>
        <v>327,BMW,X6,2015,premium unleaded (required),AUTOMATIC,445,72900,|n</v>
      </c>
    </row>
    <row r="329" spans="1:10">
      <c r="A329" s="5">
        <v>328</v>
      </c>
      <c r="B329" s="5" t="s">
        <v>11200</v>
      </c>
      <c r="C329" t="s">
        <v>11878</v>
      </c>
      <c r="D329">
        <v>2016</v>
      </c>
      <c r="E329" t="s">
        <v>11202</v>
      </c>
      <c r="F329" t="s">
        <v>11904</v>
      </c>
      <c r="G329" s="5">
        <v>445</v>
      </c>
      <c r="H329">
        <v>75300</v>
      </c>
      <c r="I329" s="5">
        <f t="shared" si="10"/>
        <v>327</v>
      </c>
      <c r="J329" s="5" t="str">
        <f t="shared" si="11"/>
        <v>328,BMW,X6,2016,premium unleaded (required),AUTOMATIC,445,75300,327</v>
      </c>
    </row>
    <row r="330" spans="1:10">
      <c r="A330" s="5">
        <v>329</v>
      </c>
      <c r="B330" s="5" t="s">
        <v>11200</v>
      </c>
      <c r="C330" t="s">
        <v>11878</v>
      </c>
      <c r="D330">
        <v>2017</v>
      </c>
      <c r="E330" t="s">
        <v>11202</v>
      </c>
      <c r="F330" t="s">
        <v>11904</v>
      </c>
      <c r="G330" s="5">
        <v>445</v>
      </c>
      <c r="H330">
        <v>76100</v>
      </c>
      <c r="I330" s="5">
        <f t="shared" si="10"/>
        <v>328</v>
      </c>
      <c r="J330" s="5" t="str">
        <f t="shared" si="11"/>
        <v>329,BMW,X6,2017,premium unleaded (required),AUTOMATIC,445,76100,328</v>
      </c>
    </row>
    <row r="331" spans="1:10">
      <c r="A331" s="5">
        <v>330</v>
      </c>
      <c r="B331" s="5" t="s">
        <v>11200</v>
      </c>
      <c r="C331" t="s">
        <v>11877</v>
      </c>
      <c r="D331">
        <v>2015</v>
      </c>
      <c r="E331" t="s">
        <v>11202</v>
      </c>
      <c r="F331" t="s">
        <v>11904</v>
      </c>
      <c r="G331" s="5">
        <v>567</v>
      </c>
      <c r="H331">
        <v>102100</v>
      </c>
      <c r="I331" s="5" t="str">
        <f t="shared" si="10"/>
        <v>|n</v>
      </c>
      <c r="J331" s="5" t="str">
        <f t="shared" si="11"/>
        <v>330,BMW,X6 M,2015,premium unleaded (required),AUTOMATIC,567,102100,|n</v>
      </c>
    </row>
    <row r="332" spans="1:10">
      <c r="A332" s="5">
        <v>331</v>
      </c>
      <c r="B332" s="5" t="s">
        <v>11200</v>
      </c>
      <c r="C332" t="s">
        <v>11877</v>
      </c>
      <c r="D332">
        <v>2016</v>
      </c>
      <c r="E332" t="s">
        <v>11202</v>
      </c>
      <c r="F332" t="s">
        <v>11904</v>
      </c>
      <c r="G332" s="5">
        <v>567</v>
      </c>
      <c r="H332">
        <v>102200</v>
      </c>
      <c r="I332" s="5">
        <f t="shared" si="10"/>
        <v>330</v>
      </c>
      <c r="J332" s="5" t="str">
        <f t="shared" si="11"/>
        <v>331,BMW,X6 M,2016,premium unleaded (required),AUTOMATIC,567,102200,330</v>
      </c>
    </row>
    <row r="333" spans="1:10">
      <c r="A333" s="5">
        <v>332</v>
      </c>
      <c r="B333" s="5" t="s">
        <v>11200</v>
      </c>
      <c r="C333" t="s">
        <v>11877</v>
      </c>
      <c r="D333">
        <v>2017</v>
      </c>
      <c r="E333" t="s">
        <v>11202</v>
      </c>
      <c r="F333" t="s">
        <v>11904</v>
      </c>
      <c r="G333" s="5">
        <v>567</v>
      </c>
      <c r="H333">
        <v>102200</v>
      </c>
      <c r="I333" s="5">
        <f t="shared" si="10"/>
        <v>331</v>
      </c>
      <c r="J333" s="5" t="str">
        <f t="shared" si="11"/>
        <v>332,BMW,X6 M,2017,premium unleaded (required),AUTOMATIC,567,102200,331</v>
      </c>
    </row>
    <row r="334" spans="1:10">
      <c r="A334" s="5">
        <v>333</v>
      </c>
      <c r="B334" s="5" t="s">
        <v>11200</v>
      </c>
      <c r="C334" t="s">
        <v>11900</v>
      </c>
      <c r="D334">
        <v>2014</v>
      </c>
      <c r="E334" t="s">
        <v>11202</v>
      </c>
      <c r="F334" t="s">
        <v>11905</v>
      </c>
      <c r="G334" s="5">
        <v>335</v>
      </c>
      <c r="H334">
        <v>65800</v>
      </c>
      <c r="I334" s="5" t="str">
        <f t="shared" si="10"/>
        <v>|n</v>
      </c>
      <c r="J334" s="5" t="str">
        <f t="shared" si="11"/>
        <v>333,BMW,Z4,2014,premium unleaded (required),AUTOMATED_MANUAL,335,65800,|n</v>
      </c>
    </row>
    <row r="335" spans="1:10">
      <c r="A335" s="5">
        <v>334</v>
      </c>
      <c r="B335" s="5" t="s">
        <v>11200</v>
      </c>
      <c r="C335" t="s">
        <v>11900</v>
      </c>
      <c r="D335">
        <v>2014</v>
      </c>
      <c r="E335" t="s">
        <v>11202</v>
      </c>
      <c r="F335" t="s">
        <v>11903</v>
      </c>
      <c r="G335" s="5">
        <v>300</v>
      </c>
      <c r="H335">
        <v>56950</v>
      </c>
      <c r="I335" s="5" t="str">
        <f t="shared" si="10"/>
        <v>|n</v>
      </c>
      <c r="J335" s="5" t="str">
        <f t="shared" si="11"/>
        <v>334,BMW,Z4,2014,premium unleaded (required),MANUAL,300,56950,|n</v>
      </c>
    </row>
    <row r="336" spans="1:10">
      <c r="A336" s="5">
        <v>335</v>
      </c>
      <c r="B336" s="5" t="s">
        <v>11200</v>
      </c>
      <c r="C336" t="s">
        <v>11900</v>
      </c>
      <c r="D336">
        <v>2015</v>
      </c>
      <c r="E336" t="s">
        <v>11202</v>
      </c>
      <c r="F336" t="s">
        <v>11905</v>
      </c>
      <c r="G336" s="5">
        <v>335</v>
      </c>
      <c r="H336">
        <v>65800</v>
      </c>
      <c r="I336" s="5" t="str">
        <f t="shared" si="10"/>
        <v>|n</v>
      </c>
      <c r="J336" s="5" t="str">
        <f t="shared" si="11"/>
        <v>335,BMW,Z4,2015,premium unleaded (required),AUTOMATED_MANUAL,335,65800,|n</v>
      </c>
    </row>
    <row r="337" spans="1:10">
      <c r="A337" s="5">
        <v>336</v>
      </c>
      <c r="B337" s="5" t="s">
        <v>11200</v>
      </c>
      <c r="C337" t="s">
        <v>11900</v>
      </c>
      <c r="D337">
        <v>2015</v>
      </c>
      <c r="E337" t="s">
        <v>11202</v>
      </c>
      <c r="F337" t="s">
        <v>11903</v>
      </c>
      <c r="G337" s="5">
        <v>240</v>
      </c>
      <c r="H337">
        <v>48950</v>
      </c>
      <c r="I337" s="5" t="str">
        <f t="shared" si="10"/>
        <v>|n</v>
      </c>
      <c r="J337" s="5" t="str">
        <f t="shared" si="11"/>
        <v>336,BMW,Z4,2015,premium unleaded (required),MANUAL,240,48950,|n</v>
      </c>
    </row>
    <row r="338" spans="1:10">
      <c r="A338" s="5">
        <v>337</v>
      </c>
      <c r="B338" s="5" t="s">
        <v>11200</v>
      </c>
      <c r="C338" t="s">
        <v>11900</v>
      </c>
      <c r="D338">
        <v>2016</v>
      </c>
      <c r="E338" t="s">
        <v>11202</v>
      </c>
      <c r="F338" t="s">
        <v>11905</v>
      </c>
      <c r="G338" s="5">
        <v>335</v>
      </c>
      <c r="H338">
        <v>66350</v>
      </c>
      <c r="I338" s="5" t="str">
        <f t="shared" si="10"/>
        <v>|n</v>
      </c>
      <c r="J338" s="5" t="str">
        <f t="shared" si="11"/>
        <v>337,BMW,Z4,2016,premium unleaded (required),AUTOMATED_MANUAL,335,66350,|n</v>
      </c>
    </row>
    <row r="339" spans="1:10">
      <c r="A339" s="5">
        <v>338</v>
      </c>
      <c r="B339" s="5" t="s">
        <v>11200</v>
      </c>
      <c r="C339" t="s">
        <v>11900</v>
      </c>
      <c r="D339">
        <v>2016</v>
      </c>
      <c r="E339" t="s">
        <v>11202</v>
      </c>
      <c r="F339" t="s">
        <v>11903</v>
      </c>
      <c r="G339" s="5">
        <v>240</v>
      </c>
      <c r="H339">
        <v>49700</v>
      </c>
      <c r="I339" s="5" t="str">
        <f t="shared" si="10"/>
        <v>|n</v>
      </c>
      <c r="J339" s="5" t="str">
        <f t="shared" si="11"/>
        <v>338,BMW,Z4,2016,premium unleaded (required),MANUAL,240,49700,|n</v>
      </c>
    </row>
    <row r="340" spans="1:10">
      <c r="A340" s="5">
        <v>339</v>
      </c>
      <c r="B340" s="5" t="s">
        <v>11200</v>
      </c>
      <c r="C340" t="s">
        <v>11899</v>
      </c>
      <c r="D340">
        <v>2007</v>
      </c>
      <c r="E340" t="s">
        <v>11202</v>
      </c>
      <c r="F340" t="s">
        <v>11903</v>
      </c>
      <c r="G340" s="5">
        <v>330</v>
      </c>
      <c r="H340">
        <v>52100</v>
      </c>
      <c r="I340" s="5" t="str">
        <f t="shared" si="10"/>
        <v>|n</v>
      </c>
      <c r="J340" s="5" t="str">
        <f t="shared" si="11"/>
        <v>339,BMW,Z4 M,2007,premium unleaded (required),MANUAL,330,52100,|n</v>
      </c>
    </row>
    <row r="341" spans="1:10">
      <c r="A341" s="5">
        <v>340</v>
      </c>
      <c r="B341" s="5" t="s">
        <v>11200</v>
      </c>
      <c r="C341" t="s">
        <v>11899</v>
      </c>
      <c r="D341">
        <v>2008</v>
      </c>
      <c r="E341" t="s">
        <v>11202</v>
      </c>
      <c r="F341" t="s">
        <v>11903</v>
      </c>
      <c r="G341" s="5">
        <v>330</v>
      </c>
      <c r="H341">
        <v>52400</v>
      </c>
      <c r="I341" s="5">
        <f t="shared" si="10"/>
        <v>339</v>
      </c>
      <c r="J341" s="5" t="str">
        <f t="shared" si="11"/>
        <v>340,BMW,Z4 M,2008,premium unleaded (required),MANUAL,330,52400,339</v>
      </c>
    </row>
    <row r="342" spans="1:10">
      <c r="A342" s="5">
        <v>341</v>
      </c>
      <c r="B342" s="5" t="s">
        <v>11865</v>
      </c>
      <c r="C342" t="s">
        <v>11866</v>
      </c>
      <c r="D342">
        <v>2008</v>
      </c>
      <c r="E342" t="s">
        <v>11202</v>
      </c>
      <c r="F342" t="s">
        <v>11905</v>
      </c>
      <c r="G342" s="5">
        <v>1001</v>
      </c>
      <c r="H342">
        <v>2065902</v>
      </c>
      <c r="I342" s="5" t="str">
        <f t="shared" si="10"/>
        <v>|n</v>
      </c>
      <c r="J342" s="5" t="str">
        <f t="shared" si="11"/>
        <v>341,Bugatti,Veyron 16.4,2008,premium unleaded (required),AUTOMATED_MANUAL,1001,2065902,|n</v>
      </c>
    </row>
    <row r="343" spans="1:10">
      <c r="A343" s="5">
        <v>342</v>
      </c>
      <c r="B343" s="5" t="s">
        <v>11865</v>
      </c>
      <c r="C343" t="s">
        <v>11866</v>
      </c>
      <c r="D343">
        <v>2009</v>
      </c>
      <c r="E343" t="s">
        <v>11202</v>
      </c>
      <c r="F343" t="s">
        <v>11905</v>
      </c>
      <c r="G343" s="5">
        <v>1001</v>
      </c>
      <c r="H343">
        <v>1705769</v>
      </c>
      <c r="I343" s="5">
        <f t="shared" si="10"/>
        <v>341</v>
      </c>
      <c r="J343" s="5" t="str">
        <f t="shared" si="11"/>
        <v>342,Bugatti,Veyron 16.4,2009,premium unleaded (required),AUTOMATED_MANUAL,1001,1705769,341</v>
      </c>
    </row>
    <row r="344" spans="1:10">
      <c r="A344" s="5">
        <v>343</v>
      </c>
      <c r="B344" s="5" t="s">
        <v>11346</v>
      </c>
      <c r="C344" t="s">
        <v>11347</v>
      </c>
      <c r="D344">
        <v>2016</v>
      </c>
      <c r="E344" t="s">
        <v>11209</v>
      </c>
      <c r="F344" t="s">
        <v>11904</v>
      </c>
      <c r="G344" s="5">
        <v>200</v>
      </c>
      <c r="H344">
        <v>36065</v>
      </c>
      <c r="I344" s="5" t="str">
        <f t="shared" si="10"/>
        <v>|n</v>
      </c>
      <c r="J344" s="5" t="str">
        <f t="shared" si="11"/>
        <v>343,Buick,Cascada,2016,premium unleaded (recommended),AUTOMATIC,200,36065,|n</v>
      </c>
    </row>
    <row r="345" spans="1:10">
      <c r="A345" s="5">
        <v>344</v>
      </c>
      <c r="B345" s="5" t="s">
        <v>11346</v>
      </c>
      <c r="C345" t="s">
        <v>11347</v>
      </c>
      <c r="D345">
        <v>2017</v>
      </c>
      <c r="E345" t="s">
        <v>11209</v>
      </c>
      <c r="F345" t="s">
        <v>11904</v>
      </c>
      <c r="G345" s="5">
        <v>200</v>
      </c>
      <c r="H345">
        <v>37065</v>
      </c>
      <c r="I345" s="5">
        <f t="shared" si="10"/>
        <v>343</v>
      </c>
      <c r="J345" s="5" t="str">
        <f t="shared" si="11"/>
        <v>344,Buick,Cascada,2017,premium unleaded (recommended),AUTOMATIC,200,37065,343</v>
      </c>
    </row>
    <row r="346" spans="1:10">
      <c r="A346" s="5">
        <v>345</v>
      </c>
      <c r="B346" s="5" t="s">
        <v>11346</v>
      </c>
      <c r="C346" t="s">
        <v>11354</v>
      </c>
      <c r="D346">
        <v>2005</v>
      </c>
      <c r="E346" t="s">
        <v>11206</v>
      </c>
      <c r="F346" t="s">
        <v>11904</v>
      </c>
      <c r="G346" s="5">
        <v>175</v>
      </c>
      <c r="H346">
        <v>22040</v>
      </c>
      <c r="I346" s="5" t="str">
        <f t="shared" si="10"/>
        <v>|n</v>
      </c>
      <c r="J346" s="5" t="str">
        <f t="shared" si="11"/>
        <v>345,Buick,Century,2005,regular unleaded,AUTOMATIC,175,22040,|n</v>
      </c>
    </row>
    <row r="347" spans="1:10">
      <c r="A347" s="5">
        <v>346</v>
      </c>
      <c r="B347" s="5" t="s">
        <v>11346</v>
      </c>
      <c r="C347" t="s">
        <v>11434</v>
      </c>
      <c r="D347">
        <v>2015</v>
      </c>
      <c r="E347" t="s">
        <v>11206</v>
      </c>
      <c r="F347" t="s">
        <v>11904</v>
      </c>
      <c r="G347" s="5">
        <v>288</v>
      </c>
      <c r="H347">
        <v>49305</v>
      </c>
      <c r="I347" s="5" t="str">
        <f t="shared" si="10"/>
        <v>|n</v>
      </c>
      <c r="J347" s="5" t="str">
        <f t="shared" si="11"/>
        <v>346,Buick,Enclave,2015,regular unleaded,AUTOMATIC,288,49305,|n</v>
      </c>
    </row>
    <row r="348" spans="1:10">
      <c r="A348" s="5">
        <v>347</v>
      </c>
      <c r="B348" s="5" t="s">
        <v>11346</v>
      </c>
      <c r="C348" t="s">
        <v>11434</v>
      </c>
      <c r="D348">
        <v>2016</v>
      </c>
      <c r="E348" t="s">
        <v>11206</v>
      </c>
      <c r="F348" t="s">
        <v>11904</v>
      </c>
      <c r="G348" s="5">
        <v>288</v>
      </c>
      <c r="H348">
        <v>49515</v>
      </c>
      <c r="I348" s="5">
        <f t="shared" si="10"/>
        <v>346</v>
      </c>
      <c r="J348" s="5" t="str">
        <f t="shared" si="11"/>
        <v>347,Buick,Enclave,2016,regular unleaded,AUTOMATIC,288,49515,346</v>
      </c>
    </row>
    <row r="349" spans="1:10">
      <c r="A349" s="5">
        <v>348</v>
      </c>
      <c r="B349" s="5" t="s">
        <v>11346</v>
      </c>
      <c r="C349" t="s">
        <v>11434</v>
      </c>
      <c r="D349">
        <v>2017</v>
      </c>
      <c r="E349" t="s">
        <v>11206</v>
      </c>
      <c r="F349" t="s">
        <v>11904</v>
      </c>
      <c r="G349" s="5">
        <v>288</v>
      </c>
      <c r="H349">
        <v>49625</v>
      </c>
      <c r="I349" s="5">
        <f t="shared" si="10"/>
        <v>347</v>
      </c>
      <c r="J349" s="5" t="str">
        <f t="shared" si="11"/>
        <v>348,Buick,Enclave,2017,regular unleaded,AUTOMATIC,288,49625,347</v>
      </c>
    </row>
    <row r="350" spans="1:10">
      <c r="A350" s="5">
        <v>349</v>
      </c>
      <c r="B350" s="5" t="s">
        <v>11346</v>
      </c>
      <c r="C350" t="s">
        <v>11435</v>
      </c>
      <c r="D350">
        <v>2015</v>
      </c>
      <c r="E350" t="s">
        <v>11206</v>
      </c>
      <c r="F350" t="s">
        <v>11904</v>
      </c>
      <c r="G350" s="5">
        <v>138</v>
      </c>
      <c r="H350">
        <v>30935</v>
      </c>
      <c r="I350" s="5" t="str">
        <f t="shared" si="10"/>
        <v>|n</v>
      </c>
      <c r="J350" s="5" t="str">
        <f t="shared" si="11"/>
        <v>349,Buick,Encore,2015,regular unleaded,AUTOMATIC,138,30935,|n</v>
      </c>
    </row>
    <row r="351" spans="1:10">
      <c r="A351" s="5">
        <v>350</v>
      </c>
      <c r="B351" s="5" t="s">
        <v>11346</v>
      </c>
      <c r="C351" t="s">
        <v>11435</v>
      </c>
      <c r="D351">
        <v>2016</v>
      </c>
      <c r="E351" t="s">
        <v>11206</v>
      </c>
      <c r="F351" t="s">
        <v>11904</v>
      </c>
      <c r="G351" s="5">
        <v>138</v>
      </c>
      <c r="H351">
        <v>31285</v>
      </c>
      <c r="I351" s="5">
        <f t="shared" si="10"/>
        <v>349</v>
      </c>
      <c r="J351" s="5" t="str">
        <f t="shared" si="11"/>
        <v>350,Buick,Encore,2016,regular unleaded,AUTOMATIC,138,31285,349</v>
      </c>
    </row>
    <row r="352" spans="1:10">
      <c r="A352" s="5">
        <v>351</v>
      </c>
      <c r="B352" s="5" t="s">
        <v>11346</v>
      </c>
      <c r="C352" t="s">
        <v>11435</v>
      </c>
      <c r="D352">
        <v>2017</v>
      </c>
      <c r="E352" t="s">
        <v>11206</v>
      </c>
      <c r="F352" t="s">
        <v>11904</v>
      </c>
      <c r="G352" s="5">
        <v>138</v>
      </c>
      <c r="H352">
        <v>31965</v>
      </c>
      <c r="I352" s="5">
        <f t="shared" si="10"/>
        <v>350</v>
      </c>
      <c r="J352" s="5" t="str">
        <f t="shared" si="11"/>
        <v>351,Buick,Encore,2017,regular unleaded,AUTOMATIC,138,31965,350</v>
      </c>
    </row>
    <row r="353" spans="1:10">
      <c r="A353" s="5">
        <v>352</v>
      </c>
      <c r="B353" s="5" t="s">
        <v>11346</v>
      </c>
      <c r="C353" t="s">
        <v>11438</v>
      </c>
      <c r="D353">
        <v>2016</v>
      </c>
      <c r="E353" t="s">
        <v>11209</v>
      </c>
      <c r="F353" t="s">
        <v>11904</v>
      </c>
      <c r="G353" s="5">
        <v>252</v>
      </c>
      <c r="H353">
        <v>44710</v>
      </c>
      <c r="I353" s="5" t="str">
        <f t="shared" si="10"/>
        <v>|n</v>
      </c>
      <c r="J353" s="5" t="str">
        <f t="shared" si="11"/>
        <v>352,Buick,Envision,2016,premium unleaded (recommended),AUTOMATIC,252,44710,|n</v>
      </c>
    </row>
    <row r="354" spans="1:10">
      <c r="A354" s="5">
        <v>353</v>
      </c>
      <c r="B354" s="5" t="s">
        <v>11346</v>
      </c>
      <c r="C354" t="s">
        <v>11438</v>
      </c>
      <c r="D354">
        <v>2017</v>
      </c>
      <c r="E354" t="s">
        <v>11213</v>
      </c>
      <c r="F354" t="s">
        <v>11904</v>
      </c>
      <c r="G354" s="5">
        <v>197</v>
      </c>
      <c r="H354">
        <v>39570</v>
      </c>
      <c r="I354" s="5" t="str">
        <f t="shared" si="10"/>
        <v>|n</v>
      </c>
      <c r="J354" s="5" t="str">
        <f t="shared" si="11"/>
        <v>353,Buick,Envision,2017,flex-fuel (unleaded/E85),AUTOMATIC,197,39570,|n</v>
      </c>
    </row>
    <row r="355" spans="1:10">
      <c r="A355" s="5">
        <v>354</v>
      </c>
      <c r="B355" s="5" t="s">
        <v>11346</v>
      </c>
      <c r="C355" t="s">
        <v>11438</v>
      </c>
      <c r="D355">
        <v>2017</v>
      </c>
      <c r="E355" t="s">
        <v>11209</v>
      </c>
      <c r="F355" t="s">
        <v>11904</v>
      </c>
      <c r="G355" s="5">
        <v>252</v>
      </c>
      <c r="H355">
        <v>44960</v>
      </c>
      <c r="I355" s="5" t="str">
        <f t="shared" si="10"/>
        <v>|n</v>
      </c>
      <c r="J355" s="5" t="str">
        <f t="shared" si="11"/>
        <v>354,Buick,Envision,2017,premium unleaded (recommended),AUTOMATIC,252,44960,|n</v>
      </c>
    </row>
    <row r="356" spans="1:10">
      <c r="A356" s="5">
        <v>355</v>
      </c>
      <c r="B356" s="5" t="s">
        <v>11346</v>
      </c>
      <c r="C356" t="s">
        <v>11586</v>
      </c>
      <c r="D356">
        <v>2015</v>
      </c>
      <c r="E356" t="s">
        <v>11213</v>
      </c>
      <c r="F356" t="s">
        <v>11904</v>
      </c>
      <c r="G356" s="5">
        <v>304</v>
      </c>
      <c r="H356">
        <v>40500</v>
      </c>
      <c r="I356" s="5" t="str">
        <f t="shared" si="10"/>
        <v>|n</v>
      </c>
      <c r="J356" s="5" t="str">
        <f t="shared" si="11"/>
        <v>355,Buick,LaCrosse,2015,flex-fuel (unleaded/E85),AUTOMATIC,304,40500,|n</v>
      </c>
    </row>
    <row r="357" spans="1:10">
      <c r="A357" s="5">
        <v>356</v>
      </c>
      <c r="B357" s="5" t="s">
        <v>11346</v>
      </c>
      <c r="C357" t="s">
        <v>11586</v>
      </c>
      <c r="D357">
        <v>2015</v>
      </c>
      <c r="E357" t="s">
        <v>11206</v>
      </c>
      <c r="F357" t="s">
        <v>11904</v>
      </c>
      <c r="G357" s="5">
        <v>182</v>
      </c>
      <c r="H357">
        <v>35725</v>
      </c>
      <c r="I357" s="5" t="str">
        <f t="shared" si="10"/>
        <v>|n</v>
      </c>
      <c r="J357" s="5" t="str">
        <f t="shared" si="11"/>
        <v>356,Buick,LaCrosse,2015,regular unleaded,AUTOMATIC,182,35725,|n</v>
      </c>
    </row>
    <row r="358" spans="1:10">
      <c r="A358" s="5">
        <v>357</v>
      </c>
      <c r="B358" s="5" t="s">
        <v>11346</v>
      </c>
      <c r="C358" t="s">
        <v>11586</v>
      </c>
      <c r="D358">
        <v>2016</v>
      </c>
      <c r="E358" t="s">
        <v>11213</v>
      </c>
      <c r="F358" t="s">
        <v>11904</v>
      </c>
      <c r="G358" s="5">
        <v>304</v>
      </c>
      <c r="H358">
        <v>40675</v>
      </c>
      <c r="I358" s="5" t="str">
        <f t="shared" si="10"/>
        <v>|n</v>
      </c>
      <c r="J358" s="5" t="str">
        <f t="shared" si="11"/>
        <v>357,Buick,LaCrosse,2016,flex-fuel (unleaded/E85),AUTOMATIC,304,40675,|n</v>
      </c>
    </row>
    <row r="359" spans="1:10">
      <c r="A359" s="5">
        <v>358</v>
      </c>
      <c r="B359" s="5" t="s">
        <v>11346</v>
      </c>
      <c r="C359" t="s">
        <v>11586</v>
      </c>
      <c r="D359">
        <v>2017</v>
      </c>
      <c r="E359" t="s">
        <v>11206</v>
      </c>
      <c r="F359" t="s">
        <v>11904</v>
      </c>
      <c r="G359" s="5">
        <v>310</v>
      </c>
      <c r="H359">
        <v>43265</v>
      </c>
      <c r="I359" s="5" t="str">
        <f t="shared" si="10"/>
        <v>|n</v>
      </c>
      <c r="J359" s="5" t="str">
        <f t="shared" si="11"/>
        <v>358,Buick,LaCrosse,2017,regular unleaded,AUTOMATIC,310,43265,|n</v>
      </c>
    </row>
    <row r="360" spans="1:10">
      <c r="A360" s="5">
        <v>359</v>
      </c>
      <c r="B360" s="5" t="s">
        <v>11346</v>
      </c>
      <c r="C360" t="s">
        <v>11594</v>
      </c>
      <c r="D360">
        <v>2005</v>
      </c>
      <c r="E360" t="s">
        <v>11206</v>
      </c>
      <c r="F360" t="s">
        <v>11904</v>
      </c>
      <c r="G360" s="5">
        <v>205</v>
      </c>
      <c r="H360">
        <v>32385</v>
      </c>
      <c r="I360" s="5" t="str">
        <f t="shared" si="10"/>
        <v>|n</v>
      </c>
      <c r="J360" s="5" t="str">
        <f t="shared" si="11"/>
        <v>359,Buick,LeSabre,2005,regular unleaded,AUTOMATIC,205,32385,|n</v>
      </c>
    </row>
    <row r="361" spans="1:10">
      <c r="A361" s="5">
        <v>360</v>
      </c>
      <c r="B361" s="5" t="s">
        <v>11346</v>
      </c>
      <c r="C361" t="s">
        <v>11604</v>
      </c>
      <c r="D361">
        <v>2009</v>
      </c>
      <c r="E361" t="s">
        <v>11213</v>
      </c>
      <c r="F361" t="s">
        <v>11904</v>
      </c>
      <c r="G361" s="5">
        <v>227</v>
      </c>
      <c r="H361">
        <v>35770</v>
      </c>
      <c r="I361" s="5" t="str">
        <f t="shared" si="10"/>
        <v>|n</v>
      </c>
      <c r="J361" s="5" t="str">
        <f t="shared" si="11"/>
        <v>360,Buick,Lucerne,2009,flex-fuel (unleaded/E85),AUTOMATIC,227,35770,|n</v>
      </c>
    </row>
    <row r="362" spans="1:10">
      <c r="A362" s="5">
        <v>361</v>
      </c>
      <c r="B362" s="5" t="s">
        <v>11346</v>
      </c>
      <c r="C362" t="s">
        <v>11604</v>
      </c>
      <c r="D362">
        <v>2009</v>
      </c>
      <c r="E362" t="s">
        <v>11209</v>
      </c>
      <c r="F362" t="s">
        <v>11904</v>
      </c>
      <c r="G362" s="5">
        <v>292</v>
      </c>
      <c r="H362">
        <v>40205</v>
      </c>
      <c r="I362" s="5" t="str">
        <f t="shared" si="10"/>
        <v>|n</v>
      </c>
      <c r="J362" s="5" t="str">
        <f t="shared" si="11"/>
        <v>361,Buick,Lucerne,2009,premium unleaded (recommended),AUTOMATIC,292,40205,|n</v>
      </c>
    </row>
    <row r="363" spans="1:10">
      <c r="A363" s="5">
        <v>362</v>
      </c>
      <c r="B363" s="5" t="s">
        <v>11346</v>
      </c>
      <c r="C363" t="s">
        <v>11604</v>
      </c>
      <c r="D363">
        <v>2010</v>
      </c>
      <c r="E363" t="s">
        <v>11213</v>
      </c>
      <c r="F363" t="s">
        <v>11904</v>
      </c>
      <c r="G363" s="5">
        <v>227</v>
      </c>
      <c r="H363">
        <v>36230</v>
      </c>
      <c r="I363" s="5" t="str">
        <f t="shared" si="10"/>
        <v>|n</v>
      </c>
      <c r="J363" s="5" t="str">
        <f t="shared" si="11"/>
        <v>362,Buick,Lucerne,2010,flex-fuel (unleaded/E85),AUTOMATIC,227,36230,|n</v>
      </c>
    </row>
    <row r="364" spans="1:10">
      <c r="A364" s="5">
        <v>363</v>
      </c>
      <c r="B364" s="5" t="s">
        <v>11346</v>
      </c>
      <c r="C364" t="s">
        <v>11604</v>
      </c>
      <c r="D364">
        <v>2010</v>
      </c>
      <c r="E364" t="s">
        <v>11209</v>
      </c>
      <c r="F364" t="s">
        <v>11904</v>
      </c>
      <c r="G364" s="5">
        <v>292</v>
      </c>
      <c r="H364">
        <v>42515</v>
      </c>
      <c r="I364" s="5" t="str">
        <f t="shared" si="10"/>
        <v>|n</v>
      </c>
      <c r="J364" s="5" t="str">
        <f t="shared" si="11"/>
        <v>363,Buick,Lucerne,2010,premium unleaded (recommended),AUTOMATIC,292,42515,|n</v>
      </c>
    </row>
    <row r="365" spans="1:10">
      <c r="A365" s="5">
        <v>364</v>
      </c>
      <c r="B365" s="5" t="s">
        <v>11346</v>
      </c>
      <c r="C365" t="s">
        <v>11604</v>
      </c>
      <c r="D365">
        <v>2011</v>
      </c>
      <c r="E365" t="s">
        <v>11213</v>
      </c>
      <c r="F365" t="s">
        <v>11904</v>
      </c>
      <c r="G365" s="5">
        <v>227</v>
      </c>
      <c r="H365">
        <v>35675</v>
      </c>
      <c r="I365" s="5" t="str">
        <f t="shared" si="10"/>
        <v>|n</v>
      </c>
      <c r="J365" s="5" t="str">
        <f t="shared" si="11"/>
        <v>364,Buick,Lucerne,2011,flex-fuel (unleaded/E85),AUTOMATIC,227,35675,|n</v>
      </c>
    </row>
    <row r="366" spans="1:10">
      <c r="A366" s="5">
        <v>365</v>
      </c>
      <c r="B366" s="5" t="s">
        <v>11346</v>
      </c>
      <c r="C366" t="s">
        <v>11604</v>
      </c>
      <c r="D366">
        <v>2011</v>
      </c>
      <c r="E366" t="s">
        <v>11209</v>
      </c>
      <c r="F366" t="s">
        <v>11904</v>
      </c>
      <c r="G366" s="5">
        <v>292</v>
      </c>
      <c r="H366">
        <v>44460</v>
      </c>
      <c r="I366" s="5" t="str">
        <f t="shared" si="10"/>
        <v>|n</v>
      </c>
      <c r="J366" s="5" t="str">
        <f t="shared" si="11"/>
        <v>365,Buick,Lucerne,2011,premium unleaded (recommended),AUTOMATIC,292,44460,|n</v>
      </c>
    </row>
    <row r="367" spans="1:10">
      <c r="A367" s="5">
        <v>366</v>
      </c>
      <c r="B367" s="5" t="s">
        <v>11346</v>
      </c>
      <c r="C367" t="s">
        <v>11674</v>
      </c>
      <c r="D367">
        <v>2005</v>
      </c>
      <c r="E367" t="s">
        <v>11202</v>
      </c>
      <c r="F367" t="s">
        <v>11904</v>
      </c>
      <c r="G367" s="5">
        <v>240</v>
      </c>
      <c r="H367">
        <v>40730</v>
      </c>
      <c r="I367" s="5" t="str">
        <f t="shared" si="10"/>
        <v>|n</v>
      </c>
      <c r="J367" s="5" t="str">
        <f t="shared" si="11"/>
        <v>366,Buick,Park Avenue,2005,premium unleaded (required),AUTOMATIC,240,40730,|n</v>
      </c>
    </row>
    <row r="368" spans="1:10">
      <c r="A368" s="5">
        <v>367</v>
      </c>
      <c r="B368" s="5" t="s">
        <v>11346</v>
      </c>
      <c r="C368" t="s">
        <v>11674</v>
      </c>
      <c r="D368">
        <v>2005</v>
      </c>
      <c r="E368" t="s">
        <v>11206</v>
      </c>
      <c r="F368" t="s">
        <v>11904</v>
      </c>
      <c r="G368" s="5">
        <v>205</v>
      </c>
      <c r="H368">
        <v>35555</v>
      </c>
      <c r="I368" s="5" t="str">
        <f t="shared" si="10"/>
        <v>|n</v>
      </c>
      <c r="J368" s="5" t="str">
        <f t="shared" si="11"/>
        <v>367,Buick,Park Avenue,2005,regular unleaded,AUTOMATIC,205,35555,|n</v>
      </c>
    </row>
    <row r="369" spans="1:10">
      <c r="A369" s="5">
        <v>368</v>
      </c>
      <c r="B369" s="5" t="s">
        <v>11346</v>
      </c>
      <c r="C369" t="s">
        <v>11709</v>
      </c>
      <c r="D369">
        <v>2005</v>
      </c>
      <c r="E369" t="s">
        <v>11206</v>
      </c>
      <c r="F369" t="s">
        <v>11904</v>
      </c>
      <c r="G369" s="5">
        <v>275</v>
      </c>
      <c r="H369">
        <v>35610</v>
      </c>
      <c r="I369" s="5" t="str">
        <f t="shared" si="10"/>
        <v>|n</v>
      </c>
      <c r="J369" s="5" t="str">
        <f t="shared" si="11"/>
        <v>368,Buick,Rainier,2005,regular unleaded,AUTOMATIC,275,35610,|n</v>
      </c>
    </row>
    <row r="370" spans="1:10">
      <c r="A370" s="5">
        <v>369</v>
      </c>
      <c r="B370" s="5" t="s">
        <v>11346</v>
      </c>
      <c r="C370" t="s">
        <v>11709</v>
      </c>
      <c r="D370">
        <v>2006</v>
      </c>
      <c r="E370" t="s">
        <v>11206</v>
      </c>
      <c r="F370" t="s">
        <v>11904</v>
      </c>
      <c r="G370" s="5">
        <v>291</v>
      </c>
      <c r="H370">
        <v>32580</v>
      </c>
      <c r="I370" s="5">
        <f t="shared" si="10"/>
        <v>368</v>
      </c>
      <c r="J370" s="5" t="str">
        <f t="shared" si="11"/>
        <v>369,Buick,Rainier,2006,regular unleaded,AUTOMATIC,291,32580,368</v>
      </c>
    </row>
    <row r="371" spans="1:10">
      <c r="A371" s="5">
        <v>370</v>
      </c>
      <c r="B371" s="5" t="s">
        <v>11346</v>
      </c>
      <c r="C371" t="s">
        <v>11709</v>
      </c>
      <c r="D371">
        <v>2007</v>
      </c>
      <c r="E371" t="s">
        <v>11206</v>
      </c>
      <c r="F371" t="s">
        <v>11904</v>
      </c>
      <c r="G371" s="5">
        <v>291</v>
      </c>
      <c r="H371">
        <v>33570</v>
      </c>
      <c r="I371" s="5">
        <f t="shared" si="10"/>
        <v>369</v>
      </c>
      <c r="J371" s="5" t="str">
        <f t="shared" si="11"/>
        <v>370,Buick,Rainier,2007,regular unleaded,AUTOMATIC,291,33570,369</v>
      </c>
    </row>
    <row r="372" spans="1:10">
      <c r="A372" s="5">
        <v>371</v>
      </c>
      <c r="B372" s="5" t="s">
        <v>11346</v>
      </c>
      <c r="C372" t="s">
        <v>11725</v>
      </c>
      <c r="D372">
        <v>2016</v>
      </c>
      <c r="E372" t="s">
        <v>11213</v>
      </c>
      <c r="F372" t="s">
        <v>11904</v>
      </c>
      <c r="G372" s="5">
        <v>182</v>
      </c>
      <c r="H372">
        <v>27065</v>
      </c>
      <c r="I372" s="5" t="str">
        <f t="shared" si="10"/>
        <v>|n</v>
      </c>
      <c r="J372" s="5" t="str">
        <f t="shared" si="11"/>
        <v>371,Buick,Regal,2016,flex-fuel (unleaded/E85),AUTOMATIC,182,27065,|n</v>
      </c>
    </row>
    <row r="373" spans="1:10">
      <c r="A373" s="5">
        <v>372</v>
      </c>
      <c r="B373" s="5" t="s">
        <v>11346</v>
      </c>
      <c r="C373" t="s">
        <v>11725</v>
      </c>
      <c r="D373">
        <v>2016</v>
      </c>
      <c r="E373" t="s">
        <v>11209</v>
      </c>
      <c r="F373" t="s">
        <v>11904</v>
      </c>
      <c r="G373" s="5">
        <v>259</v>
      </c>
      <c r="H373">
        <v>36490</v>
      </c>
      <c r="I373" s="5" t="str">
        <f t="shared" si="10"/>
        <v>|n</v>
      </c>
      <c r="J373" s="5" t="str">
        <f t="shared" si="11"/>
        <v>372,Buick,Regal,2016,premium unleaded (recommended),AUTOMATIC,259,36490,|n</v>
      </c>
    </row>
    <row r="374" spans="1:10">
      <c r="A374" s="5">
        <v>373</v>
      </c>
      <c r="B374" s="5" t="s">
        <v>11346</v>
      </c>
      <c r="C374" t="s">
        <v>11725</v>
      </c>
      <c r="D374">
        <v>2017</v>
      </c>
      <c r="E374" t="s">
        <v>11213</v>
      </c>
      <c r="F374" t="s">
        <v>11904</v>
      </c>
      <c r="G374" s="5">
        <v>182</v>
      </c>
      <c r="H374">
        <v>27065</v>
      </c>
      <c r="I374" s="5" t="str">
        <f t="shared" si="10"/>
        <v>|n</v>
      </c>
      <c r="J374" s="5" t="str">
        <f t="shared" si="11"/>
        <v>373,Buick,Regal,2017,flex-fuel (unleaded/E85),AUTOMATIC,182,27065,|n</v>
      </c>
    </row>
    <row r="375" spans="1:10">
      <c r="A375" s="5">
        <v>374</v>
      </c>
      <c r="B375" s="5" t="s">
        <v>11346</v>
      </c>
      <c r="C375" t="s">
        <v>11725</v>
      </c>
      <c r="D375">
        <v>2017</v>
      </c>
      <c r="E375" t="s">
        <v>11209</v>
      </c>
      <c r="F375" t="s">
        <v>11904</v>
      </c>
      <c r="G375" s="5">
        <v>259</v>
      </c>
      <c r="H375">
        <v>36540</v>
      </c>
      <c r="I375" s="5" t="str">
        <f t="shared" si="10"/>
        <v>|n</v>
      </c>
      <c r="J375" s="5" t="str">
        <f t="shared" si="11"/>
        <v>374,Buick,Regal,2017,premium unleaded (recommended),AUTOMATIC,259,36540,|n</v>
      </c>
    </row>
    <row r="376" spans="1:10">
      <c r="A376" s="5">
        <v>375</v>
      </c>
      <c r="B376" s="5" t="s">
        <v>11346</v>
      </c>
      <c r="C376" t="s">
        <v>11726</v>
      </c>
      <c r="D376">
        <v>2005</v>
      </c>
      <c r="E376" t="s">
        <v>11206</v>
      </c>
      <c r="F376" t="s">
        <v>11904</v>
      </c>
      <c r="G376" s="5">
        <v>185</v>
      </c>
      <c r="H376">
        <v>29970</v>
      </c>
      <c r="I376" s="5" t="str">
        <f t="shared" si="10"/>
        <v>|n</v>
      </c>
      <c r="J376" s="5" t="str">
        <f t="shared" si="11"/>
        <v>375,Buick,Rendezvous,2005,regular unleaded,AUTOMATIC,185,29970,|n</v>
      </c>
    </row>
    <row r="377" spans="1:10">
      <c r="A377" s="5">
        <v>376</v>
      </c>
      <c r="B377" s="5" t="s">
        <v>11346</v>
      </c>
      <c r="C377" t="s">
        <v>11726</v>
      </c>
      <c r="D377">
        <v>2006</v>
      </c>
      <c r="E377" t="s">
        <v>11206</v>
      </c>
      <c r="F377" t="s">
        <v>11904</v>
      </c>
      <c r="G377" s="5">
        <v>195</v>
      </c>
      <c r="H377">
        <v>27780</v>
      </c>
      <c r="I377" s="5">
        <f t="shared" si="10"/>
        <v>375</v>
      </c>
      <c r="J377" s="5" t="str">
        <f t="shared" si="11"/>
        <v>376,Buick,Rendezvous,2006,regular unleaded,AUTOMATIC,195,27780,375</v>
      </c>
    </row>
    <row r="378" spans="1:10">
      <c r="A378" s="5">
        <v>377</v>
      </c>
      <c r="B378" s="5" t="s">
        <v>11346</v>
      </c>
      <c r="C378" t="s">
        <v>11726</v>
      </c>
      <c r="D378">
        <v>2007</v>
      </c>
      <c r="E378" t="s">
        <v>11206</v>
      </c>
      <c r="F378" t="s">
        <v>11904</v>
      </c>
      <c r="G378" s="5">
        <v>196</v>
      </c>
      <c r="H378">
        <v>28765</v>
      </c>
      <c r="I378" s="5">
        <f t="shared" si="10"/>
        <v>376</v>
      </c>
      <c r="J378" s="5" t="str">
        <f t="shared" si="11"/>
        <v>377,Buick,Rendezvous,2007,regular unleaded,AUTOMATIC,196,28765,376</v>
      </c>
    </row>
    <row r="379" spans="1:10">
      <c r="A379" s="5">
        <v>378</v>
      </c>
      <c r="B379" s="5" t="s">
        <v>11346</v>
      </c>
      <c r="C379" t="s">
        <v>11819</v>
      </c>
      <c r="D379">
        <v>2005</v>
      </c>
      <c r="E379" t="s">
        <v>11206</v>
      </c>
      <c r="F379" t="s">
        <v>11904</v>
      </c>
      <c r="G379" s="5">
        <v>200</v>
      </c>
      <c r="H379">
        <v>33855</v>
      </c>
      <c r="I379" s="5" t="str">
        <f t="shared" si="10"/>
        <v>|n</v>
      </c>
      <c r="J379" s="5" t="str">
        <f t="shared" si="11"/>
        <v>378,Buick,Terraza,2005,regular unleaded,AUTOMATIC,200,33855,|n</v>
      </c>
    </row>
    <row r="380" spans="1:10">
      <c r="A380" s="5">
        <v>379</v>
      </c>
      <c r="B380" s="5" t="s">
        <v>11346</v>
      </c>
      <c r="C380" t="s">
        <v>11819</v>
      </c>
      <c r="D380">
        <v>2006</v>
      </c>
      <c r="E380" t="s">
        <v>11206</v>
      </c>
      <c r="F380" t="s">
        <v>11904</v>
      </c>
      <c r="G380" s="5">
        <v>196</v>
      </c>
      <c r="H380">
        <v>33250</v>
      </c>
      <c r="I380" s="5">
        <f t="shared" si="10"/>
        <v>378</v>
      </c>
      <c r="J380" s="5" t="str">
        <f t="shared" si="11"/>
        <v>379,Buick,Terraza,2006,regular unleaded,AUTOMATIC,196,33250,378</v>
      </c>
    </row>
    <row r="381" spans="1:10">
      <c r="A381" s="5">
        <v>380</v>
      </c>
      <c r="B381" s="5" t="s">
        <v>11346</v>
      </c>
      <c r="C381" t="s">
        <v>11819</v>
      </c>
      <c r="D381">
        <v>2007</v>
      </c>
      <c r="E381" t="s">
        <v>11206</v>
      </c>
      <c r="F381" t="s">
        <v>11904</v>
      </c>
      <c r="G381" s="5">
        <v>240</v>
      </c>
      <c r="H381">
        <v>30780</v>
      </c>
      <c r="I381" s="5">
        <f t="shared" si="10"/>
        <v>379</v>
      </c>
      <c r="J381" s="5" t="str">
        <f t="shared" si="11"/>
        <v>380,Buick,Terraza,2007,regular unleaded,AUTOMATIC,240,30780,379</v>
      </c>
    </row>
    <row r="382" spans="1:10">
      <c r="A382" s="5">
        <v>381</v>
      </c>
      <c r="B382" s="5" t="s">
        <v>11346</v>
      </c>
      <c r="C382" t="s">
        <v>11861</v>
      </c>
      <c r="D382">
        <v>2015</v>
      </c>
      <c r="E382" t="s">
        <v>11209</v>
      </c>
      <c r="F382" t="s">
        <v>11904</v>
      </c>
      <c r="G382" s="5">
        <v>250</v>
      </c>
      <c r="H382">
        <v>29215</v>
      </c>
      <c r="I382" s="5" t="str">
        <f t="shared" si="10"/>
        <v>|n</v>
      </c>
      <c r="J382" s="5" t="str">
        <f t="shared" si="11"/>
        <v>381,Buick,Verano,2015,premium unleaded (recommended),AUTOMATIC,250,29215,|n</v>
      </c>
    </row>
    <row r="383" spans="1:10">
      <c r="A383" s="5">
        <v>382</v>
      </c>
      <c r="B383" s="5" t="s">
        <v>11346</v>
      </c>
      <c r="C383" t="s">
        <v>11861</v>
      </c>
      <c r="D383">
        <v>2015</v>
      </c>
      <c r="E383" t="s">
        <v>11206</v>
      </c>
      <c r="F383" t="s">
        <v>11904</v>
      </c>
      <c r="G383" s="5">
        <v>180</v>
      </c>
      <c r="H383">
        <v>27050</v>
      </c>
      <c r="I383" s="5" t="str">
        <f t="shared" si="10"/>
        <v>|n</v>
      </c>
      <c r="J383" s="5" t="str">
        <f t="shared" si="11"/>
        <v>382,Buick,Verano,2015,regular unleaded,AUTOMATIC,180,27050,|n</v>
      </c>
    </row>
    <row r="384" spans="1:10">
      <c r="A384" s="5">
        <v>383</v>
      </c>
      <c r="B384" s="5" t="s">
        <v>11346</v>
      </c>
      <c r="C384" t="s">
        <v>11861</v>
      </c>
      <c r="D384">
        <v>2016</v>
      </c>
      <c r="E384" t="s">
        <v>11209</v>
      </c>
      <c r="F384" t="s">
        <v>11904</v>
      </c>
      <c r="G384" s="5">
        <v>250</v>
      </c>
      <c r="H384">
        <v>28670</v>
      </c>
      <c r="I384" s="5" t="str">
        <f t="shared" si="10"/>
        <v>|n</v>
      </c>
      <c r="J384" s="5" t="str">
        <f t="shared" si="11"/>
        <v>383,Buick,Verano,2016,premium unleaded (recommended),AUTOMATIC,250,28670,|n</v>
      </c>
    </row>
    <row r="385" spans="1:10">
      <c r="A385" s="5">
        <v>384</v>
      </c>
      <c r="B385" s="5" t="s">
        <v>11346</v>
      </c>
      <c r="C385" t="s">
        <v>11861</v>
      </c>
      <c r="D385">
        <v>2016</v>
      </c>
      <c r="E385" t="s">
        <v>11206</v>
      </c>
      <c r="F385" t="s">
        <v>11904</v>
      </c>
      <c r="G385" s="5">
        <v>180</v>
      </c>
      <c r="H385">
        <v>26505</v>
      </c>
      <c r="I385" s="5" t="str">
        <f t="shared" si="10"/>
        <v>|n</v>
      </c>
      <c r="J385" s="5" t="str">
        <f t="shared" si="11"/>
        <v>384,Buick,Verano,2016,regular unleaded,AUTOMATIC,180,26505,|n</v>
      </c>
    </row>
    <row r="386" spans="1:10">
      <c r="A386" s="5">
        <v>385</v>
      </c>
      <c r="B386" s="5" t="s">
        <v>11346</v>
      </c>
      <c r="C386" t="s">
        <v>11861</v>
      </c>
      <c r="D386">
        <v>2017</v>
      </c>
      <c r="E386" t="s">
        <v>11206</v>
      </c>
      <c r="F386" t="s">
        <v>11904</v>
      </c>
      <c r="G386" s="5">
        <v>180</v>
      </c>
      <c r="H386">
        <v>26555</v>
      </c>
      <c r="I386" s="5">
        <f t="shared" si="10"/>
        <v>384</v>
      </c>
      <c r="J386" s="5" t="str">
        <f t="shared" si="11"/>
        <v>385,Buick,Verano,2017,regular unleaded,AUTOMATIC,180,26555,384</v>
      </c>
    </row>
    <row r="387" spans="1:10">
      <c r="A387" s="5">
        <v>386</v>
      </c>
      <c r="B387" s="5" t="s">
        <v>11278</v>
      </c>
      <c r="C387" t="s">
        <v>11297</v>
      </c>
      <c r="D387">
        <v>2015</v>
      </c>
      <c r="E387" t="s">
        <v>11213</v>
      </c>
      <c r="F387" t="s">
        <v>11904</v>
      </c>
      <c r="G387" s="5">
        <v>321</v>
      </c>
      <c r="H387">
        <v>48715</v>
      </c>
      <c r="I387" s="5" t="str">
        <f t="shared" ref="I387:I450" si="12">IF(AND($B386=$B387,$C386=$C387,$E386=$E387,$F386=$F387),A386,"|n")</f>
        <v>|n</v>
      </c>
      <c r="J387" s="5" t="str">
        <f t="shared" ref="J387:J450" si="13">A387&amp;","&amp;B387&amp;","&amp;C387&amp;","&amp;D387&amp;","&amp;E387&amp;","&amp;F387&amp;","&amp;G387&amp;","&amp;H387&amp;","&amp;I387</f>
        <v>386,Cadillac,ATS,2015,flex-fuel (unleaded/E85),AUTOMATIC,321,48715,|n</v>
      </c>
    </row>
    <row r="388" spans="1:10">
      <c r="A388" s="5">
        <v>387</v>
      </c>
      <c r="B388" s="5" t="s">
        <v>11278</v>
      </c>
      <c r="C388" t="s">
        <v>11297</v>
      </c>
      <c r="D388">
        <v>2015</v>
      </c>
      <c r="E388" t="s">
        <v>11209</v>
      </c>
      <c r="F388" t="s">
        <v>11904</v>
      </c>
      <c r="G388" s="5">
        <v>272</v>
      </c>
      <c r="H388">
        <v>46715</v>
      </c>
      <c r="I388" s="5" t="str">
        <f t="shared" si="12"/>
        <v>|n</v>
      </c>
      <c r="J388" s="5" t="str">
        <f t="shared" si="13"/>
        <v>387,Cadillac,ATS,2015,premium unleaded (recommended),AUTOMATIC,272,46715,|n</v>
      </c>
    </row>
    <row r="389" spans="1:10">
      <c r="A389" s="5">
        <v>388</v>
      </c>
      <c r="B389" s="5" t="s">
        <v>11278</v>
      </c>
      <c r="C389" t="s">
        <v>11297</v>
      </c>
      <c r="D389">
        <v>2015</v>
      </c>
      <c r="E389" t="s">
        <v>11206</v>
      </c>
      <c r="F389" t="s">
        <v>11904</v>
      </c>
      <c r="G389" s="5">
        <v>202</v>
      </c>
      <c r="H389">
        <v>37340</v>
      </c>
      <c r="I389" s="5" t="str">
        <f t="shared" si="12"/>
        <v>|n</v>
      </c>
      <c r="J389" s="5" t="str">
        <f t="shared" si="13"/>
        <v>388,Cadillac,ATS,2015,regular unleaded,AUTOMATIC,202,37340,|n</v>
      </c>
    </row>
    <row r="390" spans="1:10">
      <c r="A390" s="5">
        <v>389</v>
      </c>
      <c r="B390" s="5" t="s">
        <v>11278</v>
      </c>
      <c r="C390" t="s">
        <v>11297</v>
      </c>
      <c r="D390">
        <v>2016</v>
      </c>
      <c r="E390" t="s">
        <v>11209</v>
      </c>
      <c r="F390" t="s">
        <v>11904</v>
      </c>
      <c r="G390" s="5">
        <v>272</v>
      </c>
      <c r="H390">
        <v>47210</v>
      </c>
      <c r="I390" s="5" t="str">
        <f t="shared" si="12"/>
        <v>|n</v>
      </c>
      <c r="J390" s="5" t="str">
        <f t="shared" si="13"/>
        <v>389,Cadillac,ATS,2016,premium unleaded (recommended),AUTOMATIC,272,47210,|n</v>
      </c>
    </row>
    <row r="391" spans="1:10">
      <c r="A391" s="5">
        <v>390</v>
      </c>
      <c r="B391" s="5" t="s">
        <v>11278</v>
      </c>
      <c r="C391" t="s">
        <v>11297</v>
      </c>
      <c r="D391">
        <v>2016</v>
      </c>
      <c r="E391" t="s">
        <v>11206</v>
      </c>
      <c r="F391" t="s">
        <v>11904</v>
      </c>
      <c r="G391" s="5">
        <v>335</v>
      </c>
      <c r="H391">
        <v>49210</v>
      </c>
      <c r="I391" s="5" t="str">
        <f t="shared" si="12"/>
        <v>|n</v>
      </c>
      <c r="J391" s="5" t="str">
        <f t="shared" si="13"/>
        <v>390,Cadillac,ATS,2016,regular unleaded,AUTOMATIC,335,49210,|n</v>
      </c>
    </row>
    <row r="392" spans="1:10">
      <c r="A392" s="5">
        <v>391</v>
      </c>
      <c r="B392" s="5" t="s">
        <v>11278</v>
      </c>
      <c r="C392" t="s">
        <v>11297</v>
      </c>
      <c r="D392">
        <v>2017</v>
      </c>
      <c r="E392" t="s">
        <v>11209</v>
      </c>
      <c r="F392" t="s">
        <v>11904</v>
      </c>
      <c r="G392" s="5">
        <v>272</v>
      </c>
      <c r="H392">
        <v>40395</v>
      </c>
      <c r="I392" s="5" t="str">
        <f t="shared" si="12"/>
        <v>|n</v>
      </c>
      <c r="J392" s="5" t="str">
        <f t="shared" si="13"/>
        <v>391,Cadillac,ATS,2017,premium unleaded (recommended),AUTOMATIC,272,40395,|n</v>
      </c>
    </row>
    <row r="393" spans="1:10">
      <c r="A393" s="5">
        <v>392</v>
      </c>
      <c r="B393" s="5" t="s">
        <v>11278</v>
      </c>
      <c r="C393" t="s">
        <v>11297</v>
      </c>
      <c r="D393">
        <v>2017</v>
      </c>
      <c r="E393" t="s">
        <v>11206</v>
      </c>
      <c r="F393" t="s">
        <v>11904</v>
      </c>
      <c r="G393" s="5">
        <v>335</v>
      </c>
      <c r="H393">
        <v>46995</v>
      </c>
      <c r="I393" s="5" t="str">
        <f t="shared" si="12"/>
        <v>|n</v>
      </c>
      <c r="J393" s="5" t="str">
        <f t="shared" si="13"/>
        <v>392,Cadillac,ATS,2017,regular unleaded,AUTOMATIC,335,46995,|n</v>
      </c>
    </row>
    <row r="394" spans="1:10">
      <c r="A394" s="5">
        <v>393</v>
      </c>
      <c r="B394" s="5" t="s">
        <v>11278</v>
      </c>
      <c r="C394" t="s">
        <v>11295</v>
      </c>
      <c r="D394">
        <v>2015</v>
      </c>
      <c r="E394" t="s">
        <v>11213</v>
      </c>
      <c r="F394" t="s">
        <v>11904</v>
      </c>
      <c r="G394" s="5">
        <v>321</v>
      </c>
      <c r="H394">
        <v>51435</v>
      </c>
      <c r="I394" s="5" t="str">
        <f t="shared" si="12"/>
        <v>|n</v>
      </c>
      <c r="J394" s="5" t="str">
        <f t="shared" si="13"/>
        <v>393,Cadillac,ATS Coupe,2015,flex-fuel (unleaded/E85),AUTOMATIC,321,51435,|n</v>
      </c>
    </row>
    <row r="395" spans="1:10">
      <c r="A395" s="5">
        <v>394</v>
      </c>
      <c r="B395" s="5" t="s">
        <v>11278</v>
      </c>
      <c r="C395" t="s">
        <v>11295</v>
      </c>
      <c r="D395">
        <v>2015</v>
      </c>
      <c r="E395" t="s">
        <v>11209</v>
      </c>
      <c r="F395" t="s">
        <v>11904</v>
      </c>
      <c r="G395" s="5">
        <v>272</v>
      </c>
      <c r="H395">
        <v>48205</v>
      </c>
      <c r="I395" s="5" t="str">
        <f t="shared" si="12"/>
        <v>|n</v>
      </c>
      <c r="J395" s="5" t="str">
        <f t="shared" si="13"/>
        <v>394,Cadillac,ATS Coupe,2015,premium unleaded (recommended),AUTOMATIC,272,48205,|n</v>
      </c>
    </row>
    <row r="396" spans="1:10">
      <c r="A396" s="5">
        <v>395</v>
      </c>
      <c r="B396" s="5" t="s">
        <v>11278</v>
      </c>
      <c r="C396" t="s">
        <v>11295</v>
      </c>
      <c r="D396">
        <v>2016</v>
      </c>
      <c r="E396" t="s">
        <v>11209</v>
      </c>
      <c r="F396" t="s">
        <v>11904</v>
      </c>
      <c r="G396" s="5">
        <v>272</v>
      </c>
      <c r="H396">
        <v>48715</v>
      </c>
      <c r="I396" s="5">
        <f t="shared" si="12"/>
        <v>394</v>
      </c>
      <c r="J396" s="5" t="str">
        <f t="shared" si="13"/>
        <v>395,Cadillac,ATS Coupe,2016,premium unleaded (recommended),AUTOMATIC,272,48715,394</v>
      </c>
    </row>
    <row r="397" spans="1:10">
      <c r="A397" s="5">
        <v>396</v>
      </c>
      <c r="B397" s="5" t="s">
        <v>11278</v>
      </c>
      <c r="C397" t="s">
        <v>11295</v>
      </c>
      <c r="D397">
        <v>2016</v>
      </c>
      <c r="E397" t="s">
        <v>11206</v>
      </c>
      <c r="F397" t="s">
        <v>11904</v>
      </c>
      <c r="G397" s="5">
        <v>335</v>
      </c>
      <c r="H397">
        <v>51945</v>
      </c>
      <c r="I397" s="5" t="str">
        <f t="shared" si="12"/>
        <v>|n</v>
      </c>
      <c r="J397" s="5" t="str">
        <f t="shared" si="13"/>
        <v>396,Cadillac,ATS Coupe,2016,regular unleaded,AUTOMATIC,335,51945,|n</v>
      </c>
    </row>
    <row r="398" spans="1:10">
      <c r="A398" s="5">
        <v>397</v>
      </c>
      <c r="B398" s="5" t="s">
        <v>11278</v>
      </c>
      <c r="C398" t="s">
        <v>11295</v>
      </c>
      <c r="D398">
        <v>2017</v>
      </c>
      <c r="E398" t="s">
        <v>11209</v>
      </c>
      <c r="F398" t="s">
        <v>11904</v>
      </c>
      <c r="G398" s="5">
        <v>272</v>
      </c>
      <c r="H398">
        <v>43395</v>
      </c>
      <c r="I398" s="5" t="str">
        <f t="shared" si="12"/>
        <v>|n</v>
      </c>
      <c r="J398" s="5" t="str">
        <f t="shared" si="13"/>
        <v>397,Cadillac,ATS Coupe,2017,premium unleaded (recommended),AUTOMATIC,272,43395,|n</v>
      </c>
    </row>
    <row r="399" spans="1:10">
      <c r="A399" s="5">
        <v>398</v>
      </c>
      <c r="B399" s="5" t="s">
        <v>11278</v>
      </c>
      <c r="C399" t="s">
        <v>11295</v>
      </c>
      <c r="D399">
        <v>2017</v>
      </c>
      <c r="E399" t="s">
        <v>11206</v>
      </c>
      <c r="F399" t="s">
        <v>11904</v>
      </c>
      <c r="G399" s="5">
        <v>335</v>
      </c>
      <c r="H399">
        <v>49495</v>
      </c>
      <c r="I399" s="5" t="str">
        <f t="shared" si="12"/>
        <v>|n</v>
      </c>
      <c r="J399" s="5" t="str">
        <f t="shared" si="13"/>
        <v>398,Cadillac,ATS Coupe,2017,regular unleaded,AUTOMATIC,335,49495,|n</v>
      </c>
    </row>
    <row r="400" spans="1:10">
      <c r="A400" s="5">
        <v>399</v>
      </c>
      <c r="B400" s="5" t="s">
        <v>11278</v>
      </c>
      <c r="C400" t="s">
        <v>11296</v>
      </c>
      <c r="D400">
        <v>2016</v>
      </c>
      <c r="E400" t="s">
        <v>11209</v>
      </c>
      <c r="F400" t="s">
        <v>11903</v>
      </c>
      <c r="G400" s="5">
        <v>464</v>
      </c>
      <c r="H400">
        <v>62665</v>
      </c>
      <c r="I400" s="5" t="str">
        <f t="shared" si="12"/>
        <v>|n</v>
      </c>
      <c r="J400" s="5" t="str">
        <f t="shared" si="13"/>
        <v>399,Cadillac,ATS-V,2016,premium unleaded (recommended),MANUAL,464,62665,|n</v>
      </c>
    </row>
    <row r="401" spans="1:10">
      <c r="A401" s="5">
        <v>400</v>
      </c>
      <c r="B401" s="5" t="s">
        <v>11278</v>
      </c>
      <c r="C401" t="s">
        <v>11296</v>
      </c>
      <c r="D401">
        <v>2017</v>
      </c>
      <c r="E401" t="s">
        <v>11209</v>
      </c>
      <c r="F401" t="s">
        <v>11903</v>
      </c>
      <c r="G401" s="5">
        <v>464</v>
      </c>
      <c r="H401">
        <v>62895</v>
      </c>
      <c r="I401" s="5">
        <f t="shared" si="12"/>
        <v>399</v>
      </c>
      <c r="J401" s="5" t="str">
        <f t="shared" si="13"/>
        <v>400,Cadillac,ATS-V,2017,premium unleaded (recommended),MANUAL,464,62895,399</v>
      </c>
    </row>
    <row r="402" spans="1:10">
      <c r="A402" s="5">
        <v>401</v>
      </c>
      <c r="B402" s="5" t="s">
        <v>11278</v>
      </c>
      <c r="C402" t="s">
        <v>11395</v>
      </c>
      <c r="D402">
        <v>2016</v>
      </c>
      <c r="E402" t="s">
        <v>11209</v>
      </c>
      <c r="F402" t="s">
        <v>11904</v>
      </c>
      <c r="G402" s="5">
        <v>265</v>
      </c>
      <c r="H402">
        <v>58395</v>
      </c>
      <c r="I402" s="5" t="str">
        <f t="shared" si="12"/>
        <v>|n</v>
      </c>
      <c r="J402" s="5" t="str">
        <f t="shared" si="13"/>
        <v>401,Cadillac,CT6,2016,premium unleaded (recommended),AUTOMATIC,265,58395,|n</v>
      </c>
    </row>
    <row r="403" spans="1:10">
      <c r="A403" s="5">
        <v>402</v>
      </c>
      <c r="B403" s="5" t="s">
        <v>11278</v>
      </c>
      <c r="C403" t="s">
        <v>11395</v>
      </c>
      <c r="D403">
        <v>2016</v>
      </c>
      <c r="E403" t="s">
        <v>11202</v>
      </c>
      <c r="F403" t="s">
        <v>11904</v>
      </c>
      <c r="G403" s="5">
        <v>404</v>
      </c>
      <c r="H403">
        <v>87465</v>
      </c>
      <c r="I403" s="5" t="str">
        <f t="shared" si="12"/>
        <v>|n</v>
      </c>
      <c r="J403" s="5" t="str">
        <f t="shared" si="13"/>
        <v>402,Cadillac,CT6,2016,premium unleaded (required),AUTOMATIC,404,87465,|n</v>
      </c>
    </row>
    <row r="404" spans="1:10">
      <c r="A404" s="5">
        <v>403</v>
      </c>
      <c r="B404" s="5" t="s">
        <v>11278</v>
      </c>
      <c r="C404" t="s">
        <v>11395</v>
      </c>
      <c r="D404">
        <v>2016</v>
      </c>
      <c r="E404" t="s">
        <v>11206</v>
      </c>
      <c r="F404" t="s">
        <v>11904</v>
      </c>
      <c r="G404" s="5">
        <v>335</v>
      </c>
      <c r="H404">
        <v>83465</v>
      </c>
      <c r="I404" s="5" t="str">
        <f t="shared" si="12"/>
        <v>|n</v>
      </c>
      <c r="J404" s="5" t="str">
        <f t="shared" si="13"/>
        <v>403,Cadillac,CT6,2016,regular unleaded,AUTOMATIC,335,83465,|n</v>
      </c>
    </row>
    <row r="405" spans="1:10">
      <c r="A405" s="5">
        <v>404</v>
      </c>
      <c r="B405" s="5" t="s">
        <v>11278</v>
      </c>
      <c r="C405" t="s">
        <v>11395</v>
      </c>
      <c r="D405">
        <v>2017</v>
      </c>
      <c r="E405" t="s">
        <v>11209</v>
      </c>
      <c r="F405" t="s">
        <v>11904</v>
      </c>
      <c r="G405" s="5">
        <v>265</v>
      </c>
      <c r="H405">
        <v>58395</v>
      </c>
      <c r="I405" s="5" t="str">
        <f t="shared" si="12"/>
        <v>|n</v>
      </c>
      <c r="J405" s="5" t="str">
        <f t="shared" si="13"/>
        <v>404,Cadillac,CT6,2017,premium unleaded (recommended),AUTOMATIC,265,58395,|n</v>
      </c>
    </row>
    <row r="406" spans="1:10">
      <c r="A406" s="5">
        <v>405</v>
      </c>
      <c r="B406" s="5" t="s">
        <v>11278</v>
      </c>
      <c r="C406" t="s">
        <v>11395</v>
      </c>
      <c r="D406">
        <v>2017</v>
      </c>
      <c r="E406" t="s">
        <v>11202</v>
      </c>
      <c r="F406" t="s">
        <v>11904</v>
      </c>
      <c r="G406" s="5">
        <v>404</v>
      </c>
      <c r="H406">
        <v>87495</v>
      </c>
      <c r="I406" s="5" t="str">
        <f t="shared" si="12"/>
        <v>|n</v>
      </c>
      <c r="J406" s="5" t="str">
        <f t="shared" si="13"/>
        <v>405,Cadillac,CT6,2017,premium unleaded (required),AUTOMATIC,404,87495,|n</v>
      </c>
    </row>
    <row r="407" spans="1:10">
      <c r="A407" s="5">
        <v>406</v>
      </c>
      <c r="B407" s="5" t="s">
        <v>11278</v>
      </c>
      <c r="C407" t="s">
        <v>11395</v>
      </c>
      <c r="D407">
        <v>2017</v>
      </c>
      <c r="E407" t="s">
        <v>11206</v>
      </c>
      <c r="F407" t="s">
        <v>11904</v>
      </c>
      <c r="G407" s="5">
        <v>335</v>
      </c>
      <c r="H407">
        <v>83495</v>
      </c>
      <c r="I407" s="5" t="str">
        <f t="shared" si="12"/>
        <v>|n</v>
      </c>
      <c r="J407" s="5" t="str">
        <f t="shared" si="13"/>
        <v>406,Cadillac,CT6,2017,regular unleaded,AUTOMATIC,335,83495,|n</v>
      </c>
    </row>
    <row r="408" spans="1:10">
      <c r="A408" s="5">
        <v>407</v>
      </c>
      <c r="B408" s="5" t="s">
        <v>11278</v>
      </c>
      <c r="C408" t="s">
        <v>11401</v>
      </c>
      <c r="D408">
        <v>2015</v>
      </c>
      <c r="E408" t="s">
        <v>11213</v>
      </c>
      <c r="F408" t="s">
        <v>11904</v>
      </c>
      <c r="G408" s="5">
        <v>321</v>
      </c>
      <c r="H408">
        <v>63770</v>
      </c>
      <c r="I408" s="5" t="str">
        <f t="shared" si="12"/>
        <v>|n</v>
      </c>
      <c r="J408" s="5" t="str">
        <f t="shared" si="13"/>
        <v>407,Cadillac,CTS,2015,flex-fuel (unleaded/E85),AUTOMATIC,321,63770,|n</v>
      </c>
    </row>
    <row r="409" spans="1:10">
      <c r="A409" s="5">
        <v>408</v>
      </c>
      <c r="B409" s="5" t="s">
        <v>11278</v>
      </c>
      <c r="C409" t="s">
        <v>11401</v>
      </c>
      <c r="D409">
        <v>2015</v>
      </c>
      <c r="E409" t="s">
        <v>11209</v>
      </c>
      <c r="F409" t="s">
        <v>11904</v>
      </c>
      <c r="G409" s="5">
        <v>272</v>
      </c>
      <c r="H409">
        <v>62070</v>
      </c>
      <c r="I409" s="5" t="str">
        <f t="shared" si="12"/>
        <v>|n</v>
      </c>
      <c r="J409" s="5" t="str">
        <f t="shared" si="13"/>
        <v>408,Cadillac,CTS,2015,premium unleaded (recommended),AUTOMATIC,272,62070,|n</v>
      </c>
    </row>
    <row r="410" spans="1:10">
      <c r="A410" s="5">
        <v>409</v>
      </c>
      <c r="B410" s="5" t="s">
        <v>11278</v>
      </c>
      <c r="C410" t="s">
        <v>11401</v>
      </c>
      <c r="D410">
        <v>2015</v>
      </c>
      <c r="E410" t="s">
        <v>11202</v>
      </c>
      <c r="F410" t="s">
        <v>11904</v>
      </c>
      <c r="G410" s="5">
        <v>420</v>
      </c>
      <c r="H410">
        <v>69340</v>
      </c>
      <c r="I410" s="5" t="str">
        <f t="shared" si="12"/>
        <v>|n</v>
      </c>
      <c r="J410" s="5" t="str">
        <f t="shared" si="13"/>
        <v>409,Cadillac,CTS,2015,premium unleaded (required),AUTOMATIC,420,69340,|n</v>
      </c>
    </row>
    <row r="411" spans="1:10">
      <c r="A411" s="5">
        <v>410</v>
      </c>
      <c r="B411" s="5" t="s">
        <v>11278</v>
      </c>
      <c r="C411" t="s">
        <v>11401</v>
      </c>
      <c r="D411">
        <v>2016</v>
      </c>
      <c r="E411" t="s">
        <v>11209</v>
      </c>
      <c r="F411" t="s">
        <v>11904</v>
      </c>
      <c r="G411" s="5">
        <v>268</v>
      </c>
      <c r="H411">
        <v>62685</v>
      </c>
      <c r="I411" s="5" t="str">
        <f t="shared" si="12"/>
        <v>|n</v>
      </c>
      <c r="J411" s="5" t="str">
        <f t="shared" si="13"/>
        <v>410,Cadillac,CTS,2016,premium unleaded (recommended),AUTOMATIC,268,62685,|n</v>
      </c>
    </row>
    <row r="412" spans="1:10">
      <c r="A412" s="5">
        <v>411</v>
      </c>
      <c r="B412" s="5" t="s">
        <v>11278</v>
      </c>
      <c r="C412" t="s">
        <v>11401</v>
      </c>
      <c r="D412">
        <v>2016</v>
      </c>
      <c r="E412" t="s">
        <v>11202</v>
      </c>
      <c r="F412" t="s">
        <v>11904</v>
      </c>
      <c r="G412" s="5">
        <v>420</v>
      </c>
      <c r="H412">
        <v>69955</v>
      </c>
      <c r="I412" s="5" t="str">
        <f t="shared" si="12"/>
        <v>|n</v>
      </c>
      <c r="J412" s="5" t="str">
        <f t="shared" si="13"/>
        <v>411,Cadillac,CTS,2016,premium unleaded (required),AUTOMATIC,420,69955,|n</v>
      </c>
    </row>
    <row r="413" spans="1:10">
      <c r="A413" s="5">
        <v>412</v>
      </c>
      <c r="B413" s="5" t="s">
        <v>11278</v>
      </c>
      <c r="C413" t="s">
        <v>11401</v>
      </c>
      <c r="D413">
        <v>2016</v>
      </c>
      <c r="E413" t="s">
        <v>11206</v>
      </c>
      <c r="F413" t="s">
        <v>11904</v>
      </c>
      <c r="G413" s="5">
        <v>335</v>
      </c>
      <c r="H413">
        <v>64685</v>
      </c>
      <c r="I413" s="5" t="str">
        <f t="shared" si="12"/>
        <v>|n</v>
      </c>
      <c r="J413" s="5" t="str">
        <f t="shared" si="13"/>
        <v>412,Cadillac,CTS,2016,regular unleaded,AUTOMATIC,335,64685,|n</v>
      </c>
    </row>
    <row r="414" spans="1:10">
      <c r="A414" s="5">
        <v>413</v>
      </c>
      <c r="B414" s="5" t="s">
        <v>11278</v>
      </c>
      <c r="C414" t="s">
        <v>11401</v>
      </c>
      <c r="D414">
        <v>2017</v>
      </c>
      <c r="E414" t="s">
        <v>11209</v>
      </c>
      <c r="F414" t="s">
        <v>11904</v>
      </c>
      <c r="G414" s="5">
        <v>268</v>
      </c>
      <c r="H414">
        <v>53695</v>
      </c>
      <c r="I414" s="5" t="str">
        <f t="shared" si="12"/>
        <v>|n</v>
      </c>
      <c r="J414" s="5" t="str">
        <f t="shared" si="13"/>
        <v>413,Cadillac,CTS,2017,premium unleaded (recommended),AUTOMATIC,268,53695,|n</v>
      </c>
    </row>
    <row r="415" spans="1:10">
      <c r="A415" s="5">
        <v>414</v>
      </c>
      <c r="B415" s="5" t="s">
        <v>11278</v>
      </c>
      <c r="C415" t="s">
        <v>11401</v>
      </c>
      <c r="D415">
        <v>2017</v>
      </c>
      <c r="E415" t="s">
        <v>11202</v>
      </c>
      <c r="F415" t="s">
        <v>11904</v>
      </c>
      <c r="G415" s="5">
        <v>420</v>
      </c>
      <c r="H415">
        <v>70795</v>
      </c>
      <c r="I415" s="5" t="str">
        <f t="shared" si="12"/>
        <v>|n</v>
      </c>
      <c r="J415" s="5" t="str">
        <f t="shared" si="13"/>
        <v>414,Cadillac,CTS,2017,premium unleaded (required),AUTOMATIC,420,70795,|n</v>
      </c>
    </row>
    <row r="416" spans="1:10">
      <c r="A416" s="5">
        <v>415</v>
      </c>
      <c r="B416" s="5" t="s">
        <v>11278</v>
      </c>
      <c r="C416" t="s">
        <v>11401</v>
      </c>
      <c r="D416">
        <v>2017</v>
      </c>
      <c r="E416" t="s">
        <v>11206</v>
      </c>
      <c r="F416" t="s">
        <v>11904</v>
      </c>
      <c r="G416" s="5">
        <v>335</v>
      </c>
      <c r="H416">
        <v>61195</v>
      </c>
      <c r="I416" s="5" t="str">
        <f t="shared" si="12"/>
        <v>|n</v>
      </c>
      <c r="J416" s="5" t="str">
        <f t="shared" si="13"/>
        <v>415,Cadillac,CTS,2017,regular unleaded,AUTOMATIC,335,61195,|n</v>
      </c>
    </row>
    <row r="417" spans="1:10">
      <c r="A417" s="5">
        <v>416</v>
      </c>
      <c r="B417" s="5" t="s">
        <v>11278</v>
      </c>
      <c r="C417" t="s">
        <v>11396</v>
      </c>
      <c r="D417">
        <v>2012</v>
      </c>
      <c r="E417" t="s">
        <v>11206</v>
      </c>
      <c r="F417" t="s">
        <v>11904</v>
      </c>
      <c r="G417" s="5">
        <v>318</v>
      </c>
      <c r="H417">
        <v>50050</v>
      </c>
      <c r="I417" s="5" t="str">
        <f t="shared" si="12"/>
        <v>|n</v>
      </c>
      <c r="J417" s="5" t="str">
        <f t="shared" si="13"/>
        <v>416,Cadillac,CTS Coupe,2012,regular unleaded,AUTOMATIC,318,50050,|n</v>
      </c>
    </row>
    <row r="418" spans="1:10">
      <c r="A418" s="5">
        <v>417</v>
      </c>
      <c r="B418" s="5" t="s">
        <v>11278</v>
      </c>
      <c r="C418" t="s">
        <v>11396</v>
      </c>
      <c r="D418">
        <v>2013</v>
      </c>
      <c r="E418" t="s">
        <v>11206</v>
      </c>
      <c r="F418" t="s">
        <v>11904</v>
      </c>
      <c r="G418" s="5">
        <v>318</v>
      </c>
      <c r="H418">
        <v>50050</v>
      </c>
      <c r="I418" s="5">
        <f t="shared" si="12"/>
        <v>416</v>
      </c>
      <c r="J418" s="5" t="str">
        <f t="shared" si="13"/>
        <v>417,Cadillac,CTS Coupe,2013,regular unleaded,AUTOMATIC,318,50050,416</v>
      </c>
    </row>
    <row r="419" spans="1:10">
      <c r="A419" s="5">
        <v>418</v>
      </c>
      <c r="B419" s="5" t="s">
        <v>11278</v>
      </c>
      <c r="C419" t="s">
        <v>11396</v>
      </c>
      <c r="D419">
        <v>2014</v>
      </c>
      <c r="E419" t="s">
        <v>11206</v>
      </c>
      <c r="F419" t="s">
        <v>11904</v>
      </c>
      <c r="G419" s="5">
        <v>318</v>
      </c>
      <c r="H419">
        <v>49995</v>
      </c>
      <c r="I419" s="5">
        <f t="shared" si="12"/>
        <v>417</v>
      </c>
      <c r="J419" s="5" t="str">
        <f t="shared" si="13"/>
        <v>418,Cadillac,CTS Coupe,2014,regular unleaded,AUTOMATIC,318,49995,417</v>
      </c>
    </row>
    <row r="420" spans="1:10">
      <c r="A420" s="5">
        <v>419</v>
      </c>
      <c r="B420" s="5" t="s">
        <v>11278</v>
      </c>
      <c r="C420" t="s">
        <v>11400</v>
      </c>
      <c r="D420">
        <v>2012</v>
      </c>
      <c r="E420" t="s">
        <v>11206</v>
      </c>
      <c r="F420" t="s">
        <v>11904</v>
      </c>
      <c r="G420" s="5">
        <v>318</v>
      </c>
      <c r="H420">
        <v>51650</v>
      </c>
      <c r="I420" s="5" t="str">
        <f t="shared" si="12"/>
        <v>|n</v>
      </c>
      <c r="J420" s="5" t="str">
        <f t="shared" si="13"/>
        <v>419,Cadillac,CTS Wagon,2012,regular unleaded,AUTOMATIC,318,51650,|n</v>
      </c>
    </row>
    <row r="421" spans="1:10">
      <c r="A421" s="5">
        <v>420</v>
      </c>
      <c r="B421" s="5" t="s">
        <v>11278</v>
      </c>
      <c r="C421" t="s">
        <v>11400</v>
      </c>
      <c r="D421">
        <v>2013</v>
      </c>
      <c r="E421" t="s">
        <v>11206</v>
      </c>
      <c r="F421" t="s">
        <v>11904</v>
      </c>
      <c r="G421" s="5">
        <v>318</v>
      </c>
      <c r="H421">
        <v>51650</v>
      </c>
      <c r="I421" s="5">
        <f t="shared" si="12"/>
        <v>419</v>
      </c>
      <c r="J421" s="5" t="str">
        <f t="shared" si="13"/>
        <v>420,Cadillac,CTS Wagon,2013,regular unleaded,AUTOMATIC,318,51650,419</v>
      </c>
    </row>
    <row r="422" spans="1:10">
      <c r="A422" s="5">
        <v>421</v>
      </c>
      <c r="B422" s="5" t="s">
        <v>11278</v>
      </c>
      <c r="C422" t="s">
        <v>11400</v>
      </c>
      <c r="D422">
        <v>2014</v>
      </c>
      <c r="E422" t="s">
        <v>11206</v>
      </c>
      <c r="F422" t="s">
        <v>11904</v>
      </c>
      <c r="G422" s="5">
        <v>318</v>
      </c>
      <c r="H422">
        <v>51695</v>
      </c>
      <c r="I422" s="5">
        <f t="shared" si="12"/>
        <v>420</v>
      </c>
      <c r="J422" s="5" t="str">
        <f t="shared" si="13"/>
        <v>421,Cadillac,CTS Wagon,2014,regular unleaded,AUTOMATIC,318,51695,420</v>
      </c>
    </row>
    <row r="423" spans="1:10">
      <c r="A423" s="5">
        <v>422</v>
      </c>
      <c r="B423" s="5" t="s">
        <v>11278</v>
      </c>
      <c r="C423" t="s">
        <v>11399</v>
      </c>
      <c r="D423">
        <v>2014</v>
      </c>
      <c r="E423" t="s">
        <v>11202</v>
      </c>
      <c r="F423" t="s">
        <v>11903</v>
      </c>
      <c r="G423" s="5">
        <v>556</v>
      </c>
      <c r="H423">
        <v>63600</v>
      </c>
      <c r="I423" s="5" t="str">
        <f t="shared" si="12"/>
        <v>|n</v>
      </c>
      <c r="J423" s="5" t="str">
        <f t="shared" si="13"/>
        <v>422,Cadillac,CTS-V,2014,premium unleaded (required),MANUAL,556,63600,|n</v>
      </c>
    </row>
    <row r="424" spans="1:10">
      <c r="A424" s="5">
        <v>423</v>
      </c>
      <c r="B424" s="5" t="s">
        <v>11278</v>
      </c>
      <c r="C424" t="s">
        <v>11399</v>
      </c>
      <c r="D424">
        <v>2016</v>
      </c>
      <c r="E424" t="s">
        <v>11202</v>
      </c>
      <c r="F424" t="s">
        <v>11904</v>
      </c>
      <c r="G424" s="5">
        <v>640</v>
      </c>
      <c r="H424">
        <v>83995</v>
      </c>
      <c r="I424" s="5" t="str">
        <f t="shared" si="12"/>
        <v>|n</v>
      </c>
      <c r="J424" s="5" t="str">
        <f t="shared" si="13"/>
        <v>423,Cadillac,CTS-V,2016,premium unleaded (required),AUTOMATIC,640,83995,|n</v>
      </c>
    </row>
    <row r="425" spans="1:10">
      <c r="A425" s="5">
        <v>424</v>
      </c>
      <c r="B425" s="5" t="s">
        <v>11278</v>
      </c>
      <c r="C425" t="s">
        <v>11399</v>
      </c>
      <c r="D425">
        <v>2017</v>
      </c>
      <c r="E425" t="s">
        <v>11202</v>
      </c>
      <c r="F425" t="s">
        <v>11904</v>
      </c>
      <c r="G425" s="5">
        <v>640</v>
      </c>
      <c r="H425">
        <v>85995</v>
      </c>
      <c r="I425" s="5">
        <f t="shared" si="12"/>
        <v>423</v>
      </c>
      <c r="J425" s="5" t="str">
        <f t="shared" si="13"/>
        <v>424,Cadillac,CTS-V,2017,premium unleaded (required),AUTOMATIC,640,85995,423</v>
      </c>
    </row>
    <row r="426" spans="1:10">
      <c r="A426" s="5">
        <v>425</v>
      </c>
      <c r="B426" s="5" t="s">
        <v>11278</v>
      </c>
      <c r="C426" t="s">
        <v>11397</v>
      </c>
      <c r="D426">
        <v>2013</v>
      </c>
      <c r="E426" t="s">
        <v>11202</v>
      </c>
      <c r="F426" t="s">
        <v>11903</v>
      </c>
      <c r="G426" s="5">
        <v>556</v>
      </c>
      <c r="H426">
        <v>63215</v>
      </c>
      <c r="I426" s="5" t="str">
        <f t="shared" si="12"/>
        <v>|n</v>
      </c>
      <c r="J426" s="5" t="str">
        <f t="shared" si="13"/>
        <v>425,Cadillac,CTS-V Coupe,2013,premium unleaded (required),MANUAL,556,63215,|n</v>
      </c>
    </row>
    <row r="427" spans="1:10">
      <c r="A427" s="5">
        <v>426</v>
      </c>
      <c r="B427" s="5" t="s">
        <v>11278</v>
      </c>
      <c r="C427" t="s">
        <v>11397</v>
      </c>
      <c r="D427">
        <v>2014</v>
      </c>
      <c r="E427" t="s">
        <v>11202</v>
      </c>
      <c r="F427" t="s">
        <v>11903</v>
      </c>
      <c r="G427" s="5">
        <v>556</v>
      </c>
      <c r="H427">
        <v>63600</v>
      </c>
      <c r="I427" s="5">
        <f t="shared" si="12"/>
        <v>425</v>
      </c>
      <c r="J427" s="5" t="str">
        <f t="shared" si="13"/>
        <v>426,Cadillac,CTS-V Coupe,2014,premium unleaded (required),MANUAL,556,63600,425</v>
      </c>
    </row>
    <row r="428" spans="1:10">
      <c r="A428" s="5">
        <v>427</v>
      </c>
      <c r="B428" s="5" t="s">
        <v>11278</v>
      </c>
      <c r="C428" t="s">
        <v>11397</v>
      </c>
      <c r="D428">
        <v>2015</v>
      </c>
      <c r="E428" t="s">
        <v>11202</v>
      </c>
      <c r="F428" t="s">
        <v>11903</v>
      </c>
      <c r="G428" s="5">
        <v>556</v>
      </c>
      <c r="H428">
        <v>69900</v>
      </c>
      <c r="I428" s="5">
        <f t="shared" si="12"/>
        <v>426</v>
      </c>
      <c r="J428" s="5" t="str">
        <f t="shared" si="13"/>
        <v>427,Cadillac,CTS-V Coupe,2015,premium unleaded (required),MANUAL,556,69900,426</v>
      </c>
    </row>
    <row r="429" spans="1:10">
      <c r="A429" s="5">
        <v>428</v>
      </c>
      <c r="B429" s="5" t="s">
        <v>11278</v>
      </c>
      <c r="C429" t="s">
        <v>11398</v>
      </c>
      <c r="D429">
        <v>2012</v>
      </c>
      <c r="E429" t="s">
        <v>11202</v>
      </c>
      <c r="F429" t="s">
        <v>11903</v>
      </c>
      <c r="G429" s="5">
        <v>556</v>
      </c>
      <c r="H429">
        <v>63215</v>
      </c>
      <c r="I429" s="5" t="str">
        <f t="shared" si="12"/>
        <v>|n</v>
      </c>
      <c r="J429" s="5" t="str">
        <f t="shared" si="13"/>
        <v>428,Cadillac,CTS-V Wagon,2012,premium unleaded (required),MANUAL,556,63215,|n</v>
      </c>
    </row>
    <row r="430" spans="1:10">
      <c r="A430" s="5">
        <v>429</v>
      </c>
      <c r="B430" s="5" t="s">
        <v>11278</v>
      </c>
      <c r="C430" t="s">
        <v>11398</v>
      </c>
      <c r="D430">
        <v>2013</v>
      </c>
      <c r="E430" t="s">
        <v>11202</v>
      </c>
      <c r="F430" t="s">
        <v>11903</v>
      </c>
      <c r="G430" s="5">
        <v>556</v>
      </c>
      <c r="H430">
        <v>63215</v>
      </c>
      <c r="I430" s="5">
        <f t="shared" si="12"/>
        <v>428</v>
      </c>
      <c r="J430" s="5" t="str">
        <f t="shared" si="13"/>
        <v>429,Cadillac,CTS-V Wagon,2013,premium unleaded (required),MANUAL,556,63215,428</v>
      </c>
    </row>
    <row r="431" spans="1:10">
      <c r="A431" s="5">
        <v>430</v>
      </c>
      <c r="B431" s="5" t="s">
        <v>11278</v>
      </c>
      <c r="C431" t="s">
        <v>11398</v>
      </c>
      <c r="D431">
        <v>2014</v>
      </c>
      <c r="E431" t="s">
        <v>11202</v>
      </c>
      <c r="F431" t="s">
        <v>11903</v>
      </c>
      <c r="G431" s="5">
        <v>556</v>
      </c>
      <c r="H431">
        <v>63600</v>
      </c>
      <c r="I431" s="5">
        <f t="shared" si="12"/>
        <v>429</v>
      </c>
      <c r="J431" s="5" t="str">
        <f t="shared" si="13"/>
        <v>430,Cadillac,CTS-V Wagon,2014,premium unleaded (required),MANUAL,556,63600,429</v>
      </c>
    </row>
    <row r="432" spans="1:10">
      <c r="A432" s="5">
        <v>431</v>
      </c>
      <c r="B432" s="5" t="s">
        <v>11278</v>
      </c>
      <c r="C432" t="s">
        <v>11415</v>
      </c>
      <c r="D432">
        <v>2005</v>
      </c>
      <c r="E432" t="s">
        <v>11206</v>
      </c>
      <c r="F432" t="s">
        <v>11904</v>
      </c>
      <c r="G432" s="5">
        <v>290</v>
      </c>
      <c r="H432">
        <v>51600</v>
      </c>
      <c r="I432" s="5" t="str">
        <f t="shared" si="12"/>
        <v>|n</v>
      </c>
      <c r="J432" s="5" t="str">
        <f t="shared" si="13"/>
        <v>431,Cadillac,DeVille,2005,regular unleaded,AUTOMATIC,290,51600,|n</v>
      </c>
    </row>
    <row r="433" spans="1:10">
      <c r="A433" s="5">
        <v>432</v>
      </c>
      <c r="B433" s="5" t="s">
        <v>11278</v>
      </c>
      <c r="C433" t="s">
        <v>11417</v>
      </c>
      <c r="D433">
        <v>2009</v>
      </c>
      <c r="E433" t="s">
        <v>11206</v>
      </c>
      <c r="F433" t="s">
        <v>11904</v>
      </c>
      <c r="G433" s="5">
        <v>292</v>
      </c>
      <c r="H433">
        <v>54230</v>
      </c>
      <c r="I433" s="5" t="str">
        <f t="shared" si="12"/>
        <v>|n</v>
      </c>
      <c r="J433" s="5" t="str">
        <f t="shared" si="13"/>
        <v>432,Cadillac,DTS,2009,regular unleaded,AUTOMATIC,292,54230,|n</v>
      </c>
    </row>
    <row r="434" spans="1:10">
      <c r="A434" s="5">
        <v>433</v>
      </c>
      <c r="B434" s="5" t="s">
        <v>11278</v>
      </c>
      <c r="C434" t="s">
        <v>11417</v>
      </c>
      <c r="D434">
        <v>2010</v>
      </c>
      <c r="E434" t="s">
        <v>11209</v>
      </c>
      <c r="F434" t="s">
        <v>11904</v>
      </c>
      <c r="G434" s="5">
        <v>292</v>
      </c>
      <c r="H434">
        <v>59475</v>
      </c>
      <c r="I434" s="5" t="str">
        <f t="shared" si="12"/>
        <v>|n</v>
      </c>
      <c r="J434" s="5" t="str">
        <f t="shared" si="13"/>
        <v>433,Cadillac,DTS,2010,premium unleaded (recommended),AUTOMATIC,292,59475,|n</v>
      </c>
    </row>
    <row r="435" spans="1:10">
      <c r="A435" s="5">
        <v>434</v>
      </c>
      <c r="B435" s="5" t="s">
        <v>11278</v>
      </c>
      <c r="C435" t="s">
        <v>11417</v>
      </c>
      <c r="D435">
        <v>2011</v>
      </c>
      <c r="E435" t="s">
        <v>11209</v>
      </c>
      <c r="F435" t="s">
        <v>11904</v>
      </c>
      <c r="G435" s="5">
        <v>292</v>
      </c>
      <c r="H435">
        <v>59875</v>
      </c>
      <c r="I435" s="5">
        <f t="shared" si="12"/>
        <v>433</v>
      </c>
      <c r="J435" s="5" t="str">
        <f t="shared" si="13"/>
        <v>434,Cadillac,DTS,2011,premium unleaded (recommended),AUTOMATIC,292,59875,433</v>
      </c>
    </row>
    <row r="436" spans="1:10">
      <c r="A436" s="5">
        <v>435</v>
      </c>
      <c r="B436" s="5" t="s">
        <v>11278</v>
      </c>
      <c r="C436" t="s">
        <v>11452</v>
      </c>
      <c r="D436">
        <v>2015</v>
      </c>
      <c r="E436" t="s">
        <v>11213</v>
      </c>
      <c r="F436" t="s">
        <v>11904</v>
      </c>
      <c r="G436" s="5">
        <v>420</v>
      </c>
      <c r="H436">
        <v>91875</v>
      </c>
      <c r="I436" s="5" t="str">
        <f t="shared" si="12"/>
        <v>|n</v>
      </c>
      <c r="J436" s="5" t="str">
        <f t="shared" si="13"/>
        <v>435,Cadillac,Escalade,2015,flex-fuel (unleaded/E85),AUTOMATIC,420,91875,|n</v>
      </c>
    </row>
    <row r="437" spans="1:10">
      <c r="A437" s="5">
        <v>436</v>
      </c>
      <c r="B437" s="5" t="s">
        <v>11278</v>
      </c>
      <c r="C437" t="s">
        <v>11452</v>
      </c>
      <c r="D437">
        <v>2016</v>
      </c>
      <c r="E437" t="s">
        <v>11209</v>
      </c>
      <c r="F437" t="s">
        <v>11904</v>
      </c>
      <c r="G437" s="5">
        <v>420</v>
      </c>
      <c r="H437">
        <v>91950</v>
      </c>
      <c r="I437" s="5" t="str">
        <f t="shared" si="12"/>
        <v>|n</v>
      </c>
      <c r="J437" s="5" t="str">
        <f t="shared" si="13"/>
        <v>436,Cadillac,Escalade,2016,premium unleaded (recommended),AUTOMATIC,420,91950,|n</v>
      </c>
    </row>
    <row r="438" spans="1:10">
      <c r="A438" s="5">
        <v>437</v>
      </c>
      <c r="B438" s="5" t="s">
        <v>11278</v>
      </c>
      <c r="C438" t="s">
        <v>11452</v>
      </c>
      <c r="D438">
        <v>2017</v>
      </c>
      <c r="E438" t="s">
        <v>11209</v>
      </c>
      <c r="F438" t="s">
        <v>11904</v>
      </c>
      <c r="G438" s="5">
        <v>420</v>
      </c>
      <c r="H438">
        <v>94795</v>
      </c>
      <c r="I438" s="5">
        <f t="shared" si="12"/>
        <v>436</v>
      </c>
      <c r="J438" s="5" t="str">
        <f t="shared" si="13"/>
        <v>437,Cadillac,Escalade,2017,premium unleaded (recommended),AUTOMATIC,420,94795,436</v>
      </c>
    </row>
    <row r="439" spans="1:10">
      <c r="A439" s="5">
        <v>438</v>
      </c>
      <c r="B439" s="5" t="s">
        <v>11278</v>
      </c>
      <c r="C439" t="s">
        <v>11449</v>
      </c>
      <c r="D439">
        <v>2015</v>
      </c>
      <c r="E439" t="s">
        <v>11213</v>
      </c>
      <c r="F439" t="s">
        <v>11904</v>
      </c>
      <c r="G439" s="5">
        <v>420</v>
      </c>
      <c r="H439">
        <v>94875</v>
      </c>
      <c r="I439" s="5" t="str">
        <f t="shared" si="12"/>
        <v>|n</v>
      </c>
      <c r="J439" s="5" t="str">
        <f t="shared" si="13"/>
        <v>438,Cadillac,Escalade ESV,2015,flex-fuel (unleaded/E85),AUTOMATIC,420,94875,|n</v>
      </c>
    </row>
    <row r="440" spans="1:10">
      <c r="A440" s="5">
        <v>439</v>
      </c>
      <c r="B440" s="5" t="s">
        <v>11278</v>
      </c>
      <c r="C440" t="s">
        <v>11449</v>
      </c>
      <c r="D440">
        <v>2016</v>
      </c>
      <c r="E440" t="s">
        <v>11209</v>
      </c>
      <c r="F440" t="s">
        <v>11904</v>
      </c>
      <c r="G440" s="5">
        <v>420</v>
      </c>
      <c r="H440">
        <v>94950</v>
      </c>
      <c r="I440" s="5" t="str">
        <f t="shared" si="12"/>
        <v>|n</v>
      </c>
      <c r="J440" s="5" t="str">
        <f t="shared" si="13"/>
        <v>439,Cadillac,Escalade ESV,2016,premium unleaded (recommended),AUTOMATIC,420,94950,|n</v>
      </c>
    </row>
    <row r="441" spans="1:10">
      <c r="A441" s="5">
        <v>440</v>
      </c>
      <c r="B441" s="5" t="s">
        <v>11278</v>
      </c>
      <c r="C441" t="s">
        <v>11449</v>
      </c>
      <c r="D441">
        <v>2017</v>
      </c>
      <c r="E441" t="s">
        <v>11209</v>
      </c>
      <c r="F441" t="s">
        <v>11904</v>
      </c>
      <c r="G441" s="5">
        <v>420</v>
      </c>
      <c r="H441">
        <v>97795</v>
      </c>
      <c r="I441" s="5">
        <f t="shared" si="12"/>
        <v>439</v>
      </c>
      <c r="J441" s="5" t="str">
        <f t="shared" si="13"/>
        <v>440,Cadillac,Escalade ESV,2017,premium unleaded (recommended),AUTOMATIC,420,97795,439</v>
      </c>
    </row>
    <row r="442" spans="1:10">
      <c r="A442" s="5">
        <v>441</v>
      </c>
      <c r="B442" s="5" t="s">
        <v>11278</v>
      </c>
      <c r="C442" t="s">
        <v>11450</v>
      </c>
      <c r="D442">
        <v>2011</v>
      </c>
      <c r="E442" t="s">
        <v>11252</v>
      </c>
      <c r="F442" t="s">
        <v>11904</v>
      </c>
      <c r="G442" s="5">
        <v>403</v>
      </c>
      <c r="H442">
        <v>69740</v>
      </c>
      <c r="I442" s="5" t="str">
        <f t="shared" si="12"/>
        <v>|n</v>
      </c>
      <c r="J442" s="5" t="str">
        <f t="shared" si="13"/>
        <v>441,Cadillac,Escalade EXT,2011,flex-fuel (premium unleaded recommended/E85),AUTOMATIC,403,69740,|n</v>
      </c>
    </row>
    <row r="443" spans="1:10">
      <c r="A443" s="5">
        <v>442</v>
      </c>
      <c r="B443" s="5" t="s">
        <v>11278</v>
      </c>
      <c r="C443" t="s">
        <v>11450</v>
      </c>
      <c r="D443">
        <v>2012</v>
      </c>
      <c r="E443" t="s">
        <v>11252</v>
      </c>
      <c r="F443" t="s">
        <v>11904</v>
      </c>
      <c r="G443" s="5">
        <v>403</v>
      </c>
      <c r="H443">
        <v>69640</v>
      </c>
      <c r="I443" s="5">
        <f t="shared" si="12"/>
        <v>441</v>
      </c>
      <c r="J443" s="5" t="str">
        <f t="shared" si="13"/>
        <v>442,Cadillac,Escalade EXT,2012,flex-fuel (premium unleaded recommended/E85),AUTOMATIC,403,69640,441</v>
      </c>
    </row>
    <row r="444" spans="1:10">
      <c r="A444" s="5">
        <v>443</v>
      </c>
      <c r="B444" s="5" t="s">
        <v>11278</v>
      </c>
      <c r="C444" t="s">
        <v>11450</v>
      </c>
      <c r="D444">
        <v>2013</v>
      </c>
      <c r="E444" t="s">
        <v>11252</v>
      </c>
      <c r="F444" t="s">
        <v>11904</v>
      </c>
      <c r="G444" s="5">
        <v>403</v>
      </c>
      <c r="H444">
        <v>69640</v>
      </c>
      <c r="I444" s="5">
        <f t="shared" si="12"/>
        <v>442</v>
      </c>
      <c r="J444" s="5" t="str">
        <f t="shared" si="13"/>
        <v>443,Cadillac,Escalade EXT,2013,flex-fuel (premium unleaded recommended/E85),AUTOMATIC,403,69640,442</v>
      </c>
    </row>
    <row r="445" spans="1:10">
      <c r="A445" s="5">
        <v>444</v>
      </c>
      <c r="B445" s="5" t="s">
        <v>11278</v>
      </c>
      <c r="C445" t="s">
        <v>11451</v>
      </c>
      <c r="D445">
        <v>2011</v>
      </c>
      <c r="E445" t="s">
        <v>11206</v>
      </c>
      <c r="F445" t="s">
        <v>11904</v>
      </c>
      <c r="G445" s="5">
        <v>332</v>
      </c>
      <c r="H445">
        <v>88435</v>
      </c>
      <c r="I445" s="5" t="str">
        <f t="shared" si="12"/>
        <v>|n</v>
      </c>
      <c r="J445" s="5" t="str">
        <f t="shared" si="13"/>
        <v>444,Cadillac,Escalade Hybrid,2011,regular unleaded,AUTOMATIC,332,88435,|n</v>
      </c>
    </row>
    <row r="446" spans="1:10">
      <c r="A446" s="5">
        <v>445</v>
      </c>
      <c r="B446" s="5" t="s">
        <v>11278</v>
      </c>
      <c r="C446" t="s">
        <v>11451</v>
      </c>
      <c r="D446">
        <v>2012</v>
      </c>
      <c r="E446" t="s">
        <v>11206</v>
      </c>
      <c r="F446" t="s">
        <v>11904</v>
      </c>
      <c r="G446" s="5">
        <v>332</v>
      </c>
      <c r="H446">
        <v>85845</v>
      </c>
      <c r="I446" s="5">
        <f t="shared" si="12"/>
        <v>444</v>
      </c>
      <c r="J446" s="5" t="str">
        <f t="shared" si="13"/>
        <v>445,Cadillac,Escalade Hybrid,2012,regular unleaded,AUTOMATIC,332,85845,444</v>
      </c>
    </row>
    <row r="447" spans="1:10">
      <c r="A447" s="5">
        <v>446</v>
      </c>
      <c r="B447" s="5" t="s">
        <v>11278</v>
      </c>
      <c r="C447" t="s">
        <v>11451</v>
      </c>
      <c r="D447">
        <v>2013</v>
      </c>
      <c r="E447" t="s">
        <v>11206</v>
      </c>
      <c r="F447" t="s">
        <v>11904</v>
      </c>
      <c r="G447" s="5">
        <v>332</v>
      </c>
      <c r="H447">
        <v>86420</v>
      </c>
      <c r="I447" s="5">
        <f t="shared" si="12"/>
        <v>445</v>
      </c>
      <c r="J447" s="5" t="str">
        <f t="shared" si="13"/>
        <v>446,Cadillac,Escalade Hybrid,2013,regular unleaded,AUTOMATIC,332,86420,445</v>
      </c>
    </row>
    <row r="448" spans="1:10">
      <c r="A448" s="5">
        <v>447</v>
      </c>
      <c r="B448" s="5" t="s">
        <v>11278</v>
      </c>
      <c r="C448" t="s">
        <v>11801</v>
      </c>
      <c r="D448">
        <v>2014</v>
      </c>
      <c r="E448" t="s">
        <v>11206</v>
      </c>
      <c r="F448" t="s">
        <v>11904</v>
      </c>
      <c r="G448" s="5">
        <v>308</v>
      </c>
      <c r="H448">
        <v>50955</v>
      </c>
      <c r="I448" s="5" t="str">
        <f t="shared" si="12"/>
        <v>|n</v>
      </c>
      <c r="J448" s="5" t="str">
        <f t="shared" si="13"/>
        <v>447,Cadillac,SRX,2014,regular unleaded,AUTOMATIC,308,50955,|n</v>
      </c>
    </row>
    <row r="449" spans="1:10">
      <c r="A449" s="5">
        <v>448</v>
      </c>
      <c r="B449" s="5" t="s">
        <v>11278</v>
      </c>
      <c r="C449" t="s">
        <v>11801</v>
      </c>
      <c r="D449">
        <v>2015</v>
      </c>
      <c r="E449" t="s">
        <v>11206</v>
      </c>
      <c r="F449" t="s">
        <v>11904</v>
      </c>
      <c r="G449" s="5">
        <v>308</v>
      </c>
      <c r="H449">
        <v>51730</v>
      </c>
      <c r="I449" s="5">
        <f t="shared" si="12"/>
        <v>447</v>
      </c>
      <c r="J449" s="5" t="str">
        <f t="shared" si="13"/>
        <v>448,Cadillac,SRX,2015,regular unleaded,AUTOMATIC,308,51730,447</v>
      </c>
    </row>
    <row r="450" spans="1:10">
      <c r="A450" s="5">
        <v>449</v>
      </c>
      <c r="B450" s="5" t="s">
        <v>11278</v>
      </c>
      <c r="C450" t="s">
        <v>11801</v>
      </c>
      <c r="D450">
        <v>2016</v>
      </c>
      <c r="E450" t="s">
        <v>11206</v>
      </c>
      <c r="F450" t="s">
        <v>11904</v>
      </c>
      <c r="G450" s="5">
        <v>308</v>
      </c>
      <c r="H450">
        <v>51730</v>
      </c>
      <c r="I450" s="5">
        <f t="shared" si="12"/>
        <v>448</v>
      </c>
      <c r="J450" s="5" t="str">
        <f t="shared" si="13"/>
        <v>449,Cadillac,SRX,2016,regular unleaded,AUTOMATIC,308,51730,448</v>
      </c>
    </row>
    <row r="451" spans="1:10">
      <c r="A451" s="5">
        <v>450</v>
      </c>
      <c r="B451" s="5" t="s">
        <v>11278</v>
      </c>
      <c r="C451" t="s">
        <v>11806</v>
      </c>
      <c r="D451">
        <v>2009</v>
      </c>
      <c r="E451" t="s">
        <v>11202</v>
      </c>
      <c r="F451" t="s">
        <v>11904</v>
      </c>
      <c r="G451" s="5">
        <v>320</v>
      </c>
      <c r="H451">
        <v>56345</v>
      </c>
      <c r="I451" s="5" t="str">
        <f t="shared" ref="I451:I514" si="14">IF(AND($B450=$B451,$C450=$C451,$E450=$E451,$F450=$F451),A450,"|n")</f>
        <v>|n</v>
      </c>
      <c r="J451" s="5" t="str">
        <f t="shared" ref="J451:J514" si="15">A451&amp;","&amp;B451&amp;","&amp;C451&amp;","&amp;D451&amp;","&amp;E451&amp;","&amp;F451&amp;","&amp;G451&amp;","&amp;H451&amp;","&amp;I451</f>
        <v>450,Cadillac,STS,2009,premium unleaded (required),AUTOMATIC,320,56345,|n</v>
      </c>
    </row>
    <row r="452" spans="1:10">
      <c r="A452" s="5">
        <v>451</v>
      </c>
      <c r="B452" s="5" t="s">
        <v>11278</v>
      </c>
      <c r="C452" t="s">
        <v>11806</v>
      </c>
      <c r="D452">
        <v>2009</v>
      </c>
      <c r="E452" t="s">
        <v>11206</v>
      </c>
      <c r="F452" t="s">
        <v>11904</v>
      </c>
      <c r="G452" s="5">
        <v>302</v>
      </c>
      <c r="H452">
        <v>46845</v>
      </c>
      <c r="I452" s="5" t="str">
        <f t="shared" si="14"/>
        <v>|n</v>
      </c>
      <c r="J452" s="5" t="str">
        <f t="shared" si="15"/>
        <v>451,Cadillac,STS,2009,regular unleaded,AUTOMATIC,302,46845,|n</v>
      </c>
    </row>
    <row r="453" spans="1:10">
      <c r="A453" s="5">
        <v>452</v>
      </c>
      <c r="B453" s="5" t="s">
        <v>11278</v>
      </c>
      <c r="C453" t="s">
        <v>11806</v>
      </c>
      <c r="D453">
        <v>2010</v>
      </c>
      <c r="E453" t="s">
        <v>11209</v>
      </c>
      <c r="F453" t="s">
        <v>11904</v>
      </c>
      <c r="G453" s="5">
        <v>320</v>
      </c>
      <c r="H453">
        <v>68785</v>
      </c>
      <c r="I453" s="5" t="str">
        <f t="shared" si="14"/>
        <v>|n</v>
      </c>
      <c r="J453" s="5" t="str">
        <f t="shared" si="15"/>
        <v>452,Cadillac,STS,2010,premium unleaded (recommended),AUTOMATIC,320,68785,|n</v>
      </c>
    </row>
    <row r="454" spans="1:10">
      <c r="A454" s="5">
        <v>453</v>
      </c>
      <c r="B454" s="5" t="s">
        <v>11278</v>
      </c>
      <c r="C454" t="s">
        <v>11806</v>
      </c>
      <c r="D454">
        <v>2010</v>
      </c>
      <c r="E454" t="s">
        <v>11206</v>
      </c>
      <c r="F454" t="s">
        <v>11904</v>
      </c>
      <c r="G454" s="5">
        <v>302</v>
      </c>
      <c r="H454">
        <v>55945</v>
      </c>
      <c r="I454" s="5" t="str">
        <f t="shared" si="14"/>
        <v>|n</v>
      </c>
      <c r="J454" s="5" t="str">
        <f t="shared" si="15"/>
        <v>453,Cadillac,STS,2010,regular unleaded,AUTOMATIC,302,55945,|n</v>
      </c>
    </row>
    <row r="455" spans="1:10">
      <c r="A455" s="5">
        <v>454</v>
      </c>
      <c r="B455" s="5" t="s">
        <v>11278</v>
      </c>
      <c r="C455" t="s">
        <v>11806</v>
      </c>
      <c r="D455">
        <v>2011</v>
      </c>
      <c r="E455" t="s">
        <v>11206</v>
      </c>
      <c r="F455" t="s">
        <v>11904</v>
      </c>
      <c r="G455" s="5">
        <v>302</v>
      </c>
      <c r="H455">
        <v>56380</v>
      </c>
      <c r="I455" s="5">
        <f t="shared" si="14"/>
        <v>453</v>
      </c>
      <c r="J455" s="5" t="str">
        <f t="shared" si="15"/>
        <v>454,Cadillac,STS,2011,regular unleaded,AUTOMATIC,302,56380,453</v>
      </c>
    </row>
    <row r="456" spans="1:10">
      <c r="A456" s="5">
        <v>455</v>
      </c>
      <c r="B456" s="5" t="s">
        <v>11278</v>
      </c>
      <c r="C456" t="s">
        <v>11805</v>
      </c>
      <c r="D456">
        <v>2007</v>
      </c>
      <c r="E456" t="s">
        <v>11202</v>
      </c>
      <c r="F456" t="s">
        <v>11904</v>
      </c>
      <c r="G456" s="5">
        <v>469</v>
      </c>
      <c r="H456">
        <v>75010</v>
      </c>
      <c r="I456" s="5" t="str">
        <f t="shared" si="14"/>
        <v>|n</v>
      </c>
      <c r="J456" s="5" t="str">
        <f t="shared" si="15"/>
        <v>455,Cadillac,STS-V,2007,premium unleaded (required),AUTOMATIC,469,75010,|n</v>
      </c>
    </row>
    <row r="457" spans="1:10">
      <c r="A457" s="5">
        <v>456</v>
      </c>
      <c r="B457" s="5" t="s">
        <v>11278</v>
      </c>
      <c r="C457" t="s">
        <v>11805</v>
      </c>
      <c r="D457">
        <v>2008</v>
      </c>
      <c r="E457" t="s">
        <v>11202</v>
      </c>
      <c r="F457" t="s">
        <v>11904</v>
      </c>
      <c r="G457" s="5">
        <v>469</v>
      </c>
      <c r="H457">
        <v>78775</v>
      </c>
      <c r="I457" s="5">
        <f t="shared" si="14"/>
        <v>455</v>
      </c>
      <c r="J457" s="5" t="str">
        <f t="shared" si="15"/>
        <v>456,Cadillac,STS-V,2008,premium unleaded (required),AUTOMATIC,469,78775,455</v>
      </c>
    </row>
    <row r="458" spans="1:10">
      <c r="A458" s="5">
        <v>457</v>
      </c>
      <c r="B458" s="5" t="s">
        <v>11278</v>
      </c>
      <c r="C458" t="s">
        <v>11805</v>
      </c>
      <c r="D458">
        <v>2009</v>
      </c>
      <c r="E458" t="s">
        <v>11202</v>
      </c>
      <c r="F458" t="s">
        <v>11904</v>
      </c>
      <c r="G458" s="5">
        <v>469</v>
      </c>
      <c r="H458">
        <v>81795</v>
      </c>
      <c r="I458" s="5">
        <f t="shared" si="14"/>
        <v>456</v>
      </c>
      <c r="J458" s="5" t="str">
        <f t="shared" si="15"/>
        <v>457,Cadillac,STS-V,2009,premium unleaded (required),AUTOMATIC,469,81795,456</v>
      </c>
    </row>
    <row r="459" spans="1:10">
      <c r="A459" s="5">
        <v>458</v>
      </c>
      <c r="B459" s="5" t="s">
        <v>11278</v>
      </c>
      <c r="C459" t="s">
        <v>11889</v>
      </c>
      <c r="D459">
        <v>2007</v>
      </c>
      <c r="E459" t="s">
        <v>11206</v>
      </c>
      <c r="F459" t="s">
        <v>11904</v>
      </c>
      <c r="G459" s="5">
        <v>320</v>
      </c>
      <c r="H459">
        <v>84160</v>
      </c>
      <c r="I459" s="5" t="str">
        <f t="shared" si="14"/>
        <v>|n</v>
      </c>
      <c r="J459" s="5" t="str">
        <f t="shared" si="15"/>
        <v>458,Cadillac,XLR,2007,regular unleaded,AUTOMATIC,320,84160,|n</v>
      </c>
    </row>
    <row r="460" spans="1:10">
      <c r="A460" s="5">
        <v>459</v>
      </c>
      <c r="B460" s="5" t="s">
        <v>11278</v>
      </c>
      <c r="C460" t="s">
        <v>11889</v>
      </c>
      <c r="D460">
        <v>2008</v>
      </c>
      <c r="E460" t="s">
        <v>11206</v>
      </c>
      <c r="F460" t="s">
        <v>11904</v>
      </c>
      <c r="G460" s="5">
        <v>320</v>
      </c>
      <c r="H460">
        <v>85650</v>
      </c>
      <c r="I460" s="5">
        <f t="shared" si="14"/>
        <v>458</v>
      </c>
      <c r="J460" s="5" t="str">
        <f t="shared" si="15"/>
        <v>459,Cadillac,XLR,2008,regular unleaded,AUTOMATIC,320,85650,458</v>
      </c>
    </row>
    <row r="461" spans="1:10">
      <c r="A461" s="5">
        <v>460</v>
      </c>
      <c r="B461" s="5" t="s">
        <v>11278</v>
      </c>
      <c r="C461" t="s">
        <v>11889</v>
      </c>
      <c r="D461">
        <v>2009</v>
      </c>
      <c r="E461" t="s">
        <v>11209</v>
      </c>
      <c r="F461" t="s">
        <v>11904</v>
      </c>
      <c r="G461" s="5">
        <v>320</v>
      </c>
      <c r="H461">
        <v>86215</v>
      </c>
      <c r="I461" s="5" t="str">
        <f t="shared" si="14"/>
        <v>|n</v>
      </c>
      <c r="J461" s="5" t="str">
        <f t="shared" si="15"/>
        <v>460,Cadillac,XLR,2009,premium unleaded (recommended),AUTOMATIC,320,86215,|n</v>
      </c>
    </row>
    <row r="462" spans="1:10">
      <c r="A462" s="5">
        <v>461</v>
      </c>
      <c r="B462" s="5" t="s">
        <v>11278</v>
      </c>
      <c r="C462" t="s">
        <v>11888</v>
      </c>
      <c r="D462">
        <v>2007</v>
      </c>
      <c r="E462" t="s">
        <v>11202</v>
      </c>
      <c r="F462" t="s">
        <v>11904</v>
      </c>
      <c r="G462" s="5">
        <v>443</v>
      </c>
      <c r="H462">
        <v>97460</v>
      </c>
      <c r="I462" s="5" t="str">
        <f t="shared" si="14"/>
        <v>|n</v>
      </c>
      <c r="J462" s="5" t="str">
        <f t="shared" si="15"/>
        <v>461,Cadillac,XLR-V,2007,premium unleaded (required),AUTOMATIC,443,97460,|n</v>
      </c>
    </row>
    <row r="463" spans="1:10">
      <c r="A463" s="5">
        <v>462</v>
      </c>
      <c r="B463" s="5" t="s">
        <v>11278</v>
      </c>
      <c r="C463" t="s">
        <v>11888</v>
      </c>
      <c r="D463">
        <v>2008</v>
      </c>
      <c r="E463" t="s">
        <v>11202</v>
      </c>
      <c r="F463" t="s">
        <v>11904</v>
      </c>
      <c r="G463" s="5">
        <v>443</v>
      </c>
      <c r="H463">
        <v>100660</v>
      </c>
      <c r="I463" s="5">
        <f t="shared" si="14"/>
        <v>461</v>
      </c>
      <c r="J463" s="5" t="str">
        <f t="shared" si="15"/>
        <v>462,Cadillac,XLR-V,2008,premium unleaded (required),AUTOMATIC,443,100660,461</v>
      </c>
    </row>
    <row r="464" spans="1:10">
      <c r="A464" s="5">
        <v>463</v>
      </c>
      <c r="B464" s="5" t="s">
        <v>11278</v>
      </c>
      <c r="C464" t="s">
        <v>11888</v>
      </c>
      <c r="D464">
        <v>2009</v>
      </c>
      <c r="E464" t="s">
        <v>11202</v>
      </c>
      <c r="F464" t="s">
        <v>11904</v>
      </c>
      <c r="G464" s="5">
        <v>443</v>
      </c>
      <c r="H464">
        <v>104215</v>
      </c>
      <c r="I464" s="5">
        <f t="shared" si="14"/>
        <v>462</v>
      </c>
      <c r="J464" s="5" t="str">
        <f t="shared" si="15"/>
        <v>463,Cadillac,XLR-V,2009,premium unleaded (required),AUTOMATIC,443,104215,462</v>
      </c>
    </row>
    <row r="465" spans="1:10">
      <c r="A465" s="5">
        <v>464</v>
      </c>
      <c r="B465" s="5" t="s">
        <v>11278</v>
      </c>
      <c r="C465" t="s">
        <v>11890</v>
      </c>
      <c r="D465">
        <v>2017</v>
      </c>
      <c r="E465" t="s">
        <v>11202</v>
      </c>
      <c r="F465" t="s">
        <v>11904</v>
      </c>
      <c r="G465" s="5">
        <v>310</v>
      </c>
      <c r="H465">
        <v>62500</v>
      </c>
      <c r="I465" s="5" t="str">
        <f t="shared" si="14"/>
        <v>|n</v>
      </c>
      <c r="J465" s="5" t="str">
        <f t="shared" si="15"/>
        <v>464,Cadillac,XT5,2017,premium unleaded (required),AUTOMATIC,310,62500,|n</v>
      </c>
    </row>
    <row r="466" spans="1:10">
      <c r="A466" s="5">
        <v>465</v>
      </c>
      <c r="B466" s="5" t="s">
        <v>11278</v>
      </c>
      <c r="C466" t="s">
        <v>11892</v>
      </c>
      <c r="D466">
        <v>2015</v>
      </c>
      <c r="E466" t="s">
        <v>11202</v>
      </c>
      <c r="F466" t="s">
        <v>11904</v>
      </c>
      <c r="G466" s="5">
        <v>410</v>
      </c>
      <c r="H466">
        <v>69785</v>
      </c>
      <c r="I466" s="5" t="str">
        <f t="shared" si="14"/>
        <v>|n</v>
      </c>
      <c r="J466" s="5" t="str">
        <f t="shared" si="15"/>
        <v>465,Cadillac,XTS,2015,premium unleaded (required),AUTOMATIC,410,69785,|n</v>
      </c>
    </row>
    <row r="467" spans="1:10">
      <c r="A467" s="5">
        <v>466</v>
      </c>
      <c r="B467" s="5" t="s">
        <v>11278</v>
      </c>
      <c r="C467" t="s">
        <v>11892</v>
      </c>
      <c r="D467">
        <v>2015</v>
      </c>
      <c r="E467" t="s">
        <v>11206</v>
      </c>
      <c r="F467" t="s">
        <v>11904</v>
      </c>
      <c r="G467" s="5">
        <v>304</v>
      </c>
      <c r="H467">
        <v>64245</v>
      </c>
      <c r="I467" s="5" t="str">
        <f t="shared" si="14"/>
        <v>|n</v>
      </c>
      <c r="J467" s="5" t="str">
        <f t="shared" si="15"/>
        <v>466,Cadillac,XTS,2015,regular unleaded,AUTOMATIC,304,64245,|n</v>
      </c>
    </row>
    <row r="468" spans="1:10">
      <c r="A468" s="5">
        <v>467</v>
      </c>
      <c r="B468" s="5" t="s">
        <v>11278</v>
      </c>
      <c r="C468" t="s">
        <v>11892</v>
      </c>
      <c r="D468">
        <v>2016</v>
      </c>
      <c r="E468" t="s">
        <v>11202</v>
      </c>
      <c r="F468" t="s">
        <v>11904</v>
      </c>
      <c r="G468" s="5">
        <v>410</v>
      </c>
      <c r="H468">
        <v>72320</v>
      </c>
      <c r="I468" s="5" t="str">
        <f t="shared" si="14"/>
        <v>|n</v>
      </c>
      <c r="J468" s="5" t="str">
        <f t="shared" si="15"/>
        <v>467,Cadillac,XTS,2016,premium unleaded (required),AUTOMATIC,410,72320,|n</v>
      </c>
    </row>
    <row r="469" spans="1:10">
      <c r="A469" s="5">
        <v>468</v>
      </c>
      <c r="B469" s="5" t="s">
        <v>11278</v>
      </c>
      <c r="C469" t="s">
        <v>11892</v>
      </c>
      <c r="D469">
        <v>2016</v>
      </c>
      <c r="E469" t="s">
        <v>11206</v>
      </c>
      <c r="F469" t="s">
        <v>11904</v>
      </c>
      <c r="G469" s="5">
        <v>304</v>
      </c>
      <c r="H469">
        <v>66780</v>
      </c>
      <c r="I469" s="5" t="str">
        <f t="shared" si="14"/>
        <v>|n</v>
      </c>
      <c r="J469" s="5" t="str">
        <f t="shared" si="15"/>
        <v>468,Cadillac,XTS,2016,regular unleaded,AUTOMATIC,304,66780,|n</v>
      </c>
    </row>
    <row r="470" spans="1:10">
      <c r="A470" s="5">
        <v>469</v>
      </c>
      <c r="B470" s="5" t="s">
        <v>11278</v>
      </c>
      <c r="C470" t="s">
        <v>11892</v>
      </c>
      <c r="D470">
        <v>2017</v>
      </c>
      <c r="E470" t="s">
        <v>11202</v>
      </c>
      <c r="F470" t="s">
        <v>11904</v>
      </c>
      <c r="G470" s="5">
        <v>410</v>
      </c>
      <c r="H470">
        <v>72395</v>
      </c>
      <c r="I470" s="5" t="str">
        <f t="shared" si="14"/>
        <v>|n</v>
      </c>
      <c r="J470" s="5" t="str">
        <f t="shared" si="15"/>
        <v>469,Cadillac,XTS,2017,premium unleaded (required),AUTOMATIC,410,72395,|n</v>
      </c>
    </row>
    <row r="471" spans="1:10">
      <c r="A471" s="5">
        <v>470</v>
      </c>
      <c r="B471" s="5" t="s">
        <v>11278</v>
      </c>
      <c r="C471" t="s">
        <v>11892</v>
      </c>
      <c r="D471">
        <v>2017</v>
      </c>
      <c r="E471" t="s">
        <v>11206</v>
      </c>
      <c r="F471" t="s">
        <v>11904</v>
      </c>
      <c r="G471" s="5">
        <v>304</v>
      </c>
      <c r="H471">
        <v>66795</v>
      </c>
      <c r="I471" s="5" t="str">
        <f t="shared" si="14"/>
        <v>|n</v>
      </c>
      <c r="J471" s="5" t="str">
        <f t="shared" si="15"/>
        <v>470,Cadillac,XTS,2017,regular unleaded,AUTOMATIC,304,66795,|n</v>
      </c>
    </row>
    <row r="472" spans="1:10">
      <c r="A472" s="5">
        <v>471</v>
      </c>
      <c r="B472" s="5" t="s">
        <v>11292</v>
      </c>
      <c r="C472" t="s">
        <v>11294</v>
      </c>
      <c r="D472">
        <v>2005</v>
      </c>
      <c r="E472" t="s">
        <v>11206</v>
      </c>
      <c r="F472" t="s">
        <v>11904</v>
      </c>
      <c r="G472" s="5">
        <v>190</v>
      </c>
      <c r="H472">
        <v>26430</v>
      </c>
      <c r="I472" s="5" t="str">
        <f t="shared" si="14"/>
        <v>|n</v>
      </c>
      <c r="J472" s="5" t="str">
        <f t="shared" si="15"/>
        <v>471,Chevrolet,Astro,2005,regular unleaded,AUTOMATIC,190,26430,|n</v>
      </c>
    </row>
    <row r="473" spans="1:10">
      <c r="A473" s="5">
        <v>472</v>
      </c>
      <c r="B473" s="5" t="s">
        <v>11292</v>
      </c>
      <c r="C473" t="s">
        <v>11293</v>
      </c>
      <c r="D473">
        <v>2005</v>
      </c>
      <c r="E473" t="s">
        <v>11206</v>
      </c>
      <c r="F473" t="s">
        <v>11904</v>
      </c>
      <c r="G473" s="5">
        <v>190</v>
      </c>
      <c r="H473">
        <v>25430</v>
      </c>
      <c r="I473" s="5" t="str">
        <f t="shared" si="14"/>
        <v>|n</v>
      </c>
      <c r="J473" s="5" t="str">
        <f t="shared" si="15"/>
        <v>472,Chevrolet,Astro Cargo,2005,regular unleaded,AUTOMATIC,190,25430,|n</v>
      </c>
    </row>
    <row r="474" spans="1:10">
      <c r="A474" s="5">
        <v>473</v>
      </c>
      <c r="B474" s="5" t="s">
        <v>11292</v>
      </c>
      <c r="C474" t="s">
        <v>11298</v>
      </c>
      <c r="D474">
        <v>2010</v>
      </c>
      <c r="E474" t="s">
        <v>11213</v>
      </c>
      <c r="F474" t="s">
        <v>11904</v>
      </c>
      <c r="G474" s="5">
        <v>320</v>
      </c>
      <c r="H474">
        <v>45815</v>
      </c>
      <c r="I474" s="5" t="str">
        <f t="shared" si="14"/>
        <v>|n</v>
      </c>
      <c r="J474" s="5" t="str">
        <f t="shared" si="15"/>
        <v>473,Chevrolet,Avalanche,2010,flex-fuel (unleaded/E85),AUTOMATIC,320,45815,|n</v>
      </c>
    </row>
    <row r="475" spans="1:10">
      <c r="A475" s="5">
        <v>474</v>
      </c>
      <c r="B475" s="5" t="s">
        <v>11292</v>
      </c>
      <c r="C475" t="s">
        <v>11298</v>
      </c>
      <c r="D475">
        <v>2011</v>
      </c>
      <c r="E475" t="s">
        <v>11213</v>
      </c>
      <c r="F475" t="s">
        <v>11904</v>
      </c>
      <c r="G475" s="5">
        <v>320</v>
      </c>
      <c r="H475">
        <v>49500</v>
      </c>
      <c r="I475" s="5">
        <f t="shared" si="14"/>
        <v>473</v>
      </c>
      <c r="J475" s="5" t="str">
        <f t="shared" si="15"/>
        <v>474,Chevrolet,Avalanche,2011,flex-fuel (unleaded/E85),AUTOMATIC,320,49500,473</v>
      </c>
    </row>
    <row r="476" spans="1:10">
      <c r="A476" s="5">
        <v>475</v>
      </c>
      <c r="B476" s="5" t="s">
        <v>11292</v>
      </c>
      <c r="C476" t="s">
        <v>11298</v>
      </c>
      <c r="D476">
        <v>2012</v>
      </c>
      <c r="E476" t="s">
        <v>11213</v>
      </c>
      <c r="F476" t="s">
        <v>11904</v>
      </c>
      <c r="G476" s="5">
        <v>320</v>
      </c>
      <c r="H476">
        <v>50305</v>
      </c>
      <c r="I476" s="5">
        <f t="shared" si="14"/>
        <v>474</v>
      </c>
      <c r="J476" s="5" t="str">
        <f t="shared" si="15"/>
        <v>475,Chevrolet,Avalanche,2012,flex-fuel (unleaded/E85),AUTOMATIC,320,50305,474</v>
      </c>
    </row>
    <row r="477" spans="1:10">
      <c r="A477" s="5">
        <v>476</v>
      </c>
      <c r="B477" s="5" t="s">
        <v>11292</v>
      </c>
      <c r="C477" t="s">
        <v>11305</v>
      </c>
      <c r="D477">
        <v>2009</v>
      </c>
      <c r="E477" t="s">
        <v>11206</v>
      </c>
      <c r="F477" t="s">
        <v>11903</v>
      </c>
      <c r="G477" s="5">
        <v>107</v>
      </c>
      <c r="H477">
        <v>15365</v>
      </c>
      <c r="I477" s="5" t="str">
        <f t="shared" si="14"/>
        <v>|n</v>
      </c>
      <c r="J477" s="5" t="str">
        <f t="shared" si="15"/>
        <v>476,Chevrolet,Aveo,2009,regular unleaded,MANUAL,107,15365,|n</v>
      </c>
    </row>
    <row r="478" spans="1:10">
      <c r="A478" s="5">
        <v>477</v>
      </c>
      <c r="B478" s="5" t="s">
        <v>11292</v>
      </c>
      <c r="C478" t="s">
        <v>11305</v>
      </c>
      <c r="D478">
        <v>2010</v>
      </c>
      <c r="E478" t="s">
        <v>11206</v>
      </c>
      <c r="F478" t="s">
        <v>11903</v>
      </c>
      <c r="G478" s="5">
        <v>108</v>
      </c>
      <c r="H478">
        <v>15365</v>
      </c>
      <c r="I478" s="5">
        <f t="shared" si="14"/>
        <v>476</v>
      </c>
      <c r="J478" s="5" t="str">
        <f t="shared" si="15"/>
        <v>477,Chevrolet,Aveo,2010,regular unleaded,MANUAL,108,15365,476</v>
      </c>
    </row>
    <row r="479" spans="1:10">
      <c r="A479" s="5">
        <v>478</v>
      </c>
      <c r="B479" s="5" t="s">
        <v>11292</v>
      </c>
      <c r="C479" t="s">
        <v>11305</v>
      </c>
      <c r="D479">
        <v>2011</v>
      </c>
      <c r="E479" t="s">
        <v>11206</v>
      </c>
      <c r="F479" t="s">
        <v>11903</v>
      </c>
      <c r="G479" s="5">
        <v>108</v>
      </c>
      <c r="H479">
        <v>15365</v>
      </c>
      <c r="I479" s="5">
        <f t="shared" si="14"/>
        <v>477</v>
      </c>
      <c r="J479" s="5" t="str">
        <f t="shared" si="15"/>
        <v>478,Chevrolet,Aveo,2011,regular unleaded,MANUAL,108,15365,477</v>
      </c>
    </row>
    <row r="480" spans="1:10">
      <c r="A480" s="5">
        <v>479</v>
      </c>
      <c r="B480" s="5" t="s">
        <v>11292</v>
      </c>
      <c r="C480" t="s">
        <v>11320</v>
      </c>
      <c r="D480">
        <v>2013</v>
      </c>
      <c r="E480" t="s">
        <v>11213</v>
      </c>
      <c r="F480" t="s">
        <v>11904</v>
      </c>
      <c r="G480" s="5">
        <v>320</v>
      </c>
      <c r="H480">
        <v>47885</v>
      </c>
      <c r="I480" s="5" t="str">
        <f t="shared" si="14"/>
        <v>|n</v>
      </c>
      <c r="J480" s="5" t="str">
        <f t="shared" si="15"/>
        <v>479,Chevrolet,Black Diamond Avalanche,2013,flex-fuel (unleaded/E85),AUTOMATIC,320,47885,|n</v>
      </c>
    </row>
    <row r="481" spans="1:10">
      <c r="A481" s="5">
        <v>480</v>
      </c>
      <c r="B481" s="5" t="s">
        <v>11292</v>
      </c>
      <c r="C481" t="s">
        <v>11321</v>
      </c>
      <c r="D481">
        <v>2005</v>
      </c>
      <c r="E481" t="s">
        <v>11206</v>
      </c>
      <c r="F481" t="s">
        <v>11904</v>
      </c>
      <c r="G481" s="5">
        <v>190</v>
      </c>
      <c r="H481">
        <v>27480</v>
      </c>
      <c r="I481" s="5" t="str">
        <f t="shared" si="14"/>
        <v>|n</v>
      </c>
      <c r="J481" s="5" t="str">
        <f t="shared" si="15"/>
        <v>480,Chevrolet,Blazer,2005,regular unleaded,AUTOMATIC,190,27480,|n</v>
      </c>
    </row>
    <row r="482" spans="1:10">
      <c r="A482" s="5">
        <v>481</v>
      </c>
      <c r="B482" s="5" t="s">
        <v>11292</v>
      </c>
      <c r="C482" t="s">
        <v>11321</v>
      </c>
      <c r="D482">
        <v>2005</v>
      </c>
      <c r="E482" t="s">
        <v>11206</v>
      </c>
      <c r="F482" t="s">
        <v>11903</v>
      </c>
      <c r="G482" s="5">
        <v>190</v>
      </c>
      <c r="H482">
        <v>24305</v>
      </c>
      <c r="I482" s="5" t="str">
        <f t="shared" si="14"/>
        <v>|n</v>
      </c>
      <c r="J482" s="5" t="str">
        <f t="shared" si="15"/>
        <v>481,Chevrolet,Blazer,2005,regular unleaded,MANUAL,190,24305,|n</v>
      </c>
    </row>
    <row r="483" spans="1:10">
      <c r="A483" s="5">
        <v>482</v>
      </c>
      <c r="B483" s="5" t="s">
        <v>11292</v>
      </c>
      <c r="C483" t="s">
        <v>11322</v>
      </c>
      <c r="D483">
        <v>2017</v>
      </c>
      <c r="E483" t="s">
        <v>11234</v>
      </c>
      <c r="F483" t="s">
        <v>11906</v>
      </c>
      <c r="G483" s="5">
        <v>200</v>
      </c>
      <c r="H483">
        <v>40905</v>
      </c>
      <c r="I483" s="5" t="str">
        <f t="shared" si="14"/>
        <v>|n</v>
      </c>
      <c r="J483" s="5" t="str">
        <f t="shared" si="15"/>
        <v>482,Chevrolet,Bolt EV,2017,electric,DIRECT_DRIVE,200,40905,|n</v>
      </c>
    </row>
    <row r="484" spans="1:10">
      <c r="A484" s="5">
        <v>483</v>
      </c>
      <c r="B484" s="5" t="s">
        <v>11292</v>
      </c>
      <c r="C484" t="s">
        <v>11338</v>
      </c>
      <c r="D484">
        <v>2015</v>
      </c>
      <c r="E484" t="s">
        <v>11209</v>
      </c>
      <c r="F484" t="s">
        <v>11903</v>
      </c>
      <c r="G484" s="5">
        <v>426</v>
      </c>
      <c r="H484">
        <v>42405</v>
      </c>
      <c r="I484" s="5" t="str">
        <f t="shared" si="14"/>
        <v>|n</v>
      </c>
      <c r="J484" s="5" t="str">
        <f t="shared" si="15"/>
        <v>483,Chevrolet,Camaro,2015,premium unleaded (recommended),MANUAL,426,42405,|n</v>
      </c>
    </row>
    <row r="485" spans="1:10">
      <c r="A485" s="5">
        <v>484</v>
      </c>
      <c r="B485" s="5" t="s">
        <v>11292</v>
      </c>
      <c r="C485" t="s">
        <v>11338</v>
      </c>
      <c r="D485">
        <v>2015</v>
      </c>
      <c r="E485" t="s">
        <v>11202</v>
      </c>
      <c r="F485" t="s">
        <v>11903</v>
      </c>
      <c r="G485" s="5">
        <v>505</v>
      </c>
      <c r="H485">
        <v>72305</v>
      </c>
      <c r="I485" s="5" t="str">
        <f t="shared" si="14"/>
        <v>|n</v>
      </c>
      <c r="J485" s="5" t="str">
        <f t="shared" si="15"/>
        <v>484,Chevrolet,Camaro,2015,premium unleaded (required),MANUAL,505,72305,|n</v>
      </c>
    </row>
    <row r="486" spans="1:10">
      <c r="A486" s="5">
        <v>485</v>
      </c>
      <c r="B486" s="5" t="s">
        <v>11292</v>
      </c>
      <c r="C486" t="s">
        <v>11338</v>
      </c>
      <c r="D486">
        <v>2015</v>
      </c>
      <c r="E486" t="s">
        <v>11206</v>
      </c>
      <c r="F486" t="s">
        <v>11904</v>
      </c>
      <c r="G486" s="5">
        <v>323</v>
      </c>
      <c r="H486">
        <v>25145</v>
      </c>
      <c r="I486" s="5" t="str">
        <f t="shared" si="14"/>
        <v>|n</v>
      </c>
      <c r="J486" s="5" t="str">
        <f t="shared" si="15"/>
        <v>485,Chevrolet,Camaro,2015,regular unleaded,AUTOMATIC,323,25145,|n</v>
      </c>
    </row>
    <row r="487" spans="1:10">
      <c r="A487" s="5">
        <v>486</v>
      </c>
      <c r="B487" s="5" t="s">
        <v>11292</v>
      </c>
      <c r="C487" t="s">
        <v>11338</v>
      </c>
      <c r="D487">
        <v>2015</v>
      </c>
      <c r="E487" t="s">
        <v>11206</v>
      </c>
      <c r="F487" t="s">
        <v>11903</v>
      </c>
      <c r="G487" s="5">
        <v>323</v>
      </c>
      <c r="H487">
        <v>35105</v>
      </c>
      <c r="I487" s="5" t="str">
        <f t="shared" si="14"/>
        <v>|n</v>
      </c>
      <c r="J487" s="5" t="str">
        <f t="shared" si="15"/>
        <v>486,Chevrolet,Camaro,2015,regular unleaded,MANUAL,323,35105,|n</v>
      </c>
    </row>
    <row r="488" spans="1:10">
      <c r="A488" s="5">
        <v>487</v>
      </c>
      <c r="B488" s="5" t="s">
        <v>11292</v>
      </c>
      <c r="C488" t="s">
        <v>11338</v>
      </c>
      <c r="D488">
        <v>2016</v>
      </c>
      <c r="E488" t="s">
        <v>11209</v>
      </c>
      <c r="F488" t="s">
        <v>11903</v>
      </c>
      <c r="G488" s="5">
        <v>455</v>
      </c>
      <c r="H488">
        <v>48300</v>
      </c>
      <c r="I488" s="5" t="str">
        <f t="shared" si="14"/>
        <v>|n</v>
      </c>
      <c r="J488" s="5" t="str">
        <f t="shared" si="15"/>
        <v>487,Chevrolet,Camaro,2016,premium unleaded (recommended),MANUAL,455,48300,|n</v>
      </c>
    </row>
    <row r="489" spans="1:10">
      <c r="A489" s="5">
        <v>488</v>
      </c>
      <c r="B489" s="5" t="s">
        <v>11292</v>
      </c>
      <c r="C489" t="s">
        <v>11338</v>
      </c>
      <c r="D489">
        <v>2017</v>
      </c>
      <c r="E489" t="s">
        <v>11209</v>
      </c>
      <c r="F489" t="s">
        <v>11904</v>
      </c>
      <c r="G489" s="5">
        <v>275</v>
      </c>
      <c r="H489">
        <v>32600</v>
      </c>
      <c r="I489" s="5" t="str">
        <f t="shared" si="14"/>
        <v>|n</v>
      </c>
      <c r="J489" s="5" t="str">
        <f t="shared" si="15"/>
        <v>488,Chevrolet,Camaro,2017,premium unleaded (recommended),AUTOMATIC,275,32600,|n</v>
      </c>
    </row>
    <row r="490" spans="1:10">
      <c r="A490" s="5">
        <v>489</v>
      </c>
      <c r="B490" s="5" t="s">
        <v>11292</v>
      </c>
      <c r="C490" t="s">
        <v>11338</v>
      </c>
      <c r="D490">
        <v>2017</v>
      </c>
      <c r="E490" t="s">
        <v>11209</v>
      </c>
      <c r="F490" t="s">
        <v>11903</v>
      </c>
      <c r="G490" s="5">
        <v>455</v>
      </c>
      <c r="H490">
        <v>47905</v>
      </c>
      <c r="I490" s="5" t="str">
        <f t="shared" si="14"/>
        <v>|n</v>
      </c>
      <c r="J490" s="5" t="str">
        <f t="shared" si="15"/>
        <v>489,Chevrolet,Camaro,2017,premium unleaded (recommended),MANUAL,455,47905,|n</v>
      </c>
    </row>
    <row r="491" spans="1:10">
      <c r="A491" s="5">
        <v>490</v>
      </c>
      <c r="B491" s="5" t="s">
        <v>11292</v>
      </c>
      <c r="C491" t="s">
        <v>11338</v>
      </c>
      <c r="D491">
        <v>2017</v>
      </c>
      <c r="E491" t="s">
        <v>11202</v>
      </c>
      <c r="F491" t="s">
        <v>11903</v>
      </c>
      <c r="G491" s="5">
        <v>650</v>
      </c>
      <c r="H491">
        <v>67140</v>
      </c>
      <c r="I491" s="5" t="str">
        <f t="shared" si="14"/>
        <v>|n</v>
      </c>
      <c r="J491" s="5" t="str">
        <f t="shared" si="15"/>
        <v>490,Chevrolet,Camaro,2017,premium unleaded (required),MANUAL,650,67140,|n</v>
      </c>
    </row>
    <row r="492" spans="1:10">
      <c r="A492" s="5">
        <v>491</v>
      </c>
      <c r="B492" s="5" t="s">
        <v>11292</v>
      </c>
      <c r="C492" t="s">
        <v>11343</v>
      </c>
      <c r="D492">
        <v>2013</v>
      </c>
      <c r="E492" t="s">
        <v>11213</v>
      </c>
      <c r="F492" t="s">
        <v>11904</v>
      </c>
      <c r="G492" s="5">
        <v>180</v>
      </c>
      <c r="H492">
        <v>29615</v>
      </c>
      <c r="I492" s="5" t="str">
        <f t="shared" si="14"/>
        <v>|n</v>
      </c>
      <c r="J492" s="5" t="str">
        <f t="shared" si="15"/>
        <v>491,Chevrolet,Captiva Sport,2013,flex-fuel (unleaded/E85),AUTOMATIC,180,29615,|n</v>
      </c>
    </row>
    <row r="493" spans="1:10">
      <c r="A493" s="5">
        <v>492</v>
      </c>
      <c r="B493" s="5" t="s">
        <v>11292</v>
      </c>
      <c r="C493" t="s">
        <v>11343</v>
      </c>
      <c r="D493">
        <v>2014</v>
      </c>
      <c r="E493" t="s">
        <v>11213</v>
      </c>
      <c r="F493" t="s">
        <v>11904</v>
      </c>
      <c r="G493" s="5">
        <v>180</v>
      </c>
      <c r="H493">
        <v>29495</v>
      </c>
      <c r="I493" s="5">
        <f t="shared" si="14"/>
        <v>491</v>
      </c>
      <c r="J493" s="5" t="str">
        <f t="shared" si="15"/>
        <v>492,Chevrolet,Captiva Sport,2014,flex-fuel (unleaded/E85),AUTOMATIC,180,29495,491</v>
      </c>
    </row>
    <row r="494" spans="1:10">
      <c r="A494" s="5">
        <v>493</v>
      </c>
      <c r="B494" s="5" t="s">
        <v>11292</v>
      </c>
      <c r="C494" t="s">
        <v>11343</v>
      </c>
      <c r="D494">
        <v>2015</v>
      </c>
      <c r="E494" t="s">
        <v>11213</v>
      </c>
      <c r="F494" t="s">
        <v>11904</v>
      </c>
      <c r="G494" s="5">
        <v>180</v>
      </c>
      <c r="H494">
        <v>29505</v>
      </c>
      <c r="I494" s="5">
        <f t="shared" si="14"/>
        <v>492</v>
      </c>
      <c r="J494" s="5" t="str">
        <f t="shared" si="15"/>
        <v>493,Chevrolet,Captiva Sport,2015,flex-fuel (unleaded/E85),AUTOMATIC,180,29505,492</v>
      </c>
    </row>
    <row r="495" spans="1:10">
      <c r="A495" s="5">
        <v>494</v>
      </c>
      <c r="B495" s="5" t="s">
        <v>11292</v>
      </c>
      <c r="C495" t="s">
        <v>11348</v>
      </c>
      <c r="D495">
        <v>2005</v>
      </c>
      <c r="E495" t="s">
        <v>11206</v>
      </c>
      <c r="F495" t="s">
        <v>11903</v>
      </c>
      <c r="G495" s="5">
        <v>140</v>
      </c>
      <c r="H495">
        <v>17710</v>
      </c>
      <c r="I495" s="5" t="str">
        <f t="shared" si="14"/>
        <v>|n</v>
      </c>
      <c r="J495" s="5" t="str">
        <f t="shared" si="15"/>
        <v>494,Chevrolet,Cavalier,2005,regular unleaded,MANUAL,140,17710,|n</v>
      </c>
    </row>
    <row r="496" spans="1:10">
      <c r="A496" s="5">
        <v>495</v>
      </c>
      <c r="B496" s="5" t="s">
        <v>11292</v>
      </c>
      <c r="C496" t="s">
        <v>11357</v>
      </c>
      <c r="D496">
        <v>2015</v>
      </c>
      <c r="E496" t="s">
        <v>11206</v>
      </c>
      <c r="F496" t="s">
        <v>11904</v>
      </c>
      <c r="G496" s="5">
        <v>131</v>
      </c>
      <c r="H496">
        <v>23515</v>
      </c>
      <c r="I496" s="5" t="str">
        <f t="shared" si="14"/>
        <v>|n</v>
      </c>
      <c r="J496" s="5" t="str">
        <f t="shared" si="15"/>
        <v>495,Chevrolet,City Express,2015,regular unleaded,AUTOMATIC,131,23515,|n</v>
      </c>
    </row>
    <row r="497" spans="1:10">
      <c r="A497" s="5">
        <v>496</v>
      </c>
      <c r="B497" s="5" t="s">
        <v>11292</v>
      </c>
      <c r="C497" t="s">
        <v>11357</v>
      </c>
      <c r="D497">
        <v>2016</v>
      </c>
      <c r="E497" t="s">
        <v>11206</v>
      </c>
      <c r="F497" t="s">
        <v>11904</v>
      </c>
      <c r="G497" s="5">
        <v>131</v>
      </c>
      <c r="H497">
        <v>23515</v>
      </c>
      <c r="I497" s="5">
        <f t="shared" si="14"/>
        <v>495</v>
      </c>
      <c r="J497" s="5" t="str">
        <f t="shared" si="15"/>
        <v>496,Chevrolet,City Express,2016,regular unleaded,AUTOMATIC,131,23515,495</v>
      </c>
    </row>
    <row r="498" spans="1:10">
      <c r="A498" s="5">
        <v>497</v>
      </c>
      <c r="B498" s="5" t="s">
        <v>11292</v>
      </c>
      <c r="C498" t="s">
        <v>11357</v>
      </c>
      <c r="D498">
        <v>2017</v>
      </c>
      <c r="E498" t="s">
        <v>11206</v>
      </c>
      <c r="F498" t="s">
        <v>11904</v>
      </c>
      <c r="G498" s="5">
        <v>131</v>
      </c>
      <c r="H498">
        <v>23515</v>
      </c>
      <c r="I498" s="5">
        <f t="shared" si="14"/>
        <v>496</v>
      </c>
      <c r="J498" s="5" t="str">
        <f t="shared" si="15"/>
        <v>497,Chevrolet,City Express,2017,regular unleaded,AUTOMATIC,131,23515,496</v>
      </c>
    </row>
    <row r="499" spans="1:10">
      <c r="A499" s="5">
        <v>498</v>
      </c>
      <c r="B499" s="5" t="s">
        <v>11292</v>
      </c>
      <c r="C499" t="s">
        <v>11362</v>
      </c>
      <c r="D499">
        <v>2005</v>
      </c>
      <c r="E499" t="s">
        <v>11206</v>
      </c>
      <c r="F499" t="s">
        <v>11904</v>
      </c>
      <c r="G499" s="5">
        <v>140</v>
      </c>
      <c r="H499">
        <v>19690</v>
      </c>
      <c r="I499" s="5" t="str">
        <f t="shared" si="14"/>
        <v>|n</v>
      </c>
      <c r="J499" s="5" t="str">
        <f t="shared" si="15"/>
        <v>498,Chevrolet,Classic,2005,regular unleaded,AUTOMATIC,140,19690,|n</v>
      </c>
    </row>
    <row r="500" spans="1:10">
      <c r="A500" s="5">
        <v>499</v>
      </c>
      <c r="B500" s="5" t="s">
        <v>11292</v>
      </c>
      <c r="C500" t="s">
        <v>11365</v>
      </c>
      <c r="D500">
        <v>2008</v>
      </c>
      <c r="E500" t="s">
        <v>11209</v>
      </c>
      <c r="F500" t="s">
        <v>11903</v>
      </c>
      <c r="G500" s="5">
        <v>260</v>
      </c>
      <c r="H500">
        <v>22335</v>
      </c>
      <c r="I500" s="5" t="str">
        <f t="shared" si="14"/>
        <v>|n</v>
      </c>
      <c r="J500" s="5" t="str">
        <f t="shared" si="15"/>
        <v>499,Chevrolet,Cobalt,2008,premium unleaded (recommended),MANUAL,260,22335,|n</v>
      </c>
    </row>
    <row r="501" spans="1:10">
      <c r="A501" s="5">
        <v>500</v>
      </c>
      <c r="B501" s="5" t="s">
        <v>11292</v>
      </c>
      <c r="C501" t="s">
        <v>11365</v>
      </c>
      <c r="D501">
        <v>2008</v>
      </c>
      <c r="E501" t="s">
        <v>11206</v>
      </c>
      <c r="F501" t="s">
        <v>11903</v>
      </c>
      <c r="G501" s="5">
        <v>173</v>
      </c>
      <c r="H501">
        <v>19695</v>
      </c>
      <c r="I501" s="5" t="str">
        <f t="shared" si="14"/>
        <v>|n</v>
      </c>
      <c r="J501" s="5" t="str">
        <f t="shared" si="15"/>
        <v>500,Chevrolet,Cobalt,2008,regular unleaded,MANUAL,173,19695,|n</v>
      </c>
    </row>
    <row r="502" spans="1:10">
      <c r="A502" s="5">
        <v>501</v>
      </c>
      <c r="B502" s="5" t="s">
        <v>11292</v>
      </c>
      <c r="C502" t="s">
        <v>11365</v>
      </c>
      <c r="D502">
        <v>2009</v>
      </c>
      <c r="E502" t="s">
        <v>11209</v>
      </c>
      <c r="F502" t="s">
        <v>11903</v>
      </c>
      <c r="G502" s="5">
        <v>260</v>
      </c>
      <c r="H502">
        <v>23425</v>
      </c>
      <c r="I502" s="5" t="str">
        <f t="shared" si="14"/>
        <v>|n</v>
      </c>
      <c r="J502" s="5" t="str">
        <f t="shared" si="15"/>
        <v>501,Chevrolet,Cobalt,2009,premium unleaded (recommended),MANUAL,260,23425,|n</v>
      </c>
    </row>
    <row r="503" spans="1:10">
      <c r="A503" s="5">
        <v>502</v>
      </c>
      <c r="B503" s="5" t="s">
        <v>11292</v>
      </c>
      <c r="C503" t="s">
        <v>11365</v>
      </c>
      <c r="D503">
        <v>2009</v>
      </c>
      <c r="E503" t="s">
        <v>11206</v>
      </c>
      <c r="F503" t="s">
        <v>11903</v>
      </c>
      <c r="G503" s="5">
        <v>155</v>
      </c>
      <c r="H503">
        <v>16460</v>
      </c>
      <c r="I503" s="5" t="str">
        <f t="shared" si="14"/>
        <v>|n</v>
      </c>
      <c r="J503" s="5" t="str">
        <f t="shared" si="15"/>
        <v>502,Chevrolet,Cobalt,2009,regular unleaded,MANUAL,155,16460,|n</v>
      </c>
    </row>
    <row r="504" spans="1:10">
      <c r="A504" s="5">
        <v>503</v>
      </c>
      <c r="B504" s="5" t="s">
        <v>11292</v>
      </c>
      <c r="C504" t="s">
        <v>11365</v>
      </c>
      <c r="D504">
        <v>2010</v>
      </c>
      <c r="E504" t="s">
        <v>11209</v>
      </c>
      <c r="F504" t="s">
        <v>11903</v>
      </c>
      <c r="G504" s="5">
        <v>260</v>
      </c>
      <c r="H504">
        <v>24535</v>
      </c>
      <c r="I504" s="5" t="str">
        <f t="shared" si="14"/>
        <v>|n</v>
      </c>
      <c r="J504" s="5" t="str">
        <f t="shared" si="15"/>
        <v>503,Chevrolet,Cobalt,2010,premium unleaded (recommended),MANUAL,260,24535,|n</v>
      </c>
    </row>
    <row r="505" spans="1:10">
      <c r="A505" s="5">
        <v>504</v>
      </c>
      <c r="B505" s="5" t="s">
        <v>11292</v>
      </c>
      <c r="C505" t="s">
        <v>11365</v>
      </c>
      <c r="D505">
        <v>2010</v>
      </c>
      <c r="E505" t="s">
        <v>11206</v>
      </c>
      <c r="F505" t="s">
        <v>11903</v>
      </c>
      <c r="G505" s="5">
        <v>155</v>
      </c>
      <c r="H505">
        <v>16470</v>
      </c>
      <c r="I505" s="5" t="str">
        <f t="shared" si="14"/>
        <v>|n</v>
      </c>
      <c r="J505" s="5" t="str">
        <f t="shared" si="15"/>
        <v>504,Chevrolet,Cobalt,2010,regular unleaded,MANUAL,155,16470,|n</v>
      </c>
    </row>
    <row r="506" spans="1:10">
      <c r="A506" s="5">
        <v>505</v>
      </c>
      <c r="B506" s="5" t="s">
        <v>11292</v>
      </c>
      <c r="C506" t="s">
        <v>11366</v>
      </c>
      <c r="D506">
        <v>2012</v>
      </c>
      <c r="E506" t="s">
        <v>11206</v>
      </c>
      <c r="F506" t="s">
        <v>11904</v>
      </c>
      <c r="G506" s="5">
        <v>242</v>
      </c>
      <c r="H506">
        <v>30320</v>
      </c>
      <c r="I506" s="5" t="str">
        <f t="shared" si="14"/>
        <v>|n</v>
      </c>
      <c r="J506" s="5" t="str">
        <f t="shared" si="15"/>
        <v>505,Chevrolet,Colorado,2012,regular unleaded,AUTOMATIC,242,30320,|n</v>
      </c>
    </row>
    <row r="507" spans="1:10">
      <c r="A507" s="5">
        <v>506</v>
      </c>
      <c r="B507" s="5" t="s">
        <v>11292</v>
      </c>
      <c r="C507" t="s">
        <v>11366</v>
      </c>
      <c r="D507">
        <v>2012</v>
      </c>
      <c r="E507" t="s">
        <v>11206</v>
      </c>
      <c r="F507" t="s">
        <v>11903</v>
      </c>
      <c r="G507" s="5">
        <v>185</v>
      </c>
      <c r="H507">
        <v>23030</v>
      </c>
      <c r="I507" s="5" t="str">
        <f t="shared" si="14"/>
        <v>|n</v>
      </c>
      <c r="J507" s="5" t="str">
        <f t="shared" si="15"/>
        <v>506,Chevrolet,Colorado,2012,regular unleaded,MANUAL,185,23030,|n</v>
      </c>
    </row>
    <row r="508" spans="1:10">
      <c r="A508" s="5">
        <v>507</v>
      </c>
      <c r="B508" s="5" t="s">
        <v>11292</v>
      </c>
      <c r="C508" t="s">
        <v>11366</v>
      </c>
      <c r="D508">
        <v>2015</v>
      </c>
      <c r="E508" t="s">
        <v>11206</v>
      </c>
      <c r="F508" t="s">
        <v>11904</v>
      </c>
      <c r="G508" s="5">
        <v>305</v>
      </c>
      <c r="H508">
        <v>34415</v>
      </c>
      <c r="I508" s="5" t="str">
        <f t="shared" si="14"/>
        <v>|n</v>
      </c>
      <c r="J508" s="5" t="str">
        <f t="shared" si="15"/>
        <v>507,Chevrolet,Colorado,2015,regular unleaded,AUTOMATIC,305,34415,|n</v>
      </c>
    </row>
    <row r="509" spans="1:10">
      <c r="A509" s="5">
        <v>508</v>
      </c>
      <c r="B509" s="5" t="s">
        <v>11292</v>
      </c>
      <c r="C509" t="s">
        <v>11366</v>
      </c>
      <c r="D509">
        <v>2015</v>
      </c>
      <c r="E509" t="s">
        <v>11206</v>
      </c>
      <c r="F509" t="s">
        <v>11903</v>
      </c>
      <c r="G509" s="5">
        <v>200</v>
      </c>
      <c r="H509">
        <v>21775</v>
      </c>
      <c r="I509" s="5" t="str">
        <f t="shared" si="14"/>
        <v>|n</v>
      </c>
      <c r="J509" s="5" t="str">
        <f t="shared" si="15"/>
        <v>508,Chevrolet,Colorado,2015,regular unleaded,MANUAL,200,21775,|n</v>
      </c>
    </row>
    <row r="510" spans="1:10">
      <c r="A510" s="5">
        <v>509</v>
      </c>
      <c r="B510" s="5" t="s">
        <v>11292</v>
      </c>
      <c r="C510" t="s">
        <v>11366</v>
      </c>
      <c r="D510">
        <v>2016</v>
      </c>
      <c r="E510" t="s">
        <v>11206</v>
      </c>
      <c r="F510" t="s">
        <v>11904</v>
      </c>
      <c r="G510" s="5">
        <v>305</v>
      </c>
      <c r="H510">
        <v>35300</v>
      </c>
      <c r="I510" s="5" t="str">
        <f t="shared" si="14"/>
        <v>|n</v>
      </c>
      <c r="J510" s="5" t="str">
        <f t="shared" si="15"/>
        <v>509,Chevrolet,Colorado,2016,regular unleaded,AUTOMATIC,305,35300,|n</v>
      </c>
    </row>
    <row r="511" spans="1:10">
      <c r="A511" s="5">
        <v>510</v>
      </c>
      <c r="B511" s="5" t="s">
        <v>11292</v>
      </c>
      <c r="C511" t="s">
        <v>11366</v>
      </c>
      <c r="D511">
        <v>2016</v>
      </c>
      <c r="E511" t="s">
        <v>11206</v>
      </c>
      <c r="F511" t="s">
        <v>11903</v>
      </c>
      <c r="G511" s="5">
        <v>200</v>
      </c>
      <c r="H511">
        <v>22435</v>
      </c>
      <c r="I511" s="5" t="str">
        <f t="shared" si="14"/>
        <v>|n</v>
      </c>
      <c r="J511" s="5" t="str">
        <f t="shared" si="15"/>
        <v>510,Chevrolet,Colorado,2016,regular unleaded,MANUAL,200,22435,|n</v>
      </c>
    </row>
    <row r="512" spans="1:10">
      <c r="A512" s="5">
        <v>511</v>
      </c>
      <c r="B512" s="5" t="s">
        <v>11292</v>
      </c>
      <c r="C512" t="s">
        <v>11383</v>
      </c>
      <c r="D512">
        <v>2015</v>
      </c>
      <c r="E512" t="s">
        <v>11209</v>
      </c>
      <c r="F512" t="s">
        <v>11903</v>
      </c>
      <c r="G512" s="5">
        <v>460</v>
      </c>
      <c r="H512">
        <v>73450</v>
      </c>
      <c r="I512" s="5" t="str">
        <f t="shared" si="14"/>
        <v>|n</v>
      </c>
      <c r="J512" s="5" t="str">
        <f t="shared" si="15"/>
        <v>511,Chevrolet,Corvette,2015,premium unleaded (recommended),MANUAL,460,73450,|n</v>
      </c>
    </row>
    <row r="513" spans="1:10">
      <c r="A513" s="5">
        <v>512</v>
      </c>
      <c r="B513" s="5" t="s">
        <v>11292</v>
      </c>
      <c r="C513" t="s">
        <v>11383</v>
      </c>
      <c r="D513">
        <v>2015</v>
      </c>
      <c r="E513" t="s">
        <v>11202</v>
      </c>
      <c r="F513" t="s">
        <v>11903</v>
      </c>
      <c r="G513" s="5">
        <v>650</v>
      </c>
      <c r="H513">
        <v>91650</v>
      </c>
      <c r="I513" s="5" t="str">
        <f t="shared" si="14"/>
        <v>|n</v>
      </c>
      <c r="J513" s="5" t="str">
        <f t="shared" si="15"/>
        <v>512,Chevrolet,Corvette,2015,premium unleaded (required),MANUAL,650,91650,|n</v>
      </c>
    </row>
    <row r="514" spans="1:10">
      <c r="A514" s="5">
        <v>513</v>
      </c>
      <c r="B514" s="5" t="s">
        <v>11292</v>
      </c>
      <c r="C514" t="s">
        <v>11383</v>
      </c>
      <c r="D514">
        <v>2016</v>
      </c>
      <c r="E514" t="s">
        <v>11209</v>
      </c>
      <c r="F514" t="s">
        <v>11903</v>
      </c>
      <c r="G514" s="5">
        <v>460</v>
      </c>
      <c r="H514">
        <v>74145</v>
      </c>
      <c r="I514" s="5" t="str">
        <f t="shared" si="14"/>
        <v>|n</v>
      </c>
      <c r="J514" s="5" t="str">
        <f t="shared" si="15"/>
        <v>513,Chevrolet,Corvette,2016,premium unleaded (recommended),MANUAL,460,74145,|n</v>
      </c>
    </row>
    <row r="515" spans="1:10">
      <c r="A515" s="5">
        <v>514</v>
      </c>
      <c r="B515" s="5" t="s">
        <v>11292</v>
      </c>
      <c r="C515" t="s">
        <v>11383</v>
      </c>
      <c r="D515">
        <v>2016</v>
      </c>
      <c r="E515" t="s">
        <v>11202</v>
      </c>
      <c r="F515" t="s">
        <v>11903</v>
      </c>
      <c r="G515" s="5">
        <v>650</v>
      </c>
      <c r="H515">
        <v>92345</v>
      </c>
      <c r="I515" s="5" t="str">
        <f t="shared" ref="I515:I578" si="16">IF(AND($B514=$B515,$C514=$C515,$E514=$E515,$F514=$F515),A514,"|n")</f>
        <v>|n</v>
      </c>
      <c r="J515" s="5" t="str">
        <f t="shared" ref="J515:J578" si="17">A515&amp;","&amp;B515&amp;","&amp;C515&amp;","&amp;D515&amp;","&amp;E515&amp;","&amp;F515&amp;","&amp;G515&amp;","&amp;H515&amp;","&amp;I515</f>
        <v>514,Chevrolet,Corvette,2016,premium unleaded (required),MANUAL,650,92345,|n</v>
      </c>
    </row>
    <row r="516" spans="1:10">
      <c r="A516" s="5">
        <v>515</v>
      </c>
      <c r="B516" s="5" t="s">
        <v>11292</v>
      </c>
      <c r="C516" t="s">
        <v>11383</v>
      </c>
      <c r="D516">
        <v>2017</v>
      </c>
      <c r="E516" t="s">
        <v>11209</v>
      </c>
      <c r="F516" t="s">
        <v>11903</v>
      </c>
      <c r="G516" s="5">
        <v>460</v>
      </c>
      <c r="H516">
        <v>79195</v>
      </c>
      <c r="I516" s="5" t="str">
        <f t="shared" si="16"/>
        <v>|n</v>
      </c>
      <c r="J516" s="5" t="str">
        <f t="shared" si="17"/>
        <v>515,Chevrolet,Corvette,2017,premium unleaded (recommended),MANUAL,460,79195,|n</v>
      </c>
    </row>
    <row r="517" spans="1:10">
      <c r="A517" s="5">
        <v>516</v>
      </c>
      <c r="B517" s="5" t="s">
        <v>11292</v>
      </c>
      <c r="C517" t="s">
        <v>11383</v>
      </c>
      <c r="D517">
        <v>2017</v>
      </c>
      <c r="E517" t="s">
        <v>11202</v>
      </c>
      <c r="F517" t="s">
        <v>11903</v>
      </c>
      <c r="G517" s="5">
        <v>650</v>
      </c>
      <c r="H517">
        <v>92395</v>
      </c>
      <c r="I517" s="5" t="str">
        <f t="shared" si="16"/>
        <v>|n</v>
      </c>
      <c r="J517" s="5" t="str">
        <f t="shared" si="17"/>
        <v>516,Chevrolet,Corvette,2017,premium unleaded (required),MANUAL,650,92395,|n</v>
      </c>
    </row>
    <row r="518" spans="1:10">
      <c r="A518" s="5">
        <v>517</v>
      </c>
      <c r="B518" s="5" t="s">
        <v>11292</v>
      </c>
      <c r="C518" t="s">
        <v>11382</v>
      </c>
      <c r="D518">
        <v>2014</v>
      </c>
      <c r="E518" t="s">
        <v>11209</v>
      </c>
      <c r="F518" t="s">
        <v>11903</v>
      </c>
      <c r="G518" s="5">
        <v>455</v>
      </c>
      <c r="H518">
        <v>62000</v>
      </c>
      <c r="I518" s="5" t="str">
        <f t="shared" si="16"/>
        <v>|n</v>
      </c>
      <c r="J518" s="5" t="str">
        <f t="shared" si="17"/>
        <v>517,Chevrolet,Corvette Stingray,2014,premium unleaded (recommended),MANUAL,455,62000,|n</v>
      </c>
    </row>
    <row r="519" spans="1:10">
      <c r="A519" s="5">
        <v>518</v>
      </c>
      <c r="B519" s="5" t="s">
        <v>11292</v>
      </c>
      <c r="C519" t="s">
        <v>11392</v>
      </c>
      <c r="D519">
        <v>2015</v>
      </c>
      <c r="E519" t="s">
        <v>11219</v>
      </c>
      <c r="F519" t="s">
        <v>11904</v>
      </c>
      <c r="G519" s="5">
        <v>148</v>
      </c>
      <c r="H519">
        <v>25660</v>
      </c>
      <c r="I519" s="5" t="str">
        <f t="shared" si="16"/>
        <v>|n</v>
      </c>
      <c r="J519" s="5" t="str">
        <f t="shared" si="17"/>
        <v>518,Chevrolet,Cruze,2015,diesel,AUTOMATIC,148,25660,|n</v>
      </c>
    </row>
    <row r="520" spans="1:10">
      <c r="A520" s="5">
        <v>519</v>
      </c>
      <c r="B520" s="5" t="s">
        <v>11292</v>
      </c>
      <c r="C520" t="s">
        <v>11392</v>
      </c>
      <c r="D520">
        <v>2015</v>
      </c>
      <c r="E520" t="s">
        <v>11206</v>
      </c>
      <c r="F520" t="s">
        <v>11904</v>
      </c>
      <c r="G520" s="5">
        <v>138</v>
      </c>
      <c r="H520">
        <v>24270</v>
      </c>
      <c r="I520" s="5" t="str">
        <f t="shared" si="16"/>
        <v>|n</v>
      </c>
      <c r="J520" s="5" t="str">
        <f t="shared" si="17"/>
        <v>519,Chevrolet,Cruze,2015,regular unleaded,AUTOMATIC,138,24270,|n</v>
      </c>
    </row>
    <row r="521" spans="1:10">
      <c r="A521" s="5">
        <v>520</v>
      </c>
      <c r="B521" s="5" t="s">
        <v>11292</v>
      </c>
      <c r="C521" t="s">
        <v>11392</v>
      </c>
      <c r="D521">
        <v>2015</v>
      </c>
      <c r="E521" t="s">
        <v>11206</v>
      </c>
      <c r="F521" t="s">
        <v>11903</v>
      </c>
      <c r="G521" s="5">
        <v>138</v>
      </c>
      <c r="H521">
        <v>20095</v>
      </c>
      <c r="I521" s="5" t="str">
        <f t="shared" si="16"/>
        <v>|n</v>
      </c>
      <c r="J521" s="5" t="str">
        <f t="shared" si="17"/>
        <v>520,Chevrolet,Cruze,2015,regular unleaded,MANUAL,138,20095,|n</v>
      </c>
    </row>
    <row r="522" spans="1:10">
      <c r="A522" s="5">
        <v>521</v>
      </c>
      <c r="B522" s="5" t="s">
        <v>11292</v>
      </c>
      <c r="C522" t="s">
        <v>11392</v>
      </c>
      <c r="D522">
        <v>2016</v>
      </c>
      <c r="E522" t="s">
        <v>11206</v>
      </c>
      <c r="F522" t="s">
        <v>11904</v>
      </c>
      <c r="G522" s="5">
        <v>153</v>
      </c>
      <c r="H522">
        <v>23120</v>
      </c>
      <c r="I522" s="5" t="str">
        <f t="shared" si="16"/>
        <v>|n</v>
      </c>
      <c r="J522" s="5" t="str">
        <f t="shared" si="17"/>
        <v>521,Chevrolet,Cruze,2016,regular unleaded,AUTOMATIC,153,23120,|n</v>
      </c>
    </row>
    <row r="523" spans="1:10">
      <c r="A523" s="5">
        <v>522</v>
      </c>
      <c r="B523" s="5" t="s">
        <v>11292</v>
      </c>
      <c r="C523" t="s">
        <v>11392</v>
      </c>
      <c r="D523">
        <v>2016</v>
      </c>
      <c r="E523" t="s">
        <v>11206</v>
      </c>
      <c r="F523" t="s">
        <v>11903</v>
      </c>
      <c r="G523" s="5">
        <v>153</v>
      </c>
      <c r="H523">
        <v>19820</v>
      </c>
      <c r="I523" s="5" t="str">
        <f t="shared" si="16"/>
        <v>|n</v>
      </c>
      <c r="J523" s="5" t="str">
        <f t="shared" si="17"/>
        <v>522,Chevrolet,Cruze,2016,regular unleaded,MANUAL,153,19820,|n</v>
      </c>
    </row>
    <row r="524" spans="1:10">
      <c r="A524" s="5">
        <v>523</v>
      </c>
      <c r="B524" s="5" t="s">
        <v>11292</v>
      </c>
      <c r="C524" t="s">
        <v>11392</v>
      </c>
      <c r="D524">
        <v>2017</v>
      </c>
      <c r="E524" t="s">
        <v>11206</v>
      </c>
      <c r="F524" t="s">
        <v>11904</v>
      </c>
      <c r="G524" s="5">
        <v>153</v>
      </c>
      <c r="H524">
        <v>23945</v>
      </c>
      <c r="I524" s="5" t="str">
        <f t="shared" si="16"/>
        <v>|n</v>
      </c>
      <c r="J524" s="5" t="str">
        <f t="shared" si="17"/>
        <v>523,Chevrolet,Cruze,2017,regular unleaded,AUTOMATIC,153,23945,|n</v>
      </c>
    </row>
    <row r="525" spans="1:10">
      <c r="A525" s="5">
        <v>524</v>
      </c>
      <c r="B525" s="5" t="s">
        <v>11292</v>
      </c>
      <c r="C525" t="s">
        <v>11392</v>
      </c>
      <c r="D525">
        <v>2017</v>
      </c>
      <c r="E525" t="s">
        <v>11206</v>
      </c>
      <c r="F525" t="s">
        <v>11903</v>
      </c>
      <c r="G525" s="5">
        <v>153</v>
      </c>
      <c r="H525">
        <v>21240</v>
      </c>
      <c r="I525" s="5" t="str">
        <f t="shared" si="16"/>
        <v>|n</v>
      </c>
      <c r="J525" s="5" t="str">
        <f t="shared" si="17"/>
        <v>524,Chevrolet,Cruze,2017,regular unleaded,MANUAL,153,21240,|n</v>
      </c>
    </row>
    <row r="526" spans="1:10">
      <c r="A526" s="5">
        <v>525</v>
      </c>
      <c r="B526" s="5" t="s">
        <v>11292</v>
      </c>
      <c r="C526" t="s">
        <v>11391</v>
      </c>
      <c r="D526">
        <v>2016</v>
      </c>
      <c r="E526" t="s">
        <v>11206</v>
      </c>
      <c r="F526" t="s">
        <v>11904</v>
      </c>
      <c r="G526" s="5">
        <v>138</v>
      </c>
      <c r="H526">
        <v>24370</v>
      </c>
      <c r="I526" s="5" t="str">
        <f t="shared" si="16"/>
        <v>|n</v>
      </c>
      <c r="J526" s="5" t="str">
        <f t="shared" si="17"/>
        <v>525,Chevrolet,Cruze Limited,2016,regular unleaded,AUTOMATIC,138,24370,|n</v>
      </c>
    </row>
    <row r="527" spans="1:10">
      <c r="A527" s="5">
        <v>526</v>
      </c>
      <c r="B527" s="5" t="s">
        <v>11292</v>
      </c>
      <c r="C527" t="s">
        <v>11391</v>
      </c>
      <c r="D527">
        <v>2016</v>
      </c>
      <c r="E527" t="s">
        <v>11206</v>
      </c>
      <c r="F527" t="s">
        <v>11903</v>
      </c>
      <c r="G527" s="5">
        <v>138</v>
      </c>
      <c r="H527">
        <v>20195</v>
      </c>
      <c r="I527" s="5" t="str">
        <f t="shared" si="16"/>
        <v>|n</v>
      </c>
      <c r="J527" s="5" t="str">
        <f t="shared" si="17"/>
        <v>526,Chevrolet,Cruze Limited,2016,regular unleaded,MANUAL,138,20195,|n</v>
      </c>
    </row>
    <row r="528" spans="1:10">
      <c r="A528" s="5">
        <v>527</v>
      </c>
      <c r="B528" s="5" t="s">
        <v>11292</v>
      </c>
      <c r="C528" t="s">
        <v>11444</v>
      </c>
      <c r="D528">
        <v>2015</v>
      </c>
      <c r="E528" t="s">
        <v>11206</v>
      </c>
      <c r="F528" t="s">
        <v>11904</v>
      </c>
      <c r="G528" s="5">
        <v>182</v>
      </c>
      <c r="H528">
        <v>33670</v>
      </c>
      <c r="I528" s="5" t="str">
        <f t="shared" si="16"/>
        <v>|n</v>
      </c>
      <c r="J528" s="5" t="str">
        <f t="shared" si="17"/>
        <v>527,Chevrolet,Equinox,2015,regular unleaded,AUTOMATIC,182,33670,|n</v>
      </c>
    </row>
    <row r="529" spans="1:10">
      <c r="A529" s="5">
        <v>528</v>
      </c>
      <c r="B529" s="5" t="s">
        <v>11292</v>
      </c>
      <c r="C529" t="s">
        <v>11444</v>
      </c>
      <c r="D529">
        <v>2016</v>
      </c>
      <c r="E529" t="s">
        <v>11206</v>
      </c>
      <c r="F529" t="s">
        <v>11904</v>
      </c>
      <c r="G529" s="5">
        <v>182</v>
      </c>
      <c r="H529">
        <v>31490</v>
      </c>
      <c r="I529" s="5">
        <f t="shared" si="16"/>
        <v>527</v>
      </c>
      <c r="J529" s="5" t="str">
        <f t="shared" si="17"/>
        <v>528,Chevrolet,Equinox,2016,regular unleaded,AUTOMATIC,182,31490,527</v>
      </c>
    </row>
    <row r="530" spans="1:10">
      <c r="A530" s="5">
        <v>529</v>
      </c>
      <c r="B530" s="5" t="s">
        <v>11292</v>
      </c>
      <c r="C530" t="s">
        <v>11444</v>
      </c>
      <c r="D530">
        <v>2017</v>
      </c>
      <c r="E530" t="s">
        <v>11206</v>
      </c>
      <c r="F530" t="s">
        <v>11904</v>
      </c>
      <c r="G530" s="5">
        <v>182</v>
      </c>
      <c r="H530">
        <v>31790</v>
      </c>
      <c r="I530" s="5">
        <f t="shared" si="16"/>
        <v>528</v>
      </c>
      <c r="J530" s="5" t="str">
        <f t="shared" si="17"/>
        <v>529,Chevrolet,Equinox,2017,regular unleaded,AUTOMATIC,182,31790,528</v>
      </c>
    </row>
    <row r="531" spans="1:10">
      <c r="A531" s="5">
        <v>530</v>
      </c>
      <c r="B531" s="5" t="s">
        <v>11292</v>
      </c>
      <c r="C531" t="s">
        <v>11465</v>
      </c>
      <c r="D531">
        <v>2014</v>
      </c>
      <c r="E531" t="s">
        <v>11213</v>
      </c>
      <c r="F531" t="s">
        <v>11904</v>
      </c>
      <c r="G531" s="5">
        <v>285</v>
      </c>
      <c r="H531">
        <v>36030</v>
      </c>
      <c r="I531" s="5" t="str">
        <f t="shared" si="16"/>
        <v>|n</v>
      </c>
      <c r="J531" s="5" t="str">
        <f t="shared" si="17"/>
        <v>530,Chevrolet,Express,2014,flex-fuel (unleaded/E85),AUTOMATIC,285,36030,|n</v>
      </c>
    </row>
    <row r="532" spans="1:10">
      <c r="A532" s="5">
        <v>531</v>
      </c>
      <c r="B532" s="5" t="s">
        <v>11292</v>
      </c>
      <c r="C532" t="s">
        <v>11465</v>
      </c>
      <c r="D532">
        <v>2015</v>
      </c>
      <c r="E532" t="s">
        <v>11213</v>
      </c>
      <c r="F532" t="s">
        <v>11904</v>
      </c>
      <c r="G532" s="5">
        <v>285</v>
      </c>
      <c r="H532">
        <v>36700</v>
      </c>
      <c r="I532" s="5">
        <f t="shared" si="16"/>
        <v>530</v>
      </c>
      <c r="J532" s="5" t="str">
        <f t="shared" si="17"/>
        <v>531,Chevrolet,Express,2015,flex-fuel (unleaded/E85),AUTOMATIC,285,36700,530</v>
      </c>
    </row>
    <row r="533" spans="1:10">
      <c r="A533" s="5">
        <v>532</v>
      </c>
      <c r="B533" s="5" t="s">
        <v>11292</v>
      </c>
      <c r="C533" t="s">
        <v>11465</v>
      </c>
      <c r="D533">
        <v>2016</v>
      </c>
      <c r="E533" t="s">
        <v>11213</v>
      </c>
      <c r="F533" t="s">
        <v>11904</v>
      </c>
      <c r="G533" s="5">
        <v>285</v>
      </c>
      <c r="H533">
        <v>37500</v>
      </c>
      <c r="I533" s="5">
        <f t="shared" si="16"/>
        <v>531</v>
      </c>
      <c r="J533" s="5" t="str">
        <f t="shared" si="17"/>
        <v>532,Chevrolet,Express,2016,flex-fuel (unleaded/E85),AUTOMATIC,285,37500,531</v>
      </c>
    </row>
    <row r="534" spans="1:10">
      <c r="A534" s="5">
        <v>533</v>
      </c>
      <c r="B534" s="5" t="s">
        <v>11292</v>
      </c>
      <c r="C534" t="s">
        <v>11464</v>
      </c>
      <c r="D534">
        <v>2014</v>
      </c>
      <c r="E534" t="s">
        <v>11213</v>
      </c>
      <c r="F534" t="s">
        <v>11904</v>
      </c>
      <c r="G534" s="5">
        <v>310</v>
      </c>
      <c r="H534">
        <v>32760</v>
      </c>
      <c r="I534" s="5" t="str">
        <f t="shared" si="16"/>
        <v>|n</v>
      </c>
      <c r="J534" s="5" t="str">
        <f t="shared" si="17"/>
        <v>533,Chevrolet,Express Cargo,2014,flex-fuel (unleaded/E85),AUTOMATIC,310,32760,|n</v>
      </c>
    </row>
    <row r="535" spans="1:10">
      <c r="A535" s="5">
        <v>534</v>
      </c>
      <c r="B535" s="5" t="s">
        <v>11292</v>
      </c>
      <c r="C535" t="s">
        <v>11464</v>
      </c>
      <c r="D535">
        <v>2014</v>
      </c>
      <c r="E535" t="s">
        <v>11206</v>
      </c>
      <c r="F535" t="s">
        <v>11904</v>
      </c>
      <c r="G535" s="5">
        <v>195</v>
      </c>
      <c r="H535">
        <v>27710</v>
      </c>
      <c r="I535" s="5" t="str">
        <f t="shared" si="16"/>
        <v>|n</v>
      </c>
      <c r="J535" s="5" t="str">
        <f t="shared" si="17"/>
        <v>534,Chevrolet,Express Cargo,2014,regular unleaded,AUTOMATIC,195,27710,|n</v>
      </c>
    </row>
    <row r="536" spans="1:10">
      <c r="A536" s="5">
        <v>535</v>
      </c>
      <c r="B536" s="5" t="s">
        <v>11292</v>
      </c>
      <c r="C536" t="s">
        <v>11552</v>
      </c>
      <c r="D536">
        <v>2009</v>
      </c>
      <c r="E536" t="s">
        <v>11213</v>
      </c>
      <c r="F536" t="s">
        <v>11904</v>
      </c>
      <c r="G536" s="5">
        <v>155</v>
      </c>
      <c r="H536">
        <v>21030</v>
      </c>
      <c r="I536" s="5" t="str">
        <f t="shared" si="16"/>
        <v>|n</v>
      </c>
      <c r="J536" s="5" t="str">
        <f t="shared" si="17"/>
        <v>535,Chevrolet,HHR,2009,flex-fuel (unleaded/E85),AUTOMATIC,155,21030,|n</v>
      </c>
    </row>
    <row r="537" spans="1:10">
      <c r="A537" s="5">
        <v>536</v>
      </c>
      <c r="B537" s="5" t="s">
        <v>11292</v>
      </c>
      <c r="C537" t="s">
        <v>11552</v>
      </c>
      <c r="D537">
        <v>2009</v>
      </c>
      <c r="E537" t="s">
        <v>11213</v>
      </c>
      <c r="F537" t="s">
        <v>11903</v>
      </c>
      <c r="G537" s="5">
        <v>155</v>
      </c>
      <c r="H537">
        <v>19030</v>
      </c>
      <c r="I537" s="5" t="str">
        <f t="shared" si="16"/>
        <v>|n</v>
      </c>
      <c r="J537" s="5" t="str">
        <f t="shared" si="17"/>
        <v>536,Chevrolet,HHR,2009,flex-fuel (unleaded/E85),MANUAL,155,19030,|n</v>
      </c>
    </row>
    <row r="538" spans="1:10">
      <c r="A538" s="5">
        <v>537</v>
      </c>
      <c r="B538" s="5" t="s">
        <v>11292</v>
      </c>
      <c r="C538" t="s">
        <v>11552</v>
      </c>
      <c r="D538">
        <v>2009</v>
      </c>
      <c r="E538" t="s">
        <v>11209</v>
      </c>
      <c r="F538" t="s">
        <v>11903</v>
      </c>
      <c r="G538" s="5">
        <v>260</v>
      </c>
      <c r="H538">
        <v>25135</v>
      </c>
      <c r="I538" s="5" t="str">
        <f t="shared" si="16"/>
        <v>|n</v>
      </c>
      <c r="J538" s="5" t="str">
        <f t="shared" si="17"/>
        <v>537,Chevrolet,HHR,2009,premium unleaded (recommended),MANUAL,260,25135,|n</v>
      </c>
    </row>
    <row r="539" spans="1:10">
      <c r="A539" s="5">
        <v>538</v>
      </c>
      <c r="B539" s="5" t="s">
        <v>11292</v>
      </c>
      <c r="C539" t="s">
        <v>11552</v>
      </c>
      <c r="D539">
        <v>2010</v>
      </c>
      <c r="E539" t="s">
        <v>11213</v>
      </c>
      <c r="F539" t="s">
        <v>11903</v>
      </c>
      <c r="G539" s="5">
        <v>155</v>
      </c>
      <c r="H539">
        <v>20030</v>
      </c>
      <c r="I539" s="5" t="str">
        <f t="shared" si="16"/>
        <v>|n</v>
      </c>
      <c r="J539" s="5" t="str">
        <f t="shared" si="17"/>
        <v>538,Chevrolet,HHR,2010,flex-fuel (unleaded/E85),MANUAL,155,20030,|n</v>
      </c>
    </row>
    <row r="540" spans="1:10">
      <c r="A540" s="5">
        <v>539</v>
      </c>
      <c r="B540" s="5" t="s">
        <v>11292</v>
      </c>
      <c r="C540" t="s">
        <v>11552</v>
      </c>
      <c r="D540">
        <v>2010</v>
      </c>
      <c r="E540" t="s">
        <v>11209</v>
      </c>
      <c r="F540" t="s">
        <v>11903</v>
      </c>
      <c r="G540" s="5">
        <v>260</v>
      </c>
      <c r="H540">
        <v>26255</v>
      </c>
      <c r="I540" s="5" t="str">
        <f t="shared" si="16"/>
        <v>|n</v>
      </c>
      <c r="J540" s="5" t="str">
        <f t="shared" si="17"/>
        <v>539,Chevrolet,HHR,2010,premium unleaded (recommended),MANUAL,260,26255,|n</v>
      </c>
    </row>
    <row r="541" spans="1:10">
      <c r="A541" s="5">
        <v>540</v>
      </c>
      <c r="B541" s="5" t="s">
        <v>11292</v>
      </c>
      <c r="C541" t="s">
        <v>11552</v>
      </c>
      <c r="D541">
        <v>2011</v>
      </c>
      <c r="E541" t="s">
        <v>11213</v>
      </c>
      <c r="F541" t="s">
        <v>11903</v>
      </c>
      <c r="G541" s="5">
        <v>155</v>
      </c>
      <c r="H541">
        <v>19720</v>
      </c>
      <c r="I541" s="5" t="str">
        <f t="shared" si="16"/>
        <v>|n</v>
      </c>
      <c r="J541" s="5" t="str">
        <f t="shared" si="17"/>
        <v>540,Chevrolet,HHR,2011,flex-fuel (unleaded/E85),MANUAL,155,19720,|n</v>
      </c>
    </row>
    <row r="542" spans="1:10">
      <c r="A542" s="5">
        <v>541</v>
      </c>
      <c r="B542" s="5" t="s">
        <v>11292</v>
      </c>
      <c r="C542" t="s">
        <v>11564</v>
      </c>
      <c r="D542">
        <v>2015</v>
      </c>
      <c r="E542" t="s">
        <v>11213</v>
      </c>
      <c r="F542" t="s">
        <v>11904</v>
      </c>
      <c r="G542" s="5">
        <v>305</v>
      </c>
      <c r="H542">
        <v>35440</v>
      </c>
      <c r="I542" s="5" t="str">
        <f t="shared" si="16"/>
        <v>|n</v>
      </c>
      <c r="J542" s="5" t="str">
        <f t="shared" si="17"/>
        <v>541,Chevrolet,Impala,2015,flex-fuel (unleaded/E85),AUTOMATIC,305,35440,|n</v>
      </c>
    </row>
    <row r="543" spans="1:10">
      <c r="A543" s="5">
        <v>542</v>
      </c>
      <c r="B543" s="5" t="s">
        <v>11292</v>
      </c>
      <c r="C543" t="s">
        <v>11564</v>
      </c>
      <c r="D543">
        <v>2015</v>
      </c>
      <c r="E543" t="s">
        <v>11213</v>
      </c>
      <c r="F543" t="s">
        <v>11904</v>
      </c>
      <c r="G543" s="5">
        <v>305</v>
      </c>
      <c r="H543">
        <v>40660</v>
      </c>
      <c r="I543" s="5">
        <f t="shared" si="16"/>
        <v>541</v>
      </c>
      <c r="J543" s="5" t="str">
        <f t="shared" si="17"/>
        <v>542,Chevrolet,Impala,2015,flex-fuel (unleaded/E85),AUTOMATIC,305,40660,541</v>
      </c>
    </row>
    <row r="544" spans="1:10">
      <c r="A544" s="5">
        <v>543</v>
      </c>
      <c r="B544" s="5" t="s">
        <v>11292</v>
      </c>
      <c r="C544" t="s">
        <v>11564</v>
      </c>
      <c r="D544">
        <v>2015</v>
      </c>
      <c r="E544" t="s">
        <v>11206</v>
      </c>
      <c r="F544" t="s">
        <v>11904</v>
      </c>
      <c r="G544" s="5">
        <v>195</v>
      </c>
      <c r="H544">
        <v>34465</v>
      </c>
      <c r="I544" s="5" t="str">
        <f t="shared" si="16"/>
        <v>|n</v>
      </c>
      <c r="J544" s="5" t="str">
        <f t="shared" si="17"/>
        <v>543,Chevrolet,Impala,2015,regular unleaded,AUTOMATIC,195,34465,|n</v>
      </c>
    </row>
    <row r="545" spans="1:10">
      <c r="A545" s="5">
        <v>544</v>
      </c>
      <c r="B545" s="5" t="s">
        <v>11292</v>
      </c>
      <c r="C545" t="s">
        <v>11564</v>
      </c>
      <c r="D545">
        <v>2016</v>
      </c>
      <c r="E545" t="s">
        <v>11213</v>
      </c>
      <c r="F545" t="s">
        <v>11904</v>
      </c>
      <c r="G545" s="5">
        <v>305</v>
      </c>
      <c r="H545">
        <v>35540</v>
      </c>
      <c r="I545" s="5" t="str">
        <f t="shared" si="16"/>
        <v>|n</v>
      </c>
      <c r="J545" s="5" t="str">
        <f t="shared" si="17"/>
        <v>544,Chevrolet,Impala,2016,flex-fuel (unleaded/E85),AUTOMATIC,305,35540,|n</v>
      </c>
    </row>
    <row r="546" spans="1:10">
      <c r="A546" s="5">
        <v>545</v>
      </c>
      <c r="B546" s="5" t="s">
        <v>11292</v>
      </c>
      <c r="C546" t="s">
        <v>11564</v>
      </c>
      <c r="D546">
        <v>2016</v>
      </c>
      <c r="E546" s="5" t="s">
        <v>11213</v>
      </c>
      <c r="F546" t="s">
        <v>11904</v>
      </c>
      <c r="G546" s="5">
        <v>305</v>
      </c>
      <c r="H546">
        <v>40810</v>
      </c>
      <c r="I546" s="5">
        <f t="shared" si="16"/>
        <v>544</v>
      </c>
      <c r="J546" s="5" t="str">
        <f t="shared" si="17"/>
        <v>545,Chevrolet,Impala,2016,flex-fuel (unleaded/E85),AUTOMATIC,305,40810,544</v>
      </c>
    </row>
    <row r="547" spans="1:10">
      <c r="A547" s="5">
        <v>546</v>
      </c>
      <c r="B547" s="5" t="s">
        <v>11292</v>
      </c>
      <c r="C547" t="s">
        <v>11564</v>
      </c>
      <c r="D547">
        <v>2016</v>
      </c>
      <c r="E547" t="s">
        <v>11206</v>
      </c>
      <c r="F547" t="s">
        <v>11904</v>
      </c>
      <c r="G547" s="5">
        <v>195</v>
      </c>
      <c r="H547">
        <v>29460</v>
      </c>
      <c r="I547" s="5" t="str">
        <f t="shared" si="16"/>
        <v>|n</v>
      </c>
      <c r="J547" s="5" t="str">
        <f t="shared" si="17"/>
        <v>546,Chevrolet,Impala,2016,regular unleaded,AUTOMATIC,195,29460,|n</v>
      </c>
    </row>
    <row r="548" spans="1:10">
      <c r="A548" s="5">
        <v>547</v>
      </c>
      <c r="B548" s="5" t="s">
        <v>11292</v>
      </c>
      <c r="C548" t="s">
        <v>11564</v>
      </c>
      <c r="D548">
        <v>2017</v>
      </c>
      <c r="E548" t="s">
        <v>11213</v>
      </c>
      <c r="F548" t="s">
        <v>11904</v>
      </c>
      <c r="G548" s="5">
        <v>305</v>
      </c>
      <c r="H548">
        <v>35645</v>
      </c>
      <c r="I548" s="5" t="str">
        <f t="shared" si="16"/>
        <v>|n</v>
      </c>
      <c r="J548" s="5" t="str">
        <f t="shared" si="17"/>
        <v>547,Chevrolet,Impala,2017,flex-fuel (unleaded/E85),AUTOMATIC,305,35645,|n</v>
      </c>
    </row>
    <row r="549" spans="1:10">
      <c r="A549" s="5">
        <v>548</v>
      </c>
      <c r="B549" s="5" t="s">
        <v>11292</v>
      </c>
      <c r="C549" t="s">
        <v>11564</v>
      </c>
      <c r="D549">
        <v>2017</v>
      </c>
      <c r="E549" s="5" t="s">
        <v>11213</v>
      </c>
      <c r="F549" t="s">
        <v>11904</v>
      </c>
      <c r="G549" s="5">
        <v>305</v>
      </c>
      <c r="H549">
        <v>40915</v>
      </c>
      <c r="I549" s="5">
        <f t="shared" si="16"/>
        <v>547</v>
      </c>
      <c r="J549" s="5" t="str">
        <f t="shared" si="17"/>
        <v>548,Chevrolet,Impala,2017,flex-fuel (unleaded/E85),AUTOMATIC,305,40915,547</v>
      </c>
    </row>
    <row r="550" spans="1:10">
      <c r="A550" s="5">
        <v>549</v>
      </c>
      <c r="B550" s="5" t="s">
        <v>11292</v>
      </c>
      <c r="C550" t="s">
        <v>11563</v>
      </c>
      <c r="D550">
        <v>2014</v>
      </c>
      <c r="E550" t="s">
        <v>11213</v>
      </c>
      <c r="F550" t="s">
        <v>11904</v>
      </c>
      <c r="G550" s="5">
        <v>300</v>
      </c>
      <c r="H550">
        <v>30535</v>
      </c>
      <c r="I550" s="5" t="str">
        <f t="shared" si="16"/>
        <v>|n</v>
      </c>
      <c r="J550" s="5" t="str">
        <f t="shared" si="17"/>
        <v>549,Chevrolet,Impala Limited,2014,flex-fuel (unleaded/E85),AUTOMATIC,300,30535,|n</v>
      </c>
    </row>
    <row r="551" spans="1:10">
      <c r="A551" s="5">
        <v>550</v>
      </c>
      <c r="B551" s="5" t="s">
        <v>11292</v>
      </c>
      <c r="C551" t="s">
        <v>11563</v>
      </c>
      <c r="D551">
        <v>2015</v>
      </c>
      <c r="E551" t="s">
        <v>11213</v>
      </c>
      <c r="F551" t="s">
        <v>11904</v>
      </c>
      <c r="G551" s="5">
        <v>300</v>
      </c>
      <c r="H551">
        <v>30535</v>
      </c>
      <c r="I551" s="5">
        <f t="shared" si="16"/>
        <v>549</v>
      </c>
      <c r="J551" s="5" t="str">
        <f t="shared" si="17"/>
        <v>550,Chevrolet,Impala Limited,2015,flex-fuel (unleaded/E85),AUTOMATIC,300,30535,549</v>
      </c>
    </row>
    <row r="552" spans="1:10">
      <c r="A552" s="5">
        <v>551</v>
      </c>
      <c r="B552" s="5" t="s">
        <v>11292</v>
      </c>
      <c r="C552" t="s">
        <v>11563</v>
      </c>
      <c r="D552">
        <v>2016</v>
      </c>
      <c r="E552" t="s">
        <v>11213</v>
      </c>
      <c r="F552" t="s">
        <v>11904</v>
      </c>
      <c r="G552" s="5">
        <v>300</v>
      </c>
      <c r="H552">
        <v>30535</v>
      </c>
      <c r="I552" s="5">
        <f t="shared" si="16"/>
        <v>550</v>
      </c>
      <c r="J552" s="5" t="str">
        <f t="shared" si="17"/>
        <v>551,Chevrolet,Impala Limited,2016,flex-fuel (unleaded/E85),AUTOMATIC,300,30535,550</v>
      </c>
    </row>
    <row r="553" spans="1:10">
      <c r="A553" s="5">
        <v>552</v>
      </c>
      <c r="B553" s="5" t="s">
        <v>11292</v>
      </c>
      <c r="C553" t="s">
        <v>11625</v>
      </c>
      <c r="D553">
        <v>2015</v>
      </c>
      <c r="E553" t="s">
        <v>11209</v>
      </c>
      <c r="F553" t="s">
        <v>11904</v>
      </c>
      <c r="G553" s="5">
        <v>259</v>
      </c>
      <c r="H553">
        <v>30355</v>
      </c>
      <c r="I553" s="5" t="str">
        <f t="shared" si="16"/>
        <v>|n</v>
      </c>
      <c r="J553" s="5" t="str">
        <f t="shared" si="17"/>
        <v>552,Chevrolet,Malibu,2015,premium unleaded (recommended),AUTOMATIC,259,30355,|n</v>
      </c>
    </row>
    <row r="554" spans="1:10">
      <c r="A554" s="5">
        <v>553</v>
      </c>
      <c r="B554" s="5" t="s">
        <v>11292</v>
      </c>
      <c r="C554" t="s">
        <v>11625</v>
      </c>
      <c r="D554">
        <v>2015</v>
      </c>
      <c r="E554" t="s">
        <v>11206</v>
      </c>
      <c r="F554" t="s">
        <v>11904</v>
      </c>
      <c r="G554" s="5">
        <v>196</v>
      </c>
      <c r="H554">
        <v>28195</v>
      </c>
      <c r="I554" s="5" t="str">
        <f t="shared" si="16"/>
        <v>|n</v>
      </c>
      <c r="J554" s="5" t="str">
        <f t="shared" si="17"/>
        <v>553,Chevrolet,Malibu,2015,regular unleaded,AUTOMATIC,196,28195,|n</v>
      </c>
    </row>
    <row r="555" spans="1:10">
      <c r="A555" s="5">
        <v>554</v>
      </c>
      <c r="B555" s="5" t="s">
        <v>11292</v>
      </c>
      <c r="C555" t="s">
        <v>11625</v>
      </c>
      <c r="D555">
        <v>2016</v>
      </c>
      <c r="E555" t="s">
        <v>11209</v>
      </c>
      <c r="F555" t="s">
        <v>11904</v>
      </c>
      <c r="G555" s="5">
        <v>250</v>
      </c>
      <c r="H555">
        <v>30920</v>
      </c>
      <c r="I555" s="5" t="str">
        <f t="shared" si="16"/>
        <v>|n</v>
      </c>
      <c r="J555" s="5" t="str">
        <f t="shared" si="17"/>
        <v>554,Chevrolet,Malibu,2016,premium unleaded (recommended),AUTOMATIC,250,30920,|n</v>
      </c>
    </row>
    <row r="556" spans="1:10">
      <c r="A556" s="5">
        <v>555</v>
      </c>
      <c r="B556" s="5" t="s">
        <v>11292</v>
      </c>
      <c r="C556" t="s">
        <v>11625</v>
      </c>
      <c r="D556">
        <v>2016</v>
      </c>
      <c r="E556" t="s">
        <v>11206</v>
      </c>
      <c r="F556" t="s">
        <v>11904</v>
      </c>
      <c r="G556" s="5">
        <v>160</v>
      </c>
      <c r="H556">
        <v>25020</v>
      </c>
      <c r="I556" s="5" t="str">
        <f t="shared" si="16"/>
        <v>|n</v>
      </c>
      <c r="J556" s="5" t="str">
        <f t="shared" si="17"/>
        <v>555,Chevrolet,Malibu,2016,regular unleaded,AUTOMATIC,160,25020,|n</v>
      </c>
    </row>
    <row r="557" spans="1:10">
      <c r="A557" s="5">
        <v>556</v>
      </c>
      <c r="B557" s="5" t="s">
        <v>11292</v>
      </c>
      <c r="C557" t="s">
        <v>11625</v>
      </c>
      <c r="D557">
        <v>2016</v>
      </c>
      <c r="E557" t="s">
        <v>11206</v>
      </c>
      <c r="F557" t="s">
        <v>11906</v>
      </c>
      <c r="G557" s="5">
        <v>182</v>
      </c>
      <c r="H557">
        <v>27770</v>
      </c>
      <c r="I557" s="5" t="str">
        <f t="shared" si="16"/>
        <v>|n</v>
      </c>
      <c r="J557" s="5" t="str">
        <f t="shared" si="17"/>
        <v>556,Chevrolet,Malibu,2016,regular unleaded,DIRECT_DRIVE,182,27770,|n</v>
      </c>
    </row>
    <row r="558" spans="1:10">
      <c r="A558" s="5">
        <v>557</v>
      </c>
      <c r="B558" s="5" t="s">
        <v>11292</v>
      </c>
      <c r="C558" t="s">
        <v>11625</v>
      </c>
      <c r="D558">
        <v>2017</v>
      </c>
      <c r="E558" t="s">
        <v>11209</v>
      </c>
      <c r="F558" t="s">
        <v>11904</v>
      </c>
      <c r="G558" s="5">
        <v>250</v>
      </c>
      <c r="H558">
        <v>30975</v>
      </c>
      <c r="I558" s="5" t="str">
        <f t="shared" si="16"/>
        <v>|n</v>
      </c>
      <c r="J558" s="5" t="str">
        <f t="shared" si="17"/>
        <v>557,Chevrolet,Malibu,2017,premium unleaded (recommended),AUTOMATIC,250,30975,|n</v>
      </c>
    </row>
    <row r="559" spans="1:10">
      <c r="A559" s="5">
        <v>558</v>
      </c>
      <c r="B559" s="5" t="s">
        <v>11292</v>
      </c>
      <c r="C559" t="s">
        <v>11625</v>
      </c>
      <c r="D559">
        <v>2017</v>
      </c>
      <c r="E559" t="s">
        <v>11206</v>
      </c>
      <c r="F559" t="s">
        <v>11904</v>
      </c>
      <c r="G559" s="5">
        <v>160</v>
      </c>
      <c r="H559">
        <v>25125</v>
      </c>
      <c r="I559" s="5" t="str">
        <f t="shared" si="16"/>
        <v>|n</v>
      </c>
      <c r="J559" s="5" t="str">
        <f t="shared" si="17"/>
        <v>558,Chevrolet,Malibu,2017,regular unleaded,AUTOMATIC,160,25125,|n</v>
      </c>
    </row>
    <row r="560" spans="1:10">
      <c r="A560" s="5">
        <v>559</v>
      </c>
      <c r="B560" s="5" t="s">
        <v>11292</v>
      </c>
      <c r="C560" t="s">
        <v>11625</v>
      </c>
      <c r="D560">
        <v>2017</v>
      </c>
      <c r="E560" t="s">
        <v>11206</v>
      </c>
      <c r="F560" t="s">
        <v>11906</v>
      </c>
      <c r="G560" s="5">
        <v>182</v>
      </c>
      <c r="H560">
        <v>27875</v>
      </c>
      <c r="I560" s="5" t="str">
        <f t="shared" si="16"/>
        <v>|n</v>
      </c>
      <c r="J560" s="5" t="str">
        <f t="shared" si="17"/>
        <v>559,Chevrolet,Malibu,2017,regular unleaded,DIRECT_DRIVE,182,27875,|n</v>
      </c>
    </row>
    <row r="561" spans="1:10">
      <c r="A561" s="5">
        <v>560</v>
      </c>
      <c r="B561" s="5" t="s">
        <v>11292</v>
      </c>
      <c r="C561" t="s">
        <v>11621</v>
      </c>
      <c r="D561">
        <v>2008</v>
      </c>
      <c r="E561" t="s">
        <v>11206</v>
      </c>
      <c r="F561" t="s">
        <v>11904</v>
      </c>
      <c r="G561" s="5">
        <v>219</v>
      </c>
      <c r="H561">
        <v>20320</v>
      </c>
      <c r="I561" s="5" t="str">
        <f t="shared" si="16"/>
        <v>|n</v>
      </c>
      <c r="J561" s="5" t="str">
        <f t="shared" si="17"/>
        <v>560,Chevrolet,Malibu Classic,2008,regular unleaded,AUTOMATIC,219,20320,|n</v>
      </c>
    </row>
    <row r="562" spans="1:10">
      <c r="A562" s="5">
        <v>561</v>
      </c>
      <c r="B562" s="5" t="s">
        <v>11292</v>
      </c>
      <c r="C562" t="s">
        <v>11622</v>
      </c>
      <c r="D562">
        <v>2008</v>
      </c>
      <c r="E562" t="s">
        <v>11206</v>
      </c>
      <c r="F562" t="s">
        <v>11904</v>
      </c>
      <c r="G562" s="5">
        <v>164</v>
      </c>
      <c r="H562">
        <v>23640</v>
      </c>
      <c r="I562" s="5" t="str">
        <f t="shared" si="16"/>
        <v>|n</v>
      </c>
      <c r="J562" s="5" t="str">
        <f t="shared" si="17"/>
        <v>561,Chevrolet,Malibu Hybrid,2008,regular unleaded,AUTOMATIC,164,23640,|n</v>
      </c>
    </row>
    <row r="563" spans="1:10">
      <c r="A563" s="5">
        <v>562</v>
      </c>
      <c r="B563" s="5" t="s">
        <v>11292</v>
      </c>
      <c r="C563" t="s">
        <v>11622</v>
      </c>
      <c r="D563">
        <v>2009</v>
      </c>
      <c r="E563" t="s">
        <v>11206</v>
      </c>
      <c r="F563" t="s">
        <v>11904</v>
      </c>
      <c r="G563" s="5">
        <v>164</v>
      </c>
      <c r="H563">
        <v>25555</v>
      </c>
      <c r="I563" s="5">
        <f t="shared" si="16"/>
        <v>561</v>
      </c>
      <c r="J563" s="5" t="str">
        <f t="shared" si="17"/>
        <v>562,Chevrolet,Malibu Hybrid,2009,regular unleaded,AUTOMATIC,164,25555,561</v>
      </c>
    </row>
    <row r="564" spans="1:10">
      <c r="A564" s="5">
        <v>563</v>
      </c>
      <c r="B564" s="5" t="s">
        <v>11292</v>
      </c>
      <c r="C564" t="s">
        <v>11622</v>
      </c>
      <c r="D564">
        <v>2010</v>
      </c>
      <c r="E564" t="s">
        <v>11206</v>
      </c>
      <c r="F564" t="s">
        <v>11904</v>
      </c>
      <c r="G564" s="5">
        <v>164</v>
      </c>
      <c r="H564">
        <v>25925</v>
      </c>
      <c r="I564" s="5">
        <f t="shared" si="16"/>
        <v>562</v>
      </c>
      <c r="J564" s="5" t="str">
        <f t="shared" si="17"/>
        <v>563,Chevrolet,Malibu Hybrid,2010,regular unleaded,AUTOMATIC,164,25925,562</v>
      </c>
    </row>
    <row r="565" spans="1:10">
      <c r="A565" s="5">
        <v>564</v>
      </c>
      <c r="B565" s="5" t="s">
        <v>11292</v>
      </c>
      <c r="C565" t="s">
        <v>11623</v>
      </c>
      <c r="D565">
        <v>2016</v>
      </c>
      <c r="E565" t="s">
        <v>11206</v>
      </c>
      <c r="F565" t="s">
        <v>11904</v>
      </c>
      <c r="G565" s="5">
        <v>197</v>
      </c>
      <c r="H565">
        <v>28420</v>
      </c>
      <c r="I565" s="5" t="str">
        <f t="shared" si="16"/>
        <v>|n</v>
      </c>
      <c r="J565" s="5" t="str">
        <f t="shared" si="17"/>
        <v>564,Chevrolet,Malibu Limited,2016,regular unleaded,AUTOMATIC,197,28420,|n</v>
      </c>
    </row>
    <row r="566" spans="1:10">
      <c r="A566" s="5">
        <v>565</v>
      </c>
      <c r="B566" s="5" t="s">
        <v>11292</v>
      </c>
      <c r="C566" t="s">
        <v>11624</v>
      </c>
      <c r="D566">
        <v>2005</v>
      </c>
      <c r="E566" t="s">
        <v>11206</v>
      </c>
      <c r="F566" t="s">
        <v>11904</v>
      </c>
      <c r="G566" s="5">
        <v>200</v>
      </c>
      <c r="H566">
        <v>24610</v>
      </c>
      <c r="I566" s="5" t="str">
        <f t="shared" si="16"/>
        <v>|n</v>
      </c>
      <c r="J566" s="5" t="str">
        <f t="shared" si="17"/>
        <v>565,Chevrolet,Malibu Maxx,2005,regular unleaded,AUTOMATIC,200,24610,|n</v>
      </c>
    </row>
    <row r="567" spans="1:10">
      <c r="A567" s="5">
        <v>566</v>
      </c>
      <c r="B567" s="5" t="s">
        <v>11292</v>
      </c>
      <c r="C567" t="s">
        <v>11624</v>
      </c>
      <c r="D567">
        <v>2006</v>
      </c>
      <c r="E567" t="s">
        <v>11206</v>
      </c>
      <c r="F567" t="s">
        <v>11904</v>
      </c>
      <c r="G567" s="5">
        <v>201</v>
      </c>
      <c r="H567">
        <v>23465</v>
      </c>
      <c r="I567" s="5">
        <f t="shared" si="16"/>
        <v>565</v>
      </c>
      <c r="J567" s="5" t="str">
        <f t="shared" si="17"/>
        <v>566,Chevrolet,Malibu Maxx,2006,regular unleaded,AUTOMATIC,201,23465,565</v>
      </c>
    </row>
    <row r="568" spans="1:10">
      <c r="A568" s="5">
        <v>567</v>
      </c>
      <c r="B568" s="5" t="s">
        <v>11292</v>
      </c>
      <c r="C568" t="s">
        <v>11624</v>
      </c>
      <c r="D568">
        <v>2007</v>
      </c>
      <c r="E568" t="s">
        <v>11206</v>
      </c>
      <c r="F568" t="s">
        <v>11904</v>
      </c>
      <c r="G568" s="5">
        <v>217</v>
      </c>
      <c r="H568">
        <v>23915</v>
      </c>
      <c r="I568" s="5">
        <f t="shared" si="16"/>
        <v>566</v>
      </c>
      <c r="J568" s="5" t="str">
        <f t="shared" si="17"/>
        <v>567,Chevrolet,Malibu Maxx,2007,regular unleaded,AUTOMATIC,217,23915,566</v>
      </c>
    </row>
    <row r="569" spans="1:10">
      <c r="A569" s="5">
        <v>568</v>
      </c>
      <c r="B569" s="5" t="s">
        <v>11292</v>
      </c>
      <c r="C569" t="s">
        <v>11647</v>
      </c>
      <c r="D569">
        <v>2005</v>
      </c>
      <c r="E569" t="s">
        <v>11202</v>
      </c>
      <c r="F569" t="s">
        <v>11904</v>
      </c>
      <c r="G569" s="5">
        <v>240</v>
      </c>
      <c r="H569">
        <v>28355</v>
      </c>
      <c r="I569" s="5" t="str">
        <f t="shared" si="16"/>
        <v>|n</v>
      </c>
      <c r="J569" s="5" t="str">
        <f t="shared" si="17"/>
        <v>568,Chevrolet,Monte Carlo,2005,premium unleaded (required),AUTOMATIC,240,28355,|n</v>
      </c>
    </row>
    <row r="570" spans="1:10">
      <c r="A570" s="5">
        <v>569</v>
      </c>
      <c r="B570" s="5" t="s">
        <v>11292</v>
      </c>
      <c r="C570" t="s">
        <v>11647</v>
      </c>
      <c r="D570">
        <v>2005</v>
      </c>
      <c r="E570" t="s">
        <v>11206</v>
      </c>
      <c r="F570" t="s">
        <v>11904</v>
      </c>
      <c r="G570" s="5">
        <v>200</v>
      </c>
      <c r="H570">
        <v>24690</v>
      </c>
      <c r="I570" s="5" t="str">
        <f t="shared" si="16"/>
        <v>|n</v>
      </c>
      <c r="J570" s="5" t="str">
        <f t="shared" si="17"/>
        <v>569,Chevrolet,Monte Carlo,2005,regular unleaded,AUTOMATIC,200,24690,|n</v>
      </c>
    </row>
    <row r="571" spans="1:10">
      <c r="A571" s="5">
        <v>570</v>
      </c>
      <c r="B571" s="5" t="s">
        <v>11292</v>
      </c>
      <c r="C571" t="s">
        <v>11647</v>
      </c>
      <c r="D571">
        <v>2006</v>
      </c>
      <c r="E571" t="s">
        <v>11213</v>
      </c>
      <c r="F571" t="s">
        <v>11904</v>
      </c>
      <c r="G571" s="5">
        <v>211</v>
      </c>
      <c r="H571">
        <v>20830</v>
      </c>
      <c r="I571" s="5" t="str">
        <f t="shared" si="16"/>
        <v>|n</v>
      </c>
      <c r="J571" s="5" t="str">
        <f t="shared" si="17"/>
        <v>570,Chevrolet,Monte Carlo,2006,flex-fuel (unleaded/E85),AUTOMATIC,211,20830,|n</v>
      </c>
    </row>
    <row r="572" spans="1:10">
      <c r="A572" s="5">
        <v>571</v>
      </c>
      <c r="B572" s="5" t="s">
        <v>11292</v>
      </c>
      <c r="C572" t="s">
        <v>11647</v>
      </c>
      <c r="D572">
        <v>2006</v>
      </c>
      <c r="E572" t="s">
        <v>11206</v>
      </c>
      <c r="F572" t="s">
        <v>11904</v>
      </c>
      <c r="G572" s="5">
        <v>303</v>
      </c>
      <c r="H572">
        <v>26330</v>
      </c>
      <c r="I572" s="5" t="str">
        <f t="shared" si="16"/>
        <v>|n</v>
      </c>
      <c r="J572" s="5" t="str">
        <f t="shared" si="17"/>
        <v>571,Chevrolet,Monte Carlo,2006,regular unleaded,AUTOMATIC,303,26330,|n</v>
      </c>
    </row>
    <row r="573" spans="1:10">
      <c r="A573" s="5">
        <v>572</v>
      </c>
      <c r="B573" s="5" t="s">
        <v>11292</v>
      </c>
      <c r="C573" t="s">
        <v>11647</v>
      </c>
      <c r="D573">
        <v>2007</v>
      </c>
      <c r="E573" t="s">
        <v>11213</v>
      </c>
      <c r="F573" t="s">
        <v>11904</v>
      </c>
      <c r="G573" s="5">
        <v>211</v>
      </c>
      <c r="H573">
        <v>22625</v>
      </c>
      <c r="I573" s="5" t="str">
        <f t="shared" si="16"/>
        <v>|n</v>
      </c>
      <c r="J573" s="5" t="str">
        <f t="shared" si="17"/>
        <v>572,Chevrolet,Monte Carlo,2007,flex-fuel (unleaded/E85),AUTOMATIC,211,22625,|n</v>
      </c>
    </row>
    <row r="574" spans="1:10">
      <c r="A574" s="5">
        <v>573</v>
      </c>
      <c r="B574" s="5" t="s">
        <v>11292</v>
      </c>
      <c r="C574" t="s">
        <v>11647</v>
      </c>
      <c r="D574">
        <v>2007</v>
      </c>
      <c r="E574" t="s">
        <v>11206</v>
      </c>
      <c r="F574" t="s">
        <v>11904</v>
      </c>
      <c r="G574" s="5">
        <v>303</v>
      </c>
      <c r="H574">
        <v>27740</v>
      </c>
      <c r="I574" s="5" t="str">
        <f t="shared" si="16"/>
        <v>|n</v>
      </c>
      <c r="J574" s="5" t="str">
        <f t="shared" si="17"/>
        <v>573,Chevrolet,Monte Carlo,2007,regular unleaded,AUTOMATIC,303,27740,|n</v>
      </c>
    </row>
    <row r="575" spans="1:10">
      <c r="A575" s="5">
        <v>574</v>
      </c>
      <c r="B575" s="5" t="s">
        <v>11292</v>
      </c>
      <c r="C575" t="s">
        <v>11779</v>
      </c>
      <c r="D575">
        <v>2015</v>
      </c>
      <c r="E575" t="s">
        <v>11213</v>
      </c>
      <c r="F575" t="s">
        <v>11904</v>
      </c>
      <c r="G575" s="5">
        <v>285</v>
      </c>
      <c r="H575">
        <v>42310</v>
      </c>
      <c r="I575" s="5" t="str">
        <f t="shared" si="16"/>
        <v>|n</v>
      </c>
      <c r="J575" s="5" t="str">
        <f t="shared" si="17"/>
        <v>574,Chevrolet,Silverado 1500,2015,flex-fuel (unleaded/E85),AUTOMATIC,285,42310,|n</v>
      </c>
    </row>
    <row r="576" spans="1:10">
      <c r="A576" s="5">
        <v>575</v>
      </c>
      <c r="B576" s="5" t="s">
        <v>11292</v>
      </c>
      <c r="C576" t="s">
        <v>11779</v>
      </c>
      <c r="D576">
        <v>2015</v>
      </c>
      <c r="E576" t="s">
        <v>11206</v>
      </c>
      <c r="F576" t="s">
        <v>11904</v>
      </c>
      <c r="G576" s="5">
        <v>355</v>
      </c>
      <c r="H576">
        <v>51150</v>
      </c>
      <c r="I576" s="5" t="str">
        <f t="shared" si="16"/>
        <v>|n</v>
      </c>
      <c r="J576" s="5" t="str">
        <f t="shared" si="17"/>
        <v>575,Chevrolet,Silverado 1500,2015,regular unleaded,AUTOMATIC,355,51150,|n</v>
      </c>
    </row>
    <row r="577" spans="1:10">
      <c r="A577" s="5">
        <v>576</v>
      </c>
      <c r="B577" s="5" t="s">
        <v>11292</v>
      </c>
      <c r="C577" t="s">
        <v>11779</v>
      </c>
      <c r="D577">
        <v>2016</v>
      </c>
      <c r="E577" t="s">
        <v>11213</v>
      </c>
      <c r="F577" t="s">
        <v>11904</v>
      </c>
      <c r="G577" s="5">
        <v>285</v>
      </c>
      <c r="H577">
        <v>43775</v>
      </c>
      <c r="I577" s="5" t="str">
        <f t="shared" si="16"/>
        <v>|n</v>
      </c>
      <c r="J577" s="5" t="str">
        <f t="shared" si="17"/>
        <v>576,Chevrolet,Silverado 1500,2016,flex-fuel (unleaded/E85),AUTOMATIC,285,43775,|n</v>
      </c>
    </row>
    <row r="578" spans="1:10">
      <c r="A578" s="5">
        <v>577</v>
      </c>
      <c r="B578" s="5" t="s">
        <v>11292</v>
      </c>
      <c r="C578" t="s">
        <v>11779</v>
      </c>
      <c r="D578">
        <v>2016</v>
      </c>
      <c r="E578" t="s">
        <v>11206</v>
      </c>
      <c r="F578" t="s">
        <v>11904</v>
      </c>
      <c r="G578" s="5">
        <v>355</v>
      </c>
      <c r="H578">
        <v>53315</v>
      </c>
      <c r="I578" s="5" t="str">
        <f t="shared" si="16"/>
        <v>|n</v>
      </c>
      <c r="J578" s="5" t="str">
        <f t="shared" si="17"/>
        <v>577,Chevrolet,Silverado 1500,2016,regular unleaded,AUTOMATIC,355,53315,|n</v>
      </c>
    </row>
    <row r="579" spans="1:10">
      <c r="A579" s="5">
        <v>578</v>
      </c>
      <c r="B579" s="5" t="s">
        <v>11292</v>
      </c>
      <c r="C579" t="s">
        <v>11779</v>
      </c>
      <c r="D579">
        <v>2017</v>
      </c>
      <c r="E579" t="s">
        <v>11213</v>
      </c>
      <c r="F579" t="s">
        <v>11904</v>
      </c>
      <c r="G579" s="5">
        <v>285</v>
      </c>
      <c r="H579">
        <v>44465</v>
      </c>
      <c r="I579" s="5" t="str">
        <f t="shared" ref="I579:I642" si="18">IF(AND($B578=$B579,$C578=$C579,$E578=$E579,$F578=$F579),A578,"|n")</f>
        <v>|n</v>
      </c>
      <c r="J579" s="5" t="str">
        <f t="shared" ref="J579:J642" si="19">A579&amp;","&amp;B579&amp;","&amp;C579&amp;","&amp;D579&amp;","&amp;E579&amp;","&amp;F579&amp;","&amp;G579&amp;","&amp;H579&amp;","&amp;I579</f>
        <v>578,Chevrolet,Silverado 1500,2017,flex-fuel (unleaded/E85),AUTOMATIC,285,44465,|n</v>
      </c>
    </row>
    <row r="580" spans="1:10">
      <c r="A580" s="5">
        <v>579</v>
      </c>
      <c r="B580" s="5" t="s">
        <v>11292</v>
      </c>
      <c r="C580" t="s">
        <v>11779</v>
      </c>
      <c r="D580">
        <v>2017</v>
      </c>
      <c r="E580" t="s">
        <v>11206</v>
      </c>
      <c r="F580" t="s">
        <v>11904</v>
      </c>
      <c r="G580" s="5">
        <v>355</v>
      </c>
      <c r="H580">
        <v>54925</v>
      </c>
      <c r="I580" s="5" t="str">
        <f t="shared" si="18"/>
        <v>|n</v>
      </c>
      <c r="J580" s="5" t="str">
        <f t="shared" si="19"/>
        <v>579,Chevrolet,Silverado 1500,2017,regular unleaded,AUTOMATIC,355,54925,|n</v>
      </c>
    </row>
    <row r="581" spans="1:10">
      <c r="A581" s="5">
        <v>580</v>
      </c>
      <c r="B581" s="5" t="s">
        <v>11292</v>
      </c>
      <c r="C581" t="s">
        <v>11777</v>
      </c>
      <c r="D581">
        <v>2007</v>
      </c>
      <c r="E581" t="s">
        <v>11213</v>
      </c>
      <c r="F581" t="s">
        <v>11904</v>
      </c>
      <c r="G581" s="5">
        <v>295</v>
      </c>
      <c r="H581">
        <v>35160</v>
      </c>
      <c r="I581" s="5" t="str">
        <f t="shared" si="18"/>
        <v>|n</v>
      </c>
      <c r="J581" s="5" t="str">
        <f t="shared" si="19"/>
        <v>580,Chevrolet,Silverado 1500 Classic,2007,flex-fuel (unleaded/E85),AUTOMATIC,295,35160,|n</v>
      </c>
    </row>
    <row r="582" spans="1:10">
      <c r="A582" s="5">
        <v>581</v>
      </c>
      <c r="B582" s="5" t="s">
        <v>11292</v>
      </c>
      <c r="C582" t="s">
        <v>11777</v>
      </c>
      <c r="D582">
        <v>2007</v>
      </c>
      <c r="E582" t="s">
        <v>11206</v>
      </c>
      <c r="F582" t="s">
        <v>11904</v>
      </c>
      <c r="G582" s="5">
        <v>310</v>
      </c>
      <c r="H582">
        <v>33425</v>
      </c>
      <c r="I582" s="5" t="str">
        <f t="shared" si="18"/>
        <v>|n</v>
      </c>
      <c r="J582" s="5" t="str">
        <f t="shared" si="19"/>
        <v>581,Chevrolet,Silverado 1500 Classic,2007,regular unleaded,AUTOMATIC,310,33425,|n</v>
      </c>
    </row>
    <row r="583" spans="1:10">
      <c r="A583" s="5">
        <v>582</v>
      </c>
      <c r="B583" s="5" t="s">
        <v>11292</v>
      </c>
      <c r="C583" t="s">
        <v>11777</v>
      </c>
      <c r="D583">
        <v>2007</v>
      </c>
      <c r="E583" t="s">
        <v>11206</v>
      </c>
      <c r="F583" t="s">
        <v>11903</v>
      </c>
      <c r="G583" s="5">
        <v>195</v>
      </c>
      <c r="H583">
        <v>24020</v>
      </c>
      <c r="I583" s="5" t="str">
        <f t="shared" si="18"/>
        <v>|n</v>
      </c>
      <c r="J583" s="5" t="str">
        <f t="shared" si="19"/>
        <v>582,Chevrolet,Silverado 1500 Classic,2007,regular unleaded,MANUAL,195,24020,|n</v>
      </c>
    </row>
    <row r="584" spans="1:10">
      <c r="A584" s="5">
        <v>583</v>
      </c>
      <c r="B584" s="5" t="s">
        <v>11292</v>
      </c>
      <c r="C584" t="s">
        <v>11778</v>
      </c>
      <c r="D584">
        <v>2011</v>
      </c>
      <c r="E584" t="s">
        <v>11206</v>
      </c>
      <c r="F584" t="s">
        <v>11904</v>
      </c>
      <c r="G584" s="5">
        <v>332</v>
      </c>
      <c r="H584">
        <v>48205</v>
      </c>
      <c r="I584" s="5" t="str">
        <f t="shared" si="18"/>
        <v>|n</v>
      </c>
      <c r="J584" s="5" t="str">
        <f t="shared" si="19"/>
        <v>583,Chevrolet,Silverado 1500 Hybrid,2011,regular unleaded,AUTOMATIC,332,48205,|n</v>
      </c>
    </row>
    <row r="585" spans="1:10">
      <c r="A585" s="5">
        <v>584</v>
      </c>
      <c r="B585" s="5" t="s">
        <v>11292</v>
      </c>
      <c r="C585" t="s">
        <v>11778</v>
      </c>
      <c r="D585">
        <v>2012</v>
      </c>
      <c r="E585" t="s">
        <v>11206</v>
      </c>
      <c r="F585" t="s">
        <v>11904</v>
      </c>
      <c r="G585" s="5">
        <v>332</v>
      </c>
      <c r="H585">
        <v>49620</v>
      </c>
      <c r="I585" s="5">
        <f t="shared" si="18"/>
        <v>583</v>
      </c>
      <c r="J585" s="5" t="str">
        <f t="shared" si="19"/>
        <v>584,Chevrolet,Silverado 1500 Hybrid,2012,regular unleaded,AUTOMATIC,332,49620,583</v>
      </c>
    </row>
    <row r="586" spans="1:10">
      <c r="A586" s="5">
        <v>585</v>
      </c>
      <c r="B586" s="5" t="s">
        <v>11292</v>
      </c>
      <c r="C586" t="s">
        <v>11778</v>
      </c>
      <c r="D586">
        <v>2013</v>
      </c>
      <c r="E586" t="s">
        <v>11206</v>
      </c>
      <c r="F586" t="s">
        <v>11904</v>
      </c>
      <c r="G586" s="5">
        <v>332</v>
      </c>
      <c r="H586">
        <v>51490</v>
      </c>
      <c r="I586" s="5">
        <f t="shared" si="18"/>
        <v>584</v>
      </c>
      <c r="J586" s="5" t="str">
        <f t="shared" si="19"/>
        <v>585,Chevrolet,Silverado 1500 Hybrid,2013,regular unleaded,AUTOMATIC,332,51490,584</v>
      </c>
    </row>
    <row r="587" spans="1:10">
      <c r="A587" s="5">
        <v>586</v>
      </c>
      <c r="B587" s="5" t="s">
        <v>11292</v>
      </c>
      <c r="C587" t="s">
        <v>11790</v>
      </c>
      <c r="D587">
        <v>2015</v>
      </c>
      <c r="E587" t="s">
        <v>11206</v>
      </c>
      <c r="F587" t="s">
        <v>11904</v>
      </c>
      <c r="G587" s="5">
        <v>138</v>
      </c>
      <c r="H587">
        <v>21945</v>
      </c>
      <c r="I587" s="5" t="str">
        <f t="shared" si="18"/>
        <v>|n</v>
      </c>
      <c r="J587" s="5" t="str">
        <f t="shared" si="19"/>
        <v>586,Chevrolet,Sonic,2015,regular unleaded,AUTOMATIC,138,21945,|n</v>
      </c>
    </row>
    <row r="588" spans="1:10">
      <c r="A588" s="5">
        <v>587</v>
      </c>
      <c r="B588" s="5" t="s">
        <v>11292</v>
      </c>
      <c r="C588" t="s">
        <v>11790</v>
      </c>
      <c r="D588">
        <v>2015</v>
      </c>
      <c r="E588" t="s">
        <v>11206</v>
      </c>
      <c r="F588" t="s">
        <v>11903</v>
      </c>
      <c r="G588" s="5">
        <v>138</v>
      </c>
      <c r="H588">
        <v>20545</v>
      </c>
      <c r="I588" s="5" t="str">
        <f t="shared" si="18"/>
        <v>|n</v>
      </c>
      <c r="J588" s="5" t="str">
        <f t="shared" si="19"/>
        <v>587,Chevrolet,Sonic,2015,regular unleaded,MANUAL,138,20545,|n</v>
      </c>
    </row>
    <row r="589" spans="1:10">
      <c r="A589" s="5">
        <v>588</v>
      </c>
      <c r="B589" s="5" t="s">
        <v>11292</v>
      </c>
      <c r="C589" t="s">
        <v>11790</v>
      </c>
      <c r="D589">
        <v>2016</v>
      </c>
      <c r="E589" t="s">
        <v>11206</v>
      </c>
      <c r="F589" t="s">
        <v>11904</v>
      </c>
      <c r="G589" s="5">
        <v>138</v>
      </c>
      <c r="H589">
        <v>21495</v>
      </c>
      <c r="I589" s="5" t="str">
        <f t="shared" si="18"/>
        <v>|n</v>
      </c>
      <c r="J589" s="5" t="str">
        <f t="shared" si="19"/>
        <v>588,Chevrolet,Sonic,2016,regular unleaded,AUTOMATIC,138,21495,|n</v>
      </c>
    </row>
    <row r="590" spans="1:10">
      <c r="A590" s="5">
        <v>589</v>
      </c>
      <c r="B590" s="5" t="s">
        <v>11292</v>
      </c>
      <c r="C590" t="s">
        <v>11790</v>
      </c>
      <c r="D590">
        <v>2016</v>
      </c>
      <c r="E590" t="s">
        <v>11206</v>
      </c>
      <c r="F590" t="s">
        <v>11903</v>
      </c>
      <c r="G590" s="5">
        <v>138</v>
      </c>
      <c r="H590">
        <v>20095</v>
      </c>
      <c r="I590" s="5" t="str">
        <f t="shared" si="18"/>
        <v>|n</v>
      </c>
      <c r="J590" s="5" t="str">
        <f t="shared" si="19"/>
        <v>589,Chevrolet,Sonic,2016,regular unleaded,MANUAL,138,20095,|n</v>
      </c>
    </row>
    <row r="591" spans="1:10">
      <c r="A591" s="5">
        <v>590</v>
      </c>
      <c r="B591" s="5" t="s">
        <v>11292</v>
      </c>
      <c r="C591" t="s">
        <v>11790</v>
      </c>
      <c r="D591">
        <v>2017</v>
      </c>
      <c r="E591" t="s">
        <v>11206</v>
      </c>
      <c r="F591" t="s">
        <v>11904</v>
      </c>
      <c r="G591" s="5">
        <v>138</v>
      </c>
      <c r="H591">
        <v>21215</v>
      </c>
      <c r="I591" s="5" t="str">
        <f t="shared" si="18"/>
        <v>|n</v>
      </c>
      <c r="J591" s="5" t="str">
        <f t="shared" si="19"/>
        <v>590,Chevrolet,Sonic,2017,regular unleaded,AUTOMATIC,138,21215,|n</v>
      </c>
    </row>
    <row r="592" spans="1:10">
      <c r="A592" s="5">
        <v>591</v>
      </c>
      <c r="B592" s="5" t="s">
        <v>11292</v>
      </c>
      <c r="C592" t="s">
        <v>11790</v>
      </c>
      <c r="D592">
        <v>2017</v>
      </c>
      <c r="E592" t="s">
        <v>11206</v>
      </c>
      <c r="F592" t="s">
        <v>11903</v>
      </c>
      <c r="G592" s="5">
        <v>138</v>
      </c>
      <c r="H592">
        <v>19720</v>
      </c>
      <c r="I592" s="5" t="str">
        <f t="shared" si="18"/>
        <v>|n</v>
      </c>
      <c r="J592" s="5" t="str">
        <f t="shared" si="19"/>
        <v>591,Chevrolet,Sonic,2017,regular unleaded,MANUAL,138,19720,|n</v>
      </c>
    </row>
    <row r="593" spans="1:10">
      <c r="A593" s="5">
        <v>592</v>
      </c>
      <c r="B593" s="5" t="s">
        <v>11292</v>
      </c>
      <c r="C593" t="s">
        <v>11795</v>
      </c>
      <c r="D593">
        <v>2015</v>
      </c>
      <c r="E593" t="s">
        <v>11206</v>
      </c>
      <c r="F593" t="s">
        <v>11904</v>
      </c>
      <c r="G593" s="5">
        <v>84</v>
      </c>
      <c r="H593">
        <v>16535</v>
      </c>
      <c r="I593" s="5" t="str">
        <f t="shared" si="18"/>
        <v>|n</v>
      </c>
      <c r="J593" s="5" t="str">
        <f t="shared" si="19"/>
        <v>592,Chevrolet,Spark,2015,regular unleaded,AUTOMATIC,84,16535,|n</v>
      </c>
    </row>
    <row r="594" spans="1:10">
      <c r="A594" s="5">
        <v>593</v>
      </c>
      <c r="B594" s="5" t="s">
        <v>11292</v>
      </c>
      <c r="C594" t="s">
        <v>11795</v>
      </c>
      <c r="D594">
        <v>2015</v>
      </c>
      <c r="E594" t="s">
        <v>11206</v>
      </c>
      <c r="F594" t="s">
        <v>11903</v>
      </c>
      <c r="G594" s="5">
        <v>84</v>
      </c>
      <c r="H594">
        <v>15440</v>
      </c>
      <c r="I594" s="5" t="str">
        <f t="shared" si="18"/>
        <v>|n</v>
      </c>
      <c r="J594" s="5" t="str">
        <f t="shared" si="19"/>
        <v>593,Chevrolet,Spark,2015,regular unleaded,MANUAL,84,15440,|n</v>
      </c>
    </row>
    <row r="595" spans="1:10">
      <c r="A595" s="5">
        <v>594</v>
      </c>
      <c r="B595" s="5" t="s">
        <v>11292</v>
      </c>
      <c r="C595" t="s">
        <v>11795</v>
      </c>
      <c r="D595">
        <v>2016</v>
      </c>
      <c r="E595" t="s">
        <v>11206</v>
      </c>
      <c r="F595" t="s">
        <v>11904</v>
      </c>
      <c r="G595" s="5">
        <v>98</v>
      </c>
      <c r="H595">
        <v>17285</v>
      </c>
      <c r="I595" s="5" t="str">
        <f t="shared" si="18"/>
        <v>|n</v>
      </c>
      <c r="J595" s="5" t="str">
        <f t="shared" si="19"/>
        <v>594,Chevrolet,Spark,2016,regular unleaded,AUTOMATIC,98,17285,|n</v>
      </c>
    </row>
    <row r="596" spans="1:10">
      <c r="A596" s="5">
        <v>595</v>
      </c>
      <c r="B596" s="5" t="s">
        <v>11292</v>
      </c>
      <c r="C596" t="s">
        <v>11795</v>
      </c>
      <c r="D596">
        <v>2016</v>
      </c>
      <c r="E596" t="s">
        <v>11206</v>
      </c>
      <c r="F596" t="s">
        <v>11903</v>
      </c>
      <c r="G596" s="5">
        <v>98</v>
      </c>
      <c r="H596">
        <v>16185</v>
      </c>
      <c r="I596" s="5" t="str">
        <f t="shared" si="18"/>
        <v>|n</v>
      </c>
      <c r="J596" s="5" t="str">
        <f t="shared" si="19"/>
        <v>595,Chevrolet,Spark,2016,regular unleaded,MANUAL,98,16185,|n</v>
      </c>
    </row>
    <row r="597" spans="1:10">
      <c r="A597" s="5">
        <v>596</v>
      </c>
      <c r="B597" s="5" t="s">
        <v>11292</v>
      </c>
      <c r="C597" t="s">
        <v>11795</v>
      </c>
      <c r="D597">
        <v>2017</v>
      </c>
      <c r="E597" t="s">
        <v>11206</v>
      </c>
      <c r="F597" t="s">
        <v>11904</v>
      </c>
      <c r="G597" s="5">
        <v>98</v>
      </c>
      <c r="H597">
        <v>17425</v>
      </c>
      <c r="I597" s="5" t="str">
        <f t="shared" si="18"/>
        <v>|n</v>
      </c>
      <c r="J597" s="5" t="str">
        <f t="shared" si="19"/>
        <v>596,Chevrolet,Spark,2017,regular unleaded,AUTOMATIC,98,17425,|n</v>
      </c>
    </row>
    <row r="598" spans="1:10">
      <c r="A598" s="5">
        <v>597</v>
      </c>
      <c r="B598" s="5" t="s">
        <v>11292</v>
      </c>
      <c r="C598" t="s">
        <v>11795</v>
      </c>
      <c r="D598">
        <v>2017</v>
      </c>
      <c r="E598" t="s">
        <v>11206</v>
      </c>
      <c r="F598" t="s">
        <v>11903</v>
      </c>
      <c r="G598" s="5">
        <v>98</v>
      </c>
      <c r="H598">
        <v>16325</v>
      </c>
      <c r="I598" s="5" t="str">
        <f t="shared" si="18"/>
        <v>|n</v>
      </c>
      <c r="J598" s="5" t="str">
        <f t="shared" si="19"/>
        <v>597,Chevrolet,Spark,2017,regular unleaded,MANUAL,98,16325,|n</v>
      </c>
    </row>
    <row r="599" spans="1:10">
      <c r="A599" s="5">
        <v>598</v>
      </c>
      <c r="B599" s="5" t="s">
        <v>11292</v>
      </c>
      <c r="C599" t="s">
        <v>11794</v>
      </c>
      <c r="D599">
        <v>2014</v>
      </c>
      <c r="E599" t="s">
        <v>11234</v>
      </c>
      <c r="F599" t="s">
        <v>11906</v>
      </c>
      <c r="G599" s="5">
        <v>140</v>
      </c>
      <c r="H599">
        <v>27010</v>
      </c>
      <c r="I599" s="5" t="str">
        <f t="shared" si="18"/>
        <v>|n</v>
      </c>
      <c r="J599" s="5" t="str">
        <f t="shared" si="19"/>
        <v>598,Chevrolet,Spark EV,2014,electric,DIRECT_DRIVE,140,27010,|n</v>
      </c>
    </row>
    <row r="600" spans="1:10">
      <c r="A600" s="5">
        <v>599</v>
      </c>
      <c r="B600" s="5" t="s">
        <v>11292</v>
      </c>
      <c r="C600" t="s">
        <v>11794</v>
      </c>
      <c r="D600">
        <v>2015</v>
      </c>
      <c r="E600" t="s">
        <v>11234</v>
      </c>
      <c r="F600" t="s">
        <v>11906</v>
      </c>
      <c r="G600" s="5">
        <v>140</v>
      </c>
      <c r="H600">
        <v>25560</v>
      </c>
      <c r="I600" s="5">
        <f t="shared" si="18"/>
        <v>598</v>
      </c>
      <c r="J600" s="5" t="str">
        <f t="shared" si="19"/>
        <v>599,Chevrolet,Spark EV,2015,electric,DIRECT_DRIVE,140,25560,598</v>
      </c>
    </row>
    <row r="601" spans="1:10">
      <c r="A601" s="5">
        <v>600</v>
      </c>
      <c r="B601" s="5" t="s">
        <v>11292</v>
      </c>
      <c r="C601" t="s">
        <v>11794</v>
      </c>
      <c r="D601">
        <v>2016</v>
      </c>
      <c r="E601" t="s">
        <v>11234</v>
      </c>
      <c r="F601" t="s">
        <v>11906</v>
      </c>
      <c r="G601" s="5">
        <v>140</v>
      </c>
      <c r="H601">
        <v>25510</v>
      </c>
      <c r="I601" s="5">
        <f t="shared" si="18"/>
        <v>599</v>
      </c>
      <c r="J601" s="5" t="str">
        <f t="shared" si="19"/>
        <v>600,Chevrolet,Spark EV,2016,electric,DIRECT_DRIVE,140,25510,599</v>
      </c>
    </row>
    <row r="602" spans="1:10">
      <c r="A602" s="5">
        <v>601</v>
      </c>
      <c r="B602" s="5" t="s">
        <v>11292</v>
      </c>
      <c r="C602" t="s">
        <v>11802</v>
      </c>
      <c r="D602">
        <v>2014</v>
      </c>
      <c r="E602" t="s">
        <v>11209</v>
      </c>
      <c r="F602" t="s">
        <v>11904</v>
      </c>
      <c r="G602" s="5">
        <v>415</v>
      </c>
      <c r="H602">
        <v>43475</v>
      </c>
      <c r="I602" s="5" t="str">
        <f t="shared" si="18"/>
        <v>|n</v>
      </c>
      <c r="J602" s="5" t="str">
        <f t="shared" si="19"/>
        <v>601,Chevrolet,SS,2014,premium unleaded (recommended),AUTOMATIC,415,43475,|n</v>
      </c>
    </row>
    <row r="603" spans="1:10">
      <c r="A603" s="5">
        <v>602</v>
      </c>
      <c r="B603" s="5" t="s">
        <v>11292</v>
      </c>
      <c r="C603" t="s">
        <v>11802</v>
      </c>
      <c r="D603">
        <v>2015</v>
      </c>
      <c r="E603" t="s">
        <v>11209</v>
      </c>
      <c r="F603" t="s">
        <v>11904</v>
      </c>
      <c r="G603" s="5">
        <v>415</v>
      </c>
      <c r="H603">
        <v>45745</v>
      </c>
      <c r="I603" s="5">
        <f t="shared" si="18"/>
        <v>601</v>
      </c>
      <c r="J603" s="5" t="str">
        <f t="shared" si="19"/>
        <v>602,Chevrolet,SS,2015,premium unleaded (recommended),AUTOMATIC,415,45745,601</v>
      </c>
    </row>
    <row r="604" spans="1:10">
      <c r="A604" s="5">
        <v>603</v>
      </c>
      <c r="B604" s="5" t="s">
        <v>11292</v>
      </c>
      <c r="C604" t="s">
        <v>11802</v>
      </c>
      <c r="D604">
        <v>2016</v>
      </c>
      <c r="E604" t="s">
        <v>11209</v>
      </c>
      <c r="F604" t="s">
        <v>11904</v>
      </c>
      <c r="G604" s="5">
        <v>415</v>
      </c>
      <c r="H604">
        <v>46575</v>
      </c>
      <c r="I604" s="5">
        <f t="shared" si="18"/>
        <v>602</v>
      </c>
      <c r="J604" s="5" t="str">
        <f t="shared" si="19"/>
        <v>603,Chevrolet,SS,2016,premium unleaded (recommended),AUTOMATIC,415,46575,602</v>
      </c>
    </row>
    <row r="605" spans="1:10">
      <c r="A605" s="5">
        <v>604</v>
      </c>
      <c r="B605" s="5" t="s">
        <v>11292</v>
      </c>
      <c r="C605" t="s">
        <v>11803</v>
      </c>
      <c r="D605">
        <v>2005</v>
      </c>
      <c r="E605" t="s">
        <v>11206</v>
      </c>
      <c r="F605" t="s">
        <v>11904</v>
      </c>
      <c r="G605" s="5">
        <v>395</v>
      </c>
      <c r="H605">
        <v>42555</v>
      </c>
      <c r="I605" s="5" t="str">
        <f t="shared" si="18"/>
        <v>|n</v>
      </c>
      <c r="J605" s="5" t="str">
        <f t="shared" si="19"/>
        <v>604,Chevrolet,SSR,2005,regular unleaded,AUTOMATIC,395,42555,|n</v>
      </c>
    </row>
    <row r="606" spans="1:10">
      <c r="A606" s="5">
        <v>605</v>
      </c>
      <c r="B606" s="5" t="s">
        <v>11292</v>
      </c>
      <c r="C606" t="s">
        <v>11803</v>
      </c>
      <c r="D606">
        <v>2006</v>
      </c>
      <c r="E606" t="s">
        <v>11206</v>
      </c>
      <c r="F606" t="s">
        <v>11904</v>
      </c>
      <c r="G606" s="5">
        <v>395</v>
      </c>
      <c r="H606">
        <v>39240</v>
      </c>
      <c r="I606" s="5">
        <f t="shared" si="18"/>
        <v>604</v>
      </c>
      <c r="J606" s="5" t="str">
        <f t="shared" si="19"/>
        <v>605,Chevrolet,SSR,2006,regular unleaded,AUTOMATIC,395,39240,604</v>
      </c>
    </row>
    <row r="607" spans="1:10">
      <c r="A607" s="5">
        <v>606</v>
      </c>
      <c r="B607" s="5" t="s">
        <v>11292</v>
      </c>
      <c r="C607" t="s">
        <v>11807</v>
      </c>
      <c r="D607">
        <v>2015</v>
      </c>
      <c r="E607" t="s">
        <v>11213</v>
      </c>
      <c r="F607" t="s">
        <v>11904</v>
      </c>
      <c r="G607" s="5">
        <v>355</v>
      </c>
      <c r="H607">
        <v>66785</v>
      </c>
      <c r="I607" s="5" t="str">
        <f t="shared" si="18"/>
        <v>|n</v>
      </c>
      <c r="J607" s="5" t="str">
        <f t="shared" si="19"/>
        <v>606,Chevrolet,Suburban,2015,flex-fuel (unleaded/E85),AUTOMATIC,355,66785,|n</v>
      </c>
    </row>
    <row r="608" spans="1:10">
      <c r="A608" s="5">
        <v>607</v>
      </c>
      <c r="B608" s="5" t="s">
        <v>11292</v>
      </c>
      <c r="C608" t="s">
        <v>11807</v>
      </c>
      <c r="D608">
        <v>2016</v>
      </c>
      <c r="E608" t="s">
        <v>11213</v>
      </c>
      <c r="F608" t="s">
        <v>11904</v>
      </c>
      <c r="G608" s="5">
        <v>355</v>
      </c>
      <c r="H608">
        <v>67440</v>
      </c>
      <c r="I608" s="5">
        <f t="shared" si="18"/>
        <v>606</v>
      </c>
      <c r="J608" s="5" t="str">
        <f t="shared" si="19"/>
        <v>607,Chevrolet,Suburban,2016,flex-fuel (unleaded/E85),AUTOMATIC,355,67440,606</v>
      </c>
    </row>
    <row r="609" spans="1:10">
      <c r="A609" s="5">
        <v>608</v>
      </c>
      <c r="B609" s="5" t="s">
        <v>11292</v>
      </c>
      <c r="C609" t="s">
        <v>11807</v>
      </c>
      <c r="D609">
        <v>2017</v>
      </c>
      <c r="E609" t="s">
        <v>11213</v>
      </c>
      <c r="F609" t="s">
        <v>11904</v>
      </c>
      <c r="G609" s="5">
        <v>355</v>
      </c>
      <c r="H609">
        <v>67730</v>
      </c>
      <c r="I609" s="5">
        <f t="shared" si="18"/>
        <v>607</v>
      </c>
      <c r="J609" s="5" t="str">
        <f t="shared" si="19"/>
        <v>608,Chevrolet,Suburban,2017,flex-fuel (unleaded/E85),AUTOMATIC,355,67730,607</v>
      </c>
    </row>
    <row r="610" spans="1:10">
      <c r="A610" s="5">
        <v>609</v>
      </c>
      <c r="B610" s="5" t="s">
        <v>11292</v>
      </c>
      <c r="C610" t="s">
        <v>11814</v>
      </c>
      <c r="D610">
        <v>2015</v>
      </c>
      <c r="E610" t="s">
        <v>11213</v>
      </c>
      <c r="F610" t="s">
        <v>11904</v>
      </c>
      <c r="G610" s="5">
        <v>355</v>
      </c>
      <c r="H610">
        <v>64085</v>
      </c>
      <c r="I610" s="5" t="str">
        <f t="shared" si="18"/>
        <v>|n</v>
      </c>
      <c r="J610" s="5" t="str">
        <f t="shared" si="19"/>
        <v>609,Chevrolet,Tahoe,2015,flex-fuel (unleaded/E85),AUTOMATIC,355,64085,|n</v>
      </c>
    </row>
    <row r="611" spans="1:10">
      <c r="A611" s="5">
        <v>610</v>
      </c>
      <c r="B611" s="5" t="s">
        <v>11292</v>
      </c>
      <c r="C611" t="s">
        <v>11814</v>
      </c>
      <c r="D611">
        <v>2016</v>
      </c>
      <c r="E611" t="s">
        <v>11213</v>
      </c>
      <c r="F611" t="s">
        <v>11904</v>
      </c>
      <c r="G611" s="5">
        <v>355</v>
      </c>
      <c r="H611">
        <v>64740</v>
      </c>
      <c r="I611" s="5">
        <f t="shared" si="18"/>
        <v>609</v>
      </c>
      <c r="J611" s="5" t="str">
        <f t="shared" si="19"/>
        <v>610,Chevrolet,Tahoe,2016,flex-fuel (unleaded/E85),AUTOMATIC,355,64740,609</v>
      </c>
    </row>
    <row r="612" spans="1:10">
      <c r="A612" s="5">
        <v>611</v>
      </c>
      <c r="B612" s="5" t="s">
        <v>11292</v>
      </c>
      <c r="C612" t="s">
        <v>11814</v>
      </c>
      <c r="D612">
        <v>2017</v>
      </c>
      <c r="E612" t="s">
        <v>11213</v>
      </c>
      <c r="F612" t="s">
        <v>11904</v>
      </c>
      <c r="G612" s="5">
        <v>355</v>
      </c>
      <c r="H612">
        <v>65030</v>
      </c>
      <c r="I612" s="5">
        <f t="shared" si="18"/>
        <v>610</v>
      </c>
      <c r="J612" s="5" t="str">
        <f t="shared" si="19"/>
        <v>611,Chevrolet,Tahoe,2017,flex-fuel (unleaded/E85),AUTOMATIC,355,65030,610</v>
      </c>
    </row>
    <row r="613" spans="1:10">
      <c r="A613" s="5">
        <v>612</v>
      </c>
      <c r="B613" s="5" t="s">
        <v>11292</v>
      </c>
      <c r="C613" t="s">
        <v>11813</v>
      </c>
      <c r="D613">
        <v>2011</v>
      </c>
      <c r="E613" t="s">
        <v>11206</v>
      </c>
      <c r="F613" t="s">
        <v>11904</v>
      </c>
      <c r="G613" s="5">
        <v>332</v>
      </c>
      <c r="H613">
        <v>53950</v>
      </c>
      <c r="I613" s="5" t="str">
        <f t="shared" si="18"/>
        <v>|n</v>
      </c>
      <c r="J613" s="5" t="str">
        <f t="shared" si="19"/>
        <v>612,Chevrolet,Tahoe Hybrid,2011,regular unleaded,AUTOMATIC,332,53950,|n</v>
      </c>
    </row>
    <row r="614" spans="1:10">
      <c r="A614" s="5">
        <v>613</v>
      </c>
      <c r="B614" s="5" t="s">
        <v>11292</v>
      </c>
      <c r="C614" t="s">
        <v>11813</v>
      </c>
      <c r="D614">
        <v>2012</v>
      </c>
      <c r="E614" t="s">
        <v>11206</v>
      </c>
      <c r="F614" t="s">
        <v>11904</v>
      </c>
      <c r="G614" s="5">
        <v>332</v>
      </c>
      <c r="H614">
        <v>54775</v>
      </c>
      <c r="I614" s="5">
        <f t="shared" si="18"/>
        <v>612</v>
      </c>
      <c r="J614" s="5" t="str">
        <f t="shared" si="19"/>
        <v>613,Chevrolet,Tahoe Hybrid,2012,regular unleaded,AUTOMATIC,332,54775,612</v>
      </c>
    </row>
    <row r="615" spans="1:10">
      <c r="A615" s="5">
        <v>614</v>
      </c>
      <c r="B615" s="5" t="s">
        <v>11292</v>
      </c>
      <c r="C615" t="s">
        <v>11813</v>
      </c>
      <c r="D615">
        <v>2013</v>
      </c>
      <c r="E615" t="s">
        <v>11206</v>
      </c>
      <c r="F615" t="s">
        <v>11904</v>
      </c>
      <c r="G615" s="5">
        <v>332</v>
      </c>
      <c r="H615">
        <v>56425</v>
      </c>
      <c r="I615" s="5">
        <f t="shared" si="18"/>
        <v>613</v>
      </c>
      <c r="J615" s="5" t="str">
        <f t="shared" si="19"/>
        <v>614,Chevrolet,Tahoe Hybrid,2013,regular unleaded,AUTOMATIC,332,56425,613</v>
      </c>
    </row>
    <row r="616" spans="1:10">
      <c r="A616" s="5">
        <v>615</v>
      </c>
      <c r="B616" s="5" t="s">
        <v>11292</v>
      </c>
      <c r="C616" t="s">
        <v>11832</v>
      </c>
      <c r="D616">
        <v>2007</v>
      </c>
      <c r="E616" t="s">
        <v>11202</v>
      </c>
      <c r="F616" t="s">
        <v>11904</v>
      </c>
      <c r="G616" s="5">
        <v>395</v>
      </c>
      <c r="H616">
        <v>37125</v>
      </c>
      <c r="I616" s="5" t="str">
        <f t="shared" si="18"/>
        <v>|n</v>
      </c>
      <c r="J616" s="5" t="str">
        <f t="shared" si="19"/>
        <v>615,Chevrolet,TrailBlazer,2007,premium unleaded (required),AUTOMATIC,395,37125,|n</v>
      </c>
    </row>
    <row r="617" spans="1:10">
      <c r="A617" s="5">
        <v>616</v>
      </c>
      <c r="B617" s="5" t="s">
        <v>11292</v>
      </c>
      <c r="C617" t="s">
        <v>11832</v>
      </c>
      <c r="D617">
        <v>2007</v>
      </c>
      <c r="E617" t="s">
        <v>11206</v>
      </c>
      <c r="F617" t="s">
        <v>11904</v>
      </c>
      <c r="G617" s="5">
        <v>291</v>
      </c>
      <c r="H617">
        <v>30210</v>
      </c>
      <c r="I617" s="5" t="str">
        <f t="shared" si="18"/>
        <v>|n</v>
      </c>
      <c r="J617" s="5" t="str">
        <f t="shared" si="19"/>
        <v>616,Chevrolet,TrailBlazer,2007,regular unleaded,AUTOMATIC,291,30210,|n</v>
      </c>
    </row>
    <row r="618" spans="1:10">
      <c r="A618" s="5">
        <v>617</v>
      </c>
      <c r="B618" s="5" t="s">
        <v>11292</v>
      </c>
      <c r="C618" t="s">
        <v>11832</v>
      </c>
      <c r="D618">
        <v>2008</v>
      </c>
      <c r="E618" t="s">
        <v>11202</v>
      </c>
      <c r="F618" t="s">
        <v>11904</v>
      </c>
      <c r="G618" s="5">
        <v>390</v>
      </c>
      <c r="H618">
        <v>37725</v>
      </c>
      <c r="I618" s="5" t="str">
        <f t="shared" si="18"/>
        <v>|n</v>
      </c>
      <c r="J618" s="5" t="str">
        <f t="shared" si="19"/>
        <v>617,Chevrolet,TrailBlazer,2008,premium unleaded (required),AUTOMATIC,390,37725,|n</v>
      </c>
    </row>
    <row r="619" spans="1:10">
      <c r="A619" s="5">
        <v>618</v>
      </c>
      <c r="B619" s="5" t="s">
        <v>11292</v>
      </c>
      <c r="C619" t="s">
        <v>11832</v>
      </c>
      <c r="D619">
        <v>2008</v>
      </c>
      <c r="E619" t="s">
        <v>11206</v>
      </c>
      <c r="F619" t="s">
        <v>11904</v>
      </c>
      <c r="G619" s="5">
        <v>285</v>
      </c>
      <c r="H619">
        <v>33945</v>
      </c>
      <c r="I619" s="5" t="str">
        <f t="shared" si="18"/>
        <v>|n</v>
      </c>
      <c r="J619" s="5" t="str">
        <f t="shared" si="19"/>
        <v>618,Chevrolet,TrailBlazer,2008,regular unleaded,AUTOMATIC,285,33945,|n</v>
      </c>
    </row>
    <row r="620" spans="1:10">
      <c r="A620" s="5">
        <v>619</v>
      </c>
      <c r="B620" s="5" t="s">
        <v>11292</v>
      </c>
      <c r="C620" t="s">
        <v>11832</v>
      </c>
      <c r="D620">
        <v>2009</v>
      </c>
      <c r="E620" t="s">
        <v>11209</v>
      </c>
      <c r="F620" t="s">
        <v>11904</v>
      </c>
      <c r="G620" s="5">
        <v>390</v>
      </c>
      <c r="H620">
        <v>39330</v>
      </c>
      <c r="I620" s="5" t="str">
        <f t="shared" si="18"/>
        <v>|n</v>
      </c>
      <c r="J620" s="5" t="str">
        <f t="shared" si="19"/>
        <v>619,Chevrolet,TrailBlazer,2009,premium unleaded (recommended),AUTOMATIC,390,39330,|n</v>
      </c>
    </row>
    <row r="621" spans="1:10">
      <c r="A621" s="5">
        <v>620</v>
      </c>
      <c r="B621" s="5" t="s">
        <v>11292</v>
      </c>
      <c r="C621" t="s">
        <v>11832</v>
      </c>
      <c r="D621">
        <v>2009</v>
      </c>
      <c r="E621" t="s">
        <v>11206</v>
      </c>
      <c r="F621" t="s">
        <v>11904</v>
      </c>
      <c r="G621" s="5">
        <v>285</v>
      </c>
      <c r="H621">
        <v>35770</v>
      </c>
      <c r="I621" s="5" t="str">
        <f t="shared" si="18"/>
        <v>|n</v>
      </c>
      <c r="J621" s="5" t="str">
        <f t="shared" si="19"/>
        <v>620,Chevrolet,TrailBlazer,2009,regular unleaded,AUTOMATIC,285,35770,|n</v>
      </c>
    </row>
    <row r="622" spans="1:10">
      <c r="A622" s="5">
        <v>621</v>
      </c>
      <c r="B622" s="5" t="s">
        <v>11292</v>
      </c>
      <c r="C622" t="s">
        <v>11831</v>
      </c>
      <c r="D622">
        <v>2005</v>
      </c>
      <c r="E622" t="s">
        <v>11206</v>
      </c>
      <c r="F622" t="s">
        <v>11904</v>
      </c>
      <c r="G622" s="5">
        <v>275</v>
      </c>
      <c r="H622">
        <v>32515</v>
      </c>
      <c r="I622" s="5" t="str">
        <f t="shared" si="18"/>
        <v>|n</v>
      </c>
      <c r="J622" s="5" t="str">
        <f t="shared" si="19"/>
        <v>621,Chevrolet,TrailBlazer EXT,2005,regular unleaded,AUTOMATIC,275,32515,|n</v>
      </c>
    </row>
    <row r="623" spans="1:10">
      <c r="A623" s="5">
        <v>622</v>
      </c>
      <c r="B623" s="5" t="s">
        <v>11292</v>
      </c>
      <c r="C623" t="s">
        <v>11831</v>
      </c>
      <c r="D623">
        <v>2006</v>
      </c>
      <c r="E623" t="s">
        <v>11206</v>
      </c>
      <c r="F623" t="s">
        <v>11904</v>
      </c>
      <c r="G623" s="5">
        <v>291</v>
      </c>
      <c r="H623">
        <v>30230</v>
      </c>
      <c r="I623" s="5">
        <f t="shared" si="18"/>
        <v>621</v>
      </c>
      <c r="J623" s="5" t="str">
        <f t="shared" si="19"/>
        <v>622,Chevrolet,TrailBlazer EXT,2006,regular unleaded,AUTOMATIC,291,30230,621</v>
      </c>
    </row>
    <row r="624" spans="1:10">
      <c r="A624" s="5">
        <v>623</v>
      </c>
      <c r="B624" s="5" t="s">
        <v>11292</v>
      </c>
      <c r="C624" t="s">
        <v>11835</v>
      </c>
      <c r="D624">
        <v>2015</v>
      </c>
      <c r="E624" t="s">
        <v>11206</v>
      </c>
      <c r="F624" t="s">
        <v>11904</v>
      </c>
      <c r="G624" s="5">
        <v>288</v>
      </c>
      <c r="H624">
        <v>43935</v>
      </c>
      <c r="I624" s="5" t="str">
        <f t="shared" si="18"/>
        <v>|n</v>
      </c>
      <c r="J624" s="5" t="str">
        <f t="shared" si="19"/>
        <v>623,Chevrolet,Traverse,2015,regular unleaded,AUTOMATIC,288,43935,|n</v>
      </c>
    </row>
    <row r="625" spans="1:10">
      <c r="A625" s="5">
        <v>624</v>
      </c>
      <c r="B625" s="5" t="s">
        <v>11292</v>
      </c>
      <c r="C625" t="s">
        <v>11835</v>
      </c>
      <c r="D625">
        <v>2016</v>
      </c>
      <c r="E625" t="s">
        <v>11206</v>
      </c>
      <c r="F625" t="s">
        <v>11904</v>
      </c>
      <c r="G625" s="5">
        <v>288</v>
      </c>
      <c r="H625">
        <v>44145</v>
      </c>
      <c r="I625" s="5">
        <f t="shared" si="18"/>
        <v>623</v>
      </c>
      <c r="J625" s="5" t="str">
        <f t="shared" si="19"/>
        <v>624,Chevrolet,Traverse,2016,regular unleaded,AUTOMATIC,288,44145,623</v>
      </c>
    </row>
    <row r="626" spans="1:10">
      <c r="A626" s="5">
        <v>625</v>
      </c>
      <c r="B626" s="5" t="s">
        <v>11292</v>
      </c>
      <c r="C626" t="s">
        <v>11835</v>
      </c>
      <c r="D626">
        <v>2017</v>
      </c>
      <c r="E626" t="s">
        <v>11206</v>
      </c>
      <c r="F626" t="s">
        <v>11904</v>
      </c>
      <c r="G626" s="5">
        <v>288</v>
      </c>
      <c r="H626">
        <v>44045</v>
      </c>
      <c r="I626" s="5">
        <f t="shared" si="18"/>
        <v>624</v>
      </c>
      <c r="J626" s="5" t="str">
        <f t="shared" si="19"/>
        <v>625,Chevrolet,Traverse,2017,regular unleaded,AUTOMATIC,288,44045,624</v>
      </c>
    </row>
    <row r="627" spans="1:10">
      <c r="A627" s="5">
        <v>626</v>
      </c>
      <c r="B627" s="5" t="s">
        <v>11292</v>
      </c>
      <c r="C627" t="s">
        <v>11836</v>
      </c>
      <c r="D627">
        <v>2015</v>
      </c>
      <c r="E627" t="s">
        <v>11206</v>
      </c>
      <c r="F627" t="s">
        <v>11904</v>
      </c>
      <c r="G627" s="5">
        <v>138</v>
      </c>
      <c r="H627">
        <v>26530</v>
      </c>
      <c r="I627" s="5" t="str">
        <f t="shared" si="18"/>
        <v>|n</v>
      </c>
      <c r="J627" s="5" t="str">
        <f t="shared" si="19"/>
        <v>626,Chevrolet,Trax,2015,regular unleaded,AUTOMATIC,138,26530,|n</v>
      </c>
    </row>
    <row r="628" spans="1:10">
      <c r="A628" s="5">
        <v>627</v>
      </c>
      <c r="B628" s="5" t="s">
        <v>11292</v>
      </c>
      <c r="C628" t="s">
        <v>11836</v>
      </c>
      <c r="D628">
        <v>2016</v>
      </c>
      <c r="E628" t="s">
        <v>11206</v>
      </c>
      <c r="F628" t="s">
        <v>11904</v>
      </c>
      <c r="G628" s="5">
        <v>138</v>
      </c>
      <c r="H628">
        <v>26730</v>
      </c>
      <c r="I628" s="5">
        <f t="shared" si="18"/>
        <v>626</v>
      </c>
      <c r="J628" s="5" t="str">
        <f t="shared" si="19"/>
        <v>627,Chevrolet,Trax,2016,regular unleaded,AUTOMATIC,138,26730,626</v>
      </c>
    </row>
    <row r="629" spans="1:10">
      <c r="A629" s="5">
        <v>628</v>
      </c>
      <c r="B629" s="5" t="s">
        <v>11292</v>
      </c>
      <c r="C629" t="s">
        <v>11836</v>
      </c>
      <c r="D629">
        <v>2017</v>
      </c>
      <c r="E629" t="s">
        <v>11206</v>
      </c>
      <c r="F629" t="s">
        <v>11904</v>
      </c>
      <c r="G629" s="5">
        <v>138</v>
      </c>
      <c r="H629">
        <v>27600</v>
      </c>
      <c r="I629" s="5">
        <f t="shared" si="18"/>
        <v>627</v>
      </c>
      <c r="J629" s="5" t="str">
        <f t="shared" si="19"/>
        <v>628,Chevrolet,Trax,2017,regular unleaded,AUTOMATIC,138,27600,627</v>
      </c>
    </row>
    <row r="630" spans="1:10">
      <c r="A630" s="5">
        <v>629</v>
      </c>
      <c r="B630" s="5" t="s">
        <v>11292</v>
      </c>
      <c r="C630" t="s">
        <v>11847</v>
      </c>
      <c r="D630">
        <v>2006</v>
      </c>
      <c r="E630" t="s">
        <v>11206</v>
      </c>
      <c r="F630" t="s">
        <v>11904</v>
      </c>
      <c r="G630" s="5">
        <v>196</v>
      </c>
      <c r="H630">
        <v>33250</v>
      </c>
      <c r="I630" s="5" t="str">
        <f t="shared" si="18"/>
        <v>|n</v>
      </c>
      <c r="J630" s="5" t="str">
        <f t="shared" si="19"/>
        <v>629,Chevrolet,Uplander,2006,regular unleaded,AUTOMATIC,196,33250,|n</v>
      </c>
    </row>
    <row r="631" spans="1:10">
      <c r="A631" s="5">
        <v>630</v>
      </c>
      <c r="B631" s="5" t="s">
        <v>11292</v>
      </c>
      <c r="C631" t="s">
        <v>11847</v>
      </c>
      <c r="D631">
        <v>2007</v>
      </c>
      <c r="E631" t="s">
        <v>11206</v>
      </c>
      <c r="F631" t="s">
        <v>11904</v>
      </c>
      <c r="G631" s="5">
        <v>240</v>
      </c>
      <c r="H631">
        <v>33050</v>
      </c>
      <c r="I631" s="5">
        <f t="shared" si="18"/>
        <v>629</v>
      </c>
      <c r="J631" s="5" t="str">
        <f t="shared" si="19"/>
        <v>630,Chevrolet,Uplander,2007,regular unleaded,AUTOMATIC,240,33050,629</v>
      </c>
    </row>
    <row r="632" spans="1:10">
      <c r="A632" s="5">
        <v>631</v>
      </c>
      <c r="B632" s="5" t="s">
        <v>11292</v>
      </c>
      <c r="C632" t="s">
        <v>11847</v>
      </c>
      <c r="D632">
        <v>2008</v>
      </c>
      <c r="E632" t="s">
        <v>11206</v>
      </c>
      <c r="F632" t="s">
        <v>11904</v>
      </c>
      <c r="G632" s="5">
        <v>240</v>
      </c>
      <c r="H632">
        <v>29330</v>
      </c>
      <c r="I632" s="5">
        <f t="shared" si="18"/>
        <v>630</v>
      </c>
      <c r="J632" s="5" t="str">
        <f t="shared" si="19"/>
        <v>631,Chevrolet,Uplander,2008,regular unleaded,AUTOMATIC,240,29330,630</v>
      </c>
    </row>
    <row r="633" spans="1:10">
      <c r="A633" s="5">
        <v>632</v>
      </c>
      <c r="B633" s="5" t="s">
        <v>11292</v>
      </c>
      <c r="C633" t="s">
        <v>11858</v>
      </c>
      <c r="D633">
        <v>2005</v>
      </c>
      <c r="E633" t="s">
        <v>11206</v>
      </c>
      <c r="F633" t="s">
        <v>11904</v>
      </c>
      <c r="G633" s="5">
        <v>185</v>
      </c>
      <c r="H633">
        <v>30760</v>
      </c>
      <c r="I633" s="5" t="str">
        <f t="shared" si="18"/>
        <v>|n</v>
      </c>
      <c r="J633" s="5" t="str">
        <f t="shared" si="19"/>
        <v>632,Chevrolet,Venture,2005,regular unleaded,AUTOMATIC,185,30760,|n</v>
      </c>
    </row>
    <row r="634" spans="1:10">
      <c r="A634" s="5">
        <v>633</v>
      </c>
      <c r="B634" s="5" t="s">
        <v>11212</v>
      </c>
      <c r="C634">
        <v>200</v>
      </c>
      <c r="D634">
        <v>2015</v>
      </c>
      <c r="E634" t="s">
        <v>11213</v>
      </c>
      <c r="F634" t="s">
        <v>11904</v>
      </c>
      <c r="G634" s="5">
        <v>295</v>
      </c>
      <c r="H634">
        <v>30825</v>
      </c>
      <c r="I634" s="5" t="str">
        <f t="shared" si="18"/>
        <v>|n</v>
      </c>
      <c r="J634" s="5" t="str">
        <f t="shared" si="19"/>
        <v>633,Chrysler,200,2015,flex-fuel (unleaded/E85),AUTOMATIC,295,30825,|n</v>
      </c>
    </row>
    <row r="635" spans="1:10">
      <c r="A635" s="5">
        <v>634</v>
      </c>
      <c r="B635" s="5" t="s">
        <v>11212</v>
      </c>
      <c r="C635">
        <v>200</v>
      </c>
      <c r="D635">
        <v>2016</v>
      </c>
      <c r="E635" t="s">
        <v>11213</v>
      </c>
      <c r="F635" t="s">
        <v>11904</v>
      </c>
      <c r="G635" s="5">
        <v>295</v>
      </c>
      <c r="H635">
        <v>31785</v>
      </c>
      <c r="I635" s="5">
        <f t="shared" si="18"/>
        <v>633</v>
      </c>
      <c r="J635" s="5" t="str">
        <f t="shared" si="19"/>
        <v>634,Chrysler,200,2016,flex-fuel (unleaded/E85),AUTOMATIC,295,31785,633</v>
      </c>
    </row>
    <row r="636" spans="1:10">
      <c r="A636" s="5">
        <v>635</v>
      </c>
      <c r="B636" s="5" t="s">
        <v>11212</v>
      </c>
      <c r="C636">
        <v>200</v>
      </c>
      <c r="D636">
        <v>2017</v>
      </c>
      <c r="E636" t="s">
        <v>11213</v>
      </c>
      <c r="F636" t="s">
        <v>11904</v>
      </c>
      <c r="G636" s="5">
        <v>295</v>
      </c>
      <c r="H636">
        <v>31785</v>
      </c>
      <c r="I636" s="5">
        <f t="shared" si="18"/>
        <v>634</v>
      </c>
      <c r="J636" s="5" t="str">
        <f t="shared" si="19"/>
        <v>635,Chrysler,200,2017,flex-fuel (unleaded/E85),AUTOMATIC,295,31785,634</v>
      </c>
    </row>
    <row r="637" spans="1:10">
      <c r="A637" s="5">
        <v>636</v>
      </c>
      <c r="B637" s="5" t="s">
        <v>11212</v>
      </c>
      <c r="C637">
        <v>300</v>
      </c>
      <c r="D637">
        <v>2015</v>
      </c>
      <c r="E637" t="s">
        <v>11206</v>
      </c>
      <c r="F637" t="s">
        <v>11904</v>
      </c>
      <c r="G637" s="5">
        <v>292</v>
      </c>
      <c r="H637">
        <v>44895</v>
      </c>
      <c r="I637" s="5" t="str">
        <f t="shared" si="18"/>
        <v>|n</v>
      </c>
      <c r="J637" s="5" t="str">
        <f t="shared" si="19"/>
        <v>636,Chrysler,300,2015,regular unleaded,AUTOMATIC,292,44895,|n</v>
      </c>
    </row>
    <row r="638" spans="1:10">
      <c r="A638" s="5">
        <v>637</v>
      </c>
      <c r="B638" s="5" t="s">
        <v>11212</v>
      </c>
      <c r="C638">
        <v>300</v>
      </c>
      <c r="D638">
        <v>2016</v>
      </c>
      <c r="E638" t="s">
        <v>11206</v>
      </c>
      <c r="F638" t="s">
        <v>11904</v>
      </c>
      <c r="G638" s="5">
        <v>292</v>
      </c>
      <c r="H638">
        <v>45190</v>
      </c>
      <c r="I638" s="5">
        <f t="shared" si="18"/>
        <v>636</v>
      </c>
      <c r="J638" s="5" t="str">
        <f t="shared" si="19"/>
        <v>637,Chrysler,300,2016,regular unleaded,AUTOMATIC,292,45190,636</v>
      </c>
    </row>
    <row r="639" spans="1:10">
      <c r="A639" s="5">
        <v>638</v>
      </c>
      <c r="B639" s="5" t="s">
        <v>11212</v>
      </c>
      <c r="C639">
        <v>300</v>
      </c>
      <c r="D639">
        <v>2017</v>
      </c>
      <c r="E639" t="s">
        <v>11206</v>
      </c>
      <c r="F639" t="s">
        <v>11904</v>
      </c>
      <c r="G639" s="5">
        <v>292</v>
      </c>
      <c r="H639">
        <v>45270</v>
      </c>
      <c r="I639" s="5">
        <f t="shared" si="18"/>
        <v>637</v>
      </c>
      <c r="J639" s="5" t="str">
        <f t="shared" si="19"/>
        <v>638,Chrysler,300,2017,regular unleaded,AUTOMATIC,292,45270,637</v>
      </c>
    </row>
    <row r="640" spans="1:10">
      <c r="A640" s="5">
        <v>639</v>
      </c>
      <c r="B640" s="5" t="s">
        <v>11212</v>
      </c>
      <c r="C640" t="s">
        <v>11291</v>
      </c>
      <c r="D640">
        <v>2007</v>
      </c>
      <c r="E640" t="s">
        <v>11206</v>
      </c>
      <c r="F640" t="s">
        <v>11904</v>
      </c>
      <c r="G640" s="5">
        <v>235</v>
      </c>
      <c r="H640">
        <v>33810</v>
      </c>
      <c r="I640" s="5" t="str">
        <f t="shared" si="18"/>
        <v>|n</v>
      </c>
      <c r="J640" s="5" t="str">
        <f t="shared" si="19"/>
        <v>639,Chrysler,Aspen,2007,regular unleaded,AUTOMATIC,235,33810,|n</v>
      </c>
    </row>
    <row r="641" spans="1:10">
      <c r="A641" s="5">
        <v>640</v>
      </c>
      <c r="B641" s="5" t="s">
        <v>11212</v>
      </c>
      <c r="C641" t="s">
        <v>11291</v>
      </c>
      <c r="D641">
        <v>2008</v>
      </c>
      <c r="E641" t="s">
        <v>11206</v>
      </c>
      <c r="F641" t="s">
        <v>11904</v>
      </c>
      <c r="G641" s="5">
        <v>302</v>
      </c>
      <c r="H641">
        <v>35780</v>
      </c>
      <c r="I641" s="5">
        <f t="shared" si="18"/>
        <v>639</v>
      </c>
      <c r="J641" s="5" t="str">
        <f t="shared" si="19"/>
        <v>640,Chrysler,Aspen,2008,regular unleaded,AUTOMATIC,302,35780,639</v>
      </c>
    </row>
    <row r="642" spans="1:10">
      <c r="A642" s="5">
        <v>641</v>
      </c>
      <c r="B642" s="5" t="s">
        <v>11212</v>
      </c>
      <c r="C642" t="s">
        <v>11291</v>
      </c>
      <c r="D642">
        <v>2009</v>
      </c>
      <c r="E642" t="s">
        <v>11206</v>
      </c>
      <c r="F642" t="s">
        <v>11904</v>
      </c>
      <c r="G642" s="5">
        <v>385</v>
      </c>
      <c r="H642">
        <v>45270</v>
      </c>
      <c r="I642" s="5">
        <f t="shared" si="18"/>
        <v>640</v>
      </c>
      <c r="J642" s="5" t="str">
        <f t="shared" si="19"/>
        <v>641,Chrysler,Aspen,2009,regular unleaded,AUTOMATIC,385,45270,640</v>
      </c>
    </row>
    <row r="643" spans="1:10">
      <c r="A643" s="5">
        <v>642</v>
      </c>
      <c r="B643" s="5" t="s">
        <v>11212</v>
      </c>
      <c r="C643" t="s">
        <v>11387</v>
      </c>
      <c r="D643">
        <v>2006</v>
      </c>
      <c r="E643" t="s">
        <v>11202</v>
      </c>
      <c r="F643" t="s">
        <v>11904</v>
      </c>
      <c r="G643" s="5">
        <v>330</v>
      </c>
      <c r="H643">
        <v>49470</v>
      </c>
      <c r="I643" s="5" t="str">
        <f t="shared" ref="I643:I706" si="20">IF(AND($B642=$B643,$C642=$C643,$E642=$E643,$F642=$F643),A642,"|n")</f>
        <v>|n</v>
      </c>
      <c r="J643" s="5" t="str">
        <f t="shared" ref="J643:J706" si="21">A643&amp;","&amp;B643&amp;","&amp;C643&amp;","&amp;D643&amp;","&amp;E643&amp;","&amp;F643&amp;","&amp;G643&amp;","&amp;H643&amp;","&amp;I643</f>
        <v>642,Chrysler,Crossfire,2006,premium unleaded (required),AUTOMATIC,330,49470,|n</v>
      </c>
    </row>
    <row r="644" spans="1:10">
      <c r="A644" s="5">
        <v>643</v>
      </c>
      <c r="B644" s="5" t="s">
        <v>11212</v>
      </c>
      <c r="C644" t="s">
        <v>11387</v>
      </c>
      <c r="D644">
        <v>2006</v>
      </c>
      <c r="E644" t="s">
        <v>11202</v>
      </c>
      <c r="F644" t="s">
        <v>11903</v>
      </c>
      <c r="G644" s="5">
        <v>215</v>
      </c>
      <c r="H644">
        <v>38545</v>
      </c>
      <c r="I644" s="5" t="str">
        <f t="shared" si="20"/>
        <v>|n</v>
      </c>
      <c r="J644" s="5" t="str">
        <f t="shared" si="21"/>
        <v>643,Chrysler,Crossfire,2006,premium unleaded (required),MANUAL,215,38545,|n</v>
      </c>
    </row>
    <row r="645" spans="1:10">
      <c r="A645" s="5">
        <v>644</v>
      </c>
      <c r="B645" s="5" t="s">
        <v>11212</v>
      </c>
      <c r="C645" t="s">
        <v>11387</v>
      </c>
      <c r="D645">
        <v>2007</v>
      </c>
      <c r="E645" t="s">
        <v>11202</v>
      </c>
      <c r="F645" t="s">
        <v>11903</v>
      </c>
      <c r="G645" s="5">
        <v>215</v>
      </c>
      <c r="H645">
        <v>38955</v>
      </c>
      <c r="I645" s="5">
        <f t="shared" si="20"/>
        <v>643</v>
      </c>
      <c r="J645" s="5" t="str">
        <f t="shared" si="21"/>
        <v>644,Chrysler,Crossfire,2007,premium unleaded (required),MANUAL,215,38955,643</v>
      </c>
    </row>
    <row r="646" spans="1:10">
      <c r="A646" s="5">
        <v>645</v>
      </c>
      <c r="B646" s="5" t="s">
        <v>11212</v>
      </c>
      <c r="C646" t="s">
        <v>11387</v>
      </c>
      <c r="D646">
        <v>2008</v>
      </c>
      <c r="E646" t="s">
        <v>11202</v>
      </c>
      <c r="F646" t="s">
        <v>11903</v>
      </c>
      <c r="G646" s="5">
        <v>215</v>
      </c>
      <c r="H646">
        <v>39130</v>
      </c>
      <c r="I646" s="5">
        <f t="shared" si="20"/>
        <v>644</v>
      </c>
      <c r="J646" s="5" t="str">
        <f t="shared" si="21"/>
        <v>645,Chrysler,Crossfire,2008,premium unleaded (required),MANUAL,215,39130,644</v>
      </c>
    </row>
    <row r="647" spans="1:10">
      <c r="A647" s="5">
        <v>646</v>
      </c>
      <c r="B647" s="5" t="s">
        <v>11212</v>
      </c>
      <c r="C647" t="s">
        <v>11672</v>
      </c>
      <c r="D647">
        <v>2007</v>
      </c>
      <c r="E647" t="s">
        <v>11206</v>
      </c>
      <c r="F647" t="s">
        <v>11904</v>
      </c>
      <c r="G647" s="5">
        <v>255</v>
      </c>
      <c r="H647">
        <v>35825</v>
      </c>
      <c r="I647" s="5" t="str">
        <f t="shared" si="20"/>
        <v>|n</v>
      </c>
      <c r="J647" s="5" t="str">
        <f t="shared" si="21"/>
        <v>646,Chrysler,Pacifica,2007,regular unleaded,AUTOMATIC,255,35825,|n</v>
      </c>
    </row>
    <row r="648" spans="1:10">
      <c r="A648" s="5">
        <v>647</v>
      </c>
      <c r="B648" s="5" t="s">
        <v>11212</v>
      </c>
      <c r="C648" t="s">
        <v>11672</v>
      </c>
      <c r="D648">
        <v>2008</v>
      </c>
      <c r="E648" t="s">
        <v>11206</v>
      </c>
      <c r="F648" t="s">
        <v>11904</v>
      </c>
      <c r="G648" s="5">
        <v>253</v>
      </c>
      <c r="H648">
        <v>36195</v>
      </c>
      <c r="I648" s="5">
        <f t="shared" si="20"/>
        <v>646</v>
      </c>
      <c r="J648" s="5" t="str">
        <f t="shared" si="21"/>
        <v>647,Chrysler,Pacifica,2008,regular unleaded,AUTOMATIC,253,36195,646</v>
      </c>
    </row>
    <row r="649" spans="1:10">
      <c r="A649" s="5">
        <v>648</v>
      </c>
      <c r="B649" s="5" t="s">
        <v>11212</v>
      </c>
      <c r="C649" t="s">
        <v>11672</v>
      </c>
      <c r="D649">
        <v>2017</v>
      </c>
      <c r="E649" t="s">
        <v>11206</v>
      </c>
      <c r="F649" t="s">
        <v>11904</v>
      </c>
      <c r="G649" s="5">
        <v>287</v>
      </c>
      <c r="H649">
        <v>42495</v>
      </c>
      <c r="I649" s="5">
        <f t="shared" si="20"/>
        <v>647</v>
      </c>
      <c r="J649" s="5" t="str">
        <f t="shared" si="21"/>
        <v>648,Chrysler,Pacifica,2017,regular unleaded,AUTOMATIC,287,42495,647</v>
      </c>
    </row>
    <row r="650" spans="1:10">
      <c r="A650" s="5">
        <v>649</v>
      </c>
      <c r="B650" s="5" t="s">
        <v>11212</v>
      </c>
      <c r="C650" t="s">
        <v>11686</v>
      </c>
      <c r="D650">
        <v>2008</v>
      </c>
      <c r="E650" t="s">
        <v>11206</v>
      </c>
      <c r="F650" t="s">
        <v>11904</v>
      </c>
      <c r="G650" s="5">
        <v>180</v>
      </c>
      <c r="H650">
        <v>23515</v>
      </c>
      <c r="I650" s="5" t="str">
        <f t="shared" si="20"/>
        <v>|n</v>
      </c>
      <c r="J650" s="5" t="str">
        <f t="shared" si="21"/>
        <v>649,Chrysler,PT Cruiser,2008,regular unleaded,AUTOMATIC,180,23515,|n</v>
      </c>
    </row>
    <row r="651" spans="1:10">
      <c r="A651" s="5">
        <v>650</v>
      </c>
      <c r="B651" s="5" t="s">
        <v>11212</v>
      </c>
      <c r="C651" t="s">
        <v>11686</v>
      </c>
      <c r="D651">
        <v>2008</v>
      </c>
      <c r="E651" t="s">
        <v>11206</v>
      </c>
      <c r="F651" t="s">
        <v>11903</v>
      </c>
      <c r="G651" s="5">
        <v>150</v>
      </c>
      <c r="H651">
        <v>18430</v>
      </c>
      <c r="I651" s="5" t="str">
        <f t="shared" si="20"/>
        <v>|n</v>
      </c>
      <c r="J651" s="5" t="str">
        <f t="shared" si="21"/>
        <v>650,Chrysler,PT Cruiser,2008,regular unleaded,MANUAL,150,18430,|n</v>
      </c>
    </row>
    <row r="652" spans="1:10">
      <c r="A652" s="5">
        <v>651</v>
      </c>
      <c r="B652" s="5" t="s">
        <v>11212</v>
      </c>
      <c r="C652" t="s">
        <v>11686</v>
      </c>
      <c r="D652">
        <v>2009</v>
      </c>
      <c r="E652" t="s">
        <v>11206</v>
      </c>
      <c r="F652" t="s">
        <v>11904</v>
      </c>
      <c r="G652" s="5">
        <v>180</v>
      </c>
      <c r="H652">
        <v>24510</v>
      </c>
      <c r="I652" s="5" t="str">
        <f t="shared" si="20"/>
        <v>|n</v>
      </c>
      <c r="J652" s="5" t="str">
        <f t="shared" si="21"/>
        <v>651,Chrysler,PT Cruiser,2009,regular unleaded,AUTOMATIC,180,24510,|n</v>
      </c>
    </row>
    <row r="653" spans="1:10">
      <c r="A653" s="5">
        <v>652</v>
      </c>
      <c r="B653" s="5" t="s">
        <v>11212</v>
      </c>
      <c r="C653" t="s">
        <v>11686</v>
      </c>
      <c r="D653">
        <v>2009</v>
      </c>
      <c r="E653" t="s">
        <v>11206</v>
      </c>
      <c r="F653" t="s">
        <v>11903</v>
      </c>
      <c r="G653" s="5">
        <v>150</v>
      </c>
      <c r="H653">
        <v>18000</v>
      </c>
      <c r="I653" s="5" t="str">
        <f t="shared" si="20"/>
        <v>|n</v>
      </c>
      <c r="J653" s="5" t="str">
        <f t="shared" si="21"/>
        <v>652,Chrysler,PT Cruiser,2009,regular unleaded,MANUAL,150,18000,|n</v>
      </c>
    </row>
    <row r="654" spans="1:10">
      <c r="A654" s="5">
        <v>653</v>
      </c>
      <c r="B654" s="5" t="s">
        <v>11212</v>
      </c>
      <c r="C654" t="s">
        <v>11686</v>
      </c>
      <c r="D654">
        <v>2010</v>
      </c>
      <c r="E654" t="s">
        <v>11206</v>
      </c>
      <c r="F654" t="s">
        <v>11904</v>
      </c>
      <c r="G654" s="5">
        <v>150</v>
      </c>
      <c r="H654">
        <v>18275</v>
      </c>
      <c r="I654" s="5" t="str">
        <f t="shared" si="20"/>
        <v>|n</v>
      </c>
      <c r="J654" s="5" t="str">
        <f t="shared" si="21"/>
        <v>653,Chrysler,PT Cruiser,2010,regular unleaded,AUTOMATIC,150,18275,|n</v>
      </c>
    </row>
    <row r="655" spans="1:10">
      <c r="A655" s="5">
        <v>654</v>
      </c>
      <c r="B655" s="5" t="s">
        <v>11212</v>
      </c>
      <c r="C655" t="s">
        <v>11766</v>
      </c>
      <c r="D655">
        <v>2008</v>
      </c>
      <c r="E655" t="s">
        <v>11213</v>
      </c>
      <c r="F655" t="s">
        <v>11904</v>
      </c>
      <c r="G655" s="5">
        <v>186</v>
      </c>
      <c r="H655">
        <v>29275</v>
      </c>
      <c r="I655" s="5" t="str">
        <f t="shared" si="20"/>
        <v>|n</v>
      </c>
      <c r="J655" s="5" t="str">
        <f t="shared" si="21"/>
        <v>654,Chrysler,Sebring,2008,flex-fuel (unleaded/E85),AUTOMATIC,186,29275,|n</v>
      </c>
    </row>
    <row r="656" spans="1:10">
      <c r="A656" s="5">
        <v>655</v>
      </c>
      <c r="B656" s="5" t="s">
        <v>11212</v>
      </c>
      <c r="C656" t="s">
        <v>11766</v>
      </c>
      <c r="D656">
        <v>2008</v>
      </c>
      <c r="E656" t="s">
        <v>11206</v>
      </c>
      <c r="F656" t="s">
        <v>11904</v>
      </c>
      <c r="G656" s="5">
        <v>235</v>
      </c>
      <c r="H656">
        <v>32715</v>
      </c>
      <c r="I656" s="5" t="str">
        <f t="shared" si="20"/>
        <v>|n</v>
      </c>
      <c r="J656" s="5" t="str">
        <f t="shared" si="21"/>
        <v>655,Chrysler,Sebring,2008,regular unleaded,AUTOMATIC,235,32715,|n</v>
      </c>
    </row>
    <row r="657" spans="1:10">
      <c r="A657" s="5">
        <v>656</v>
      </c>
      <c r="B657" s="5" t="s">
        <v>11212</v>
      </c>
      <c r="C657" t="s">
        <v>11766</v>
      </c>
      <c r="D657">
        <v>2009</v>
      </c>
      <c r="E657" t="s">
        <v>11213</v>
      </c>
      <c r="F657" t="s">
        <v>11904</v>
      </c>
      <c r="G657" s="5">
        <v>186</v>
      </c>
      <c r="H657">
        <v>30270</v>
      </c>
      <c r="I657" s="5" t="str">
        <f t="shared" si="20"/>
        <v>|n</v>
      </c>
      <c r="J657" s="5" t="str">
        <f t="shared" si="21"/>
        <v>656,Chrysler,Sebring,2009,flex-fuel (unleaded/E85),AUTOMATIC,186,30270,|n</v>
      </c>
    </row>
    <row r="658" spans="1:10">
      <c r="A658" s="5">
        <v>657</v>
      </c>
      <c r="B658" s="5" t="s">
        <v>11212</v>
      </c>
      <c r="C658" t="s">
        <v>11766</v>
      </c>
      <c r="D658">
        <v>2009</v>
      </c>
      <c r="E658" t="s">
        <v>11206</v>
      </c>
      <c r="F658" t="s">
        <v>11904</v>
      </c>
      <c r="G658" s="5">
        <v>235</v>
      </c>
      <c r="H658">
        <v>35125</v>
      </c>
      <c r="I658" s="5" t="str">
        <f t="shared" si="20"/>
        <v>|n</v>
      </c>
      <c r="J658" s="5" t="str">
        <f t="shared" si="21"/>
        <v>657,Chrysler,Sebring,2009,regular unleaded,AUTOMATIC,235,35125,|n</v>
      </c>
    </row>
    <row r="659" spans="1:10">
      <c r="A659" s="5">
        <v>658</v>
      </c>
      <c r="B659" s="5" t="s">
        <v>11212</v>
      </c>
      <c r="C659" t="s">
        <v>11766</v>
      </c>
      <c r="D659">
        <v>2010</v>
      </c>
      <c r="E659" t="s">
        <v>11213</v>
      </c>
      <c r="F659" t="s">
        <v>11904</v>
      </c>
      <c r="G659" s="5">
        <v>186</v>
      </c>
      <c r="H659">
        <v>29210</v>
      </c>
      <c r="I659" s="5" t="str">
        <f t="shared" si="20"/>
        <v>|n</v>
      </c>
      <c r="J659" s="5" t="str">
        <f t="shared" si="21"/>
        <v>658,Chrysler,Sebring,2010,flex-fuel (unleaded/E85),AUTOMATIC,186,29210,|n</v>
      </c>
    </row>
    <row r="660" spans="1:10">
      <c r="A660" s="5">
        <v>659</v>
      </c>
      <c r="B660" s="5" t="s">
        <v>11212</v>
      </c>
      <c r="C660" t="s">
        <v>11766</v>
      </c>
      <c r="D660">
        <v>2010</v>
      </c>
      <c r="E660" t="s">
        <v>11206</v>
      </c>
      <c r="F660" t="s">
        <v>11904</v>
      </c>
      <c r="G660" s="5">
        <v>235</v>
      </c>
      <c r="H660">
        <v>32710</v>
      </c>
      <c r="I660" s="5" t="str">
        <f t="shared" si="20"/>
        <v>|n</v>
      </c>
      <c r="J660" s="5" t="str">
        <f t="shared" si="21"/>
        <v>659,Chrysler,Sebring,2010,regular unleaded,AUTOMATIC,235,32710,|n</v>
      </c>
    </row>
    <row r="661" spans="1:10">
      <c r="A661" s="5">
        <v>660</v>
      </c>
      <c r="B661" s="5" t="s">
        <v>11212</v>
      </c>
      <c r="C661" t="s">
        <v>11829</v>
      </c>
      <c r="D661">
        <v>2014</v>
      </c>
      <c r="E661" t="s">
        <v>11213</v>
      </c>
      <c r="F661" t="s">
        <v>11904</v>
      </c>
      <c r="G661" s="5">
        <v>283</v>
      </c>
      <c r="H661">
        <v>41995</v>
      </c>
      <c r="I661" s="5" t="str">
        <f t="shared" si="20"/>
        <v>|n</v>
      </c>
      <c r="J661" s="5" t="str">
        <f t="shared" si="21"/>
        <v>660,Chrysler,Town and Country,2014,flex-fuel (unleaded/E85),AUTOMATIC,283,41995,|n</v>
      </c>
    </row>
    <row r="662" spans="1:10">
      <c r="A662" s="5">
        <v>661</v>
      </c>
      <c r="B662" s="5" t="s">
        <v>11212</v>
      </c>
      <c r="C662" t="s">
        <v>11829</v>
      </c>
      <c r="D662">
        <v>2015</v>
      </c>
      <c r="E662" t="s">
        <v>11213</v>
      </c>
      <c r="F662" t="s">
        <v>11904</v>
      </c>
      <c r="G662" s="5">
        <v>283</v>
      </c>
      <c r="H662">
        <v>40295</v>
      </c>
      <c r="I662" s="5">
        <f t="shared" si="20"/>
        <v>660</v>
      </c>
      <c r="J662" s="5" t="str">
        <f t="shared" si="21"/>
        <v>661,Chrysler,Town and Country,2015,flex-fuel (unleaded/E85),AUTOMATIC,283,40295,660</v>
      </c>
    </row>
    <row r="663" spans="1:10">
      <c r="A663" s="5">
        <v>662</v>
      </c>
      <c r="B663" s="5" t="s">
        <v>11212</v>
      </c>
      <c r="C663" t="s">
        <v>11829</v>
      </c>
      <c r="D663">
        <v>2016</v>
      </c>
      <c r="E663" t="s">
        <v>11213</v>
      </c>
      <c r="F663" t="s">
        <v>11904</v>
      </c>
      <c r="G663" s="5">
        <v>283</v>
      </c>
      <c r="H663">
        <v>40645</v>
      </c>
      <c r="I663" s="5">
        <f t="shared" si="20"/>
        <v>661</v>
      </c>
      <c r="J663" s="5" t="str">
        <f t="shared" si="21"/>
        <v>662,Chrysler,Town and Country,2016,flex-fuel (unleaded/E85),AUTOMATIC,283,40645,661</v>
      </c>
    </row>
    <row r="664" spans="1:10">
      <c r="A664" s="5">
        <v>663</v>
      </c>
      <c r="B664" s="5" t="s">
        <v>11301</v>
      </c>
      <c r="C664" t="s">
        <v>11302</v>
      </c>
      <c r="D664">
        <v>2012</v>
      </c>
      <c r="E664" t="s">
        <v>11213</v>
      </c>
      <c r="F664" t="s">
        <v>11904</v>
      </c>
      <c r="G664" s="5">
        <v>283</v>
      </c>
      <c r="H664">
        <v>25995</v>
      </c>
      <c r="I664" s="5" t="str">
        <f t="shared" si="20"/>
        <v>|n</v>
      </c>
      <c r="J664" s="5" t="str">
        <f t="shared" si="21"/>
        <v>663,Dodge,Avenger,2012,flex-fuel (unleaded/E85),AUTOMATIC,283,25995,|n</v>
      </c>
    </row>
    <row r="665" spans="1:10">
      <c r="A665" s="5">
        <v>664</v>
      </c>
      <c r="B665" s="5" t="s">
        <v>11301</v>
      </c>
      <c r="C665" t="s">
        <v>11302</v>
      </c>
      <c r="D665">
        <v>2012</v>
      </c>
      <c r="E665" t="s">
        <v>11206</v>
      </c>
      <c r="F665" t="s">
        <v>11904</v>
      </c>
      <c r="G665" s="5">
        <v>173</v>
      </c>
      <c r="H665">
        <v>21495</v>
      </c>
      <c r="I665" s="5" t="str">
        <f t="shared" si="20"/>
        <v>|n</v>
      </c>
      <c r="J665" s="5" t="str">
        <f t="shared" si="21"/>
        <v>664,Dodge,Avenger,2012,regular unleaded,AUTOMATIC,173,21495,|n</v>
      </c>
    </row>
    <row r="666" spans="1:10">
      <c r="A666" s="5">
        <v>665</v>
      </c>
      <c r="B666" s="5" t="s">
        <v>11301</v>
      </c>
      <c r="C666" t="s">
        <v>11302</v>
      </c>
      <c r="D666">
        <v>2013</v>
      </c>
      <c r="E666" t="s">
        <v>11213</v>
      </c>
      <c r="F666" t="s">
        <v>11904</v>
      </c>
      <c r="G666" s="5">
        <v>283</v>
      </c>
      <c r="H666">
        <v>25695</v>
      </c>
      <c r="I666" s="5" t="str">
        <f t="shared" si="20"/>
        <v>|n</v>
      </c>
      <c r="J666" s="5" t="str">
        <f t="shared" si="21"/>
        <v>665,Dodge,Avenger,2013,flex-fuel (unleaded/E85),AUTOMATIC,283,25695,|n</v>
      </c>
    </row>
    <row r="667" spans="1:10">
      <c r="A667" s="5">
        <v>666</v>
      </c>
      <c r="B667" s="5" t="s">
        <v>11301</v>
      </c>
      <c r="C667" t="s">
        <v>11302</v>
      </c>
      <c r="D667">
        <v>2013</v>
      </c>
      <c r="E667" t="s">
        <v>11206</v>
      </c>
      <c r="F667" t="s">
        <v>11904</v>
      </c>
      <c r="G667" s="5">
        <v>173</v>
      </c>
      <c r="H667">
        <v>22595</v>
      </c>
      <c r="I667" s="5" t="str">
        <f t="shared" si="20"/>
        <v>|n</v>
      </c>
      <c r="J667" s="5" t="str">
        <f t="shared" si="21"/>
        <v>666,Dodge,Avenger,2013,regular unleaded,AUTOMATIC,173,22595,|n</v>
      </c>
    </row>
    <row r="668" spans="1:10">
      <c r="A668" s="5">
        <v>667</v>
      </c>
      <c r="B668" s="5" t="s">
        <v>11301</v>
      </c>
      <c r="C668" t="s">
        <v>11302</v>
      </c>
      <c r="D668">
        <v>2014</v>
      </c>
      <c r="E668" t="s">
        <v>11213</v>
      </c>
      <c r="F668" t="s">
        <v>11904</v>
      </c>
      <c r="G668" s="5">
        <v>283</v>
      </c>
      <c r="H668">
        <v>25795</v>
      </c>
      <c r="I668" s="5" t="str">
        <f t="shared" si="20"/>
        <v>|n</v>
      </c>
      <c r="J668" s="5" t="str">
        <f t="shared" si="21"/>
        <v>667,Dodge,Avenger,2014,flex-fuel (unleaded/E85),AUTOMATIC,283,25795,|n</v>
      </c>
    </row>
    <row r="669" spans="1:10">
      <c r="A669" s="5">
        <v>668</v>
      </c>
      <c r="B669" s="5" t="s">
        <v>11301</v>
      </c>
      <c r="C669" t="s">
        <v>11302</v>
      </c>
      <c r="D669">
        <v>2014</v>
      </c>
      <c r="E669" t="s">
        <v>11206</v>
      </c>
      <c r="F669" t="s">
        <v>11904</v>
      </c>
      <c r="G669" s="5">
        <v>173</v>
      </c>
      <c r="H669">
        <v>23295</v>
      </c>
      <c r="I669" s="5" t="str">
        <f t="shared" si="20"/>
        <v>|n</v>
      </c>
      <c r="J669" s="5" t="str">
        <f t="shared" si="21"/>
        <v>668,Dodge,Avenger,2014,regular unleaded,AUTOMATIC,173,23295,|n</v>
      </c>
    </row>
    <row r="670" spans="1:10">
      <c r="A670" s="5">
        <v>669</v>
      </c>
      <c r="B670" s="5" t="s">
        <v>11301</v>
      </c>
      <c r="C670" t="s">
        <v>11335</v>
      </c>
      <c r="D670">
        <v>2010</v>
      </c>
      <c r="E670" t="s">
        <v>11206</v>
      </c>
      <c r="F670" t="s">
        <v>11904</v>
      </c>
      <c r="G670" s="5">
        <v>158</v>
      </c>
      <c r="H670">
        <v>19995</v>
      </c>
      <c r="I670" s="5" t="str">
        <f t="shared" si="20"/>
        <v>|n</v>
      </c>
      <c r="J670" s="5" t="str">
        <f t="shared" si="21"/>
        <v>669,Dodge,Caliber,2010,regular unleaded,AUTOMATIC,158,19995,|n</v>
      </c>
    </row>
    <row r="671" spans="1:10">
      <c r="A671" s="5">
        <v>670</v>
      </c>
      <c r="B671" s="5" t="s">
        <v>11301</v>
      </c>
      <c r="C671" t="s">
        <v>11335</v>
      </c>
      <c r="D671">
        <v>2010</v>
      </c>
      <c r="E671" t="s">
        <v>11206</v>
      </c>
      <c r="F671" t="s">
        <v>11903</v>
      </c>
      <c r="G671" s="5">
        <v>172</v>
      </c>
      <c r="H671">
        <v>20555</v>
      </c>
      <c r="I671" s="5" t="str">
        <f t="shared" si="20"/>
        <v>|n</v>
      </c>
      <c r="J671" s="5" t="str">
        <f t="shared" si="21"/>
        <v>670,Dodge,Caliber,2010,regular unleaded,MANUAL,172,20555,|n</v>
      </c>
    </row>
    <row r="672" spans="1:10">
      <c r="A672" s="5">
        <v>671</v>
      </c>
      <c r="B672" s="5" t="s">
        <v>11301</v>
      </c>
      <c r="C672" t="s">
        <v>11335</v>
      </c>
      <c r="D672">
        <v>2011</v>
      </c>
      <c r="E672" t="s">
        <v>11206</v>
      </c>
      <c r="F672" t="s">
        <v>11904</v>
      </c>
      <c r="G672" s="5">
        <v>158</v>
      </c>
      <c r="H672">
        <v>20585</v>
      </c>
      <c r="I672" s="5" t="str">
        <f t="shared" si="20"/>
        <v>|n</v>
      </c>
      <c r="J672" s="5" t="str">
        <f t="shared" si="21"/>
        <v>671,Dodge,Caliber,2011,regular unleaded,AUTOMATIC,158,20585,|n</v>
      </c>
    </row>
    <row r="673" spans="1:10">
      <c r="A673" s="5">
        <v>672</v>
      </c>
      <c r="B673" s="5" t="s">
        <v>11301</v>
      </c>
      <c r="C673" t="s">
        <v>11335</v>
      </c>
      <c r="D673">
        <v>2011</v>
      </c>
      <c r="E673" t="s">
        <v>11206</v>
      </c>
      <c r="F673" t="s">
        <v>11903</v>
      </c>
      <c r="G673" s="5">
        <v>172</v>
      </c>
      <c r="H673">
        <v>20585</v>
      </c>
      <c r="I673" s="5" t="str">
        <f t="shared" si="20"/>
        <v>|n</v>
      </c>
      <c r="J673" s="5" t="str">
        <f t="shared" si="21"/>
        <v>672,Dodge,Caliber,2011,regular unleaded,MANUAL,172,20585,|n</v>
      </c>
    </row>
    <row r="674" spans="1:10">
      <c r="A674" s="5">
        <v>673</v>
      </c>
      <c r="B674" s="5" t="s">
        <v>11301</v>
      </c>
      <c r="C674" t="s">
        <v>11335</v>
      </c>
      <c r="D674">
        <v>2012</v>
      </c>
      <c r="E674" t="s">
        <v>11206</v>
      </c>
      <c r="F674" t="s">
        <v>11904</v>
      </c>
      <c r="G674" s="5">
        <v>158</v>
      </c>
      <c r="H674">
        <v>18765</v>
      </c>
      <c r="I674" s="5" t="str">
        <f t="shared" si="20"/>
        <v>|n</v>
      </c>
      <c r="J674" s="5" t="str">
        <f t="shared" si="21"/>
        <v>673,Dodge,Caliber,2012,regular unleaded,AUTOMATIC,158,18765,|n</v>
      </c>
    </row>
    <row r="675" spans="1:10">
      <c r="A675" s="5">
        <v>674</v>
      </c>
      <c r="B675" s="5" t="s">
        <v>11301</v>
      </c>
      <c r="C675" t="s">
        <v>11335</v>
      </c>
      <c r="D675">
        <v>2012</v>
      </c>
      <c r="E675" t="s">
        <v>11206</v>
      </c>
      <c r="F675" t="s">
        <v>11903</v>
      </c>
      <c r="G675" s="5">
        <v>158</v>
      </c>
      <c r="H675">
        <v>18730</v>
      </c>
      <c r="I675" s="5" t="str">
        <f t="shared" si="20"/>
        <v>|n</v>
      </c>
      <c r="J675" s="5" t="str">
        <f t="shared" si="21"/>
        <v>674,Dodge,Caliber,2012,regular unleaded,MANUAL,158,18730,|n</v>
      </c>
    </row>
    <row r="676" spans="1:10">
      <c r="A676" s="5">
        <v>675</v>
      </c>
      <c r="B676" s="5" t="s">
        <v>11301</v>
      </c>
      <c r="C676" t="s">
        <v>11344</v>
      </c>
      <c r="D676">
        <v>2005</v>
      </c>
      <c r="E676" t="s">
        <v>11206</v>
      </c>
      <c r="F676" t="s">
        <v>11904</v>
      </c>
      <c r="G676" s="5">
        <v>180</v>
      </c>
      <c r="H676">
        <v>22225</v>
      </c>
      <c r="I676" s="5" t="str">
        <f t="shared" si="20"/>
        <v>|n</v>
      </c>
      <c r="J676" s="5" t="str">
        <f t="shared" si="21"/>
        <v>675,Dodge,Caravan,2005,regular unleaded,AUTOMATIC,180,22225,|n</v>
      </c>
    </row>
    <row r="677" spans="1:10">
      <c r="A677" s="5">
        <v>676</v>
      </c>
      <c r="B677" s="5" t="s">
        <v>11301</v>
      </c>
      <c r="C677" t="s">
        <v>11344</v>
      </c>
      <c r="D677">
        <v>2006</v>
      </c>
      <c r="E677" t="s">
        <v>11206</v>
      </c>
      <c r="F677" t="s">
        <v>11904</v>
      </c>
      <c r="G677" s="5">
        <v>180</v>
      </c>
      <c r="H677">
        <v>22520</v>
      </c>
      <c r="I677" s="5">
        <f t="shared" si="20"/>
        <v>675</v>
      </c>
      <c r="J677" s="5" t="str">
        <f t="shared" si="21"/>
        <v>676,Dodge,Caravan,2006,regular unleaded,AUTOMATIC,180,22520,675</v>
      </c>
    </row>
    <row r="678" spans="1:10">
      <c r="A678" s="5">
        <v>677</v>
      </c>
      <c r="B678" s="5" t="s">
        <v>11301</v>
      </c>
      <c r="C678" t="s">
        <v>11344</v>
      </c>
      <c r="D678">
        <v>2007</v>
      </c>
      <c r="E678" t="s">
        <v>11206</v>
      </c>
      <c r="F678" t="s">
        <v>11904</v>
      </c>
      <c r="G678" s="5">
        <v>170</v>
      </c>
      <c r="H678">
        <v>22995</v>
      </c>
      <c r="I678" s="5">
        <f t="shared" si="20"/>
        <v>676</v>
      </c>
      <c r="J678" s="5" t="str">
        <f t="shared" si="21"/>
        <v>677,Dodge,Caravan,2007,regular unleaded,AUTOMATIC,170,22995,676</v>
      </c>
    </row>
    <row r="679" spans="1:10">
      <c r="A679" s="5">
        <v>678</v>
      </c>
      <c r="B679" s="5" t="s">
        <v>11301</v>
      </c>
      <c r="C679" t="s">
        <v>11355</v>
      </c>
      <c r="D679">
        <v>2015</v>
      </c>
      <c r="E679" t="s">
        <v>11209</v>
      </c>
      <c r="F679" t="s">
        <v>11903</v>
      </c>
      <c r="G679" s="5">
        <v>707</v>
      </c>
      <c r="H679">
        <v>58295</v>
      </c>
      <c r="I679" s="5" t="str">
        <f t="shared" si="20"/>
        <v>|n</v>
      </c>
      <c r="J679" s="5" t="str">
        <f t="shared" si="21"/>
        <v>678,Dodge,Challenger,2015,premium unleaded (recommended),MANUAL,707,58295,|n</v>
      </c>
    </row>
    <row r="680" spans="1:10">
      <c r="A680" s="5">
        <v>679</v>
      </c>
      <c r="B680" s="5" t="s">
        <v>11301</v>
      </c>
      <c r="C680" t="s">
        <v>11355</v>
      </c>
      <c r="D680">
        <v>2015</v>
      </c>
      <c r="E680" t="s">
        <v>11206</v>
      </c>
      <c r="F680" t="s">
        <v>11904</v>
      </c>
      <c r="G680" s="5">
        <v>305</v>
      </c>
      <c r="H680">
        <v>29995</v>
      </c>
      <c r="I680" s="5" t="str">
        <f t="shared" si="20"/>
        <v>|n</v>
      </c>
      <c r="J680" s="5" t="str">
        <f t="shared" si="21"/>
        <v>679,Dodge,Challenger,2015,regular unleaded,AUTOMATIC,305,29995,|n</v>
      </c>
    </row>
    <row r="681" spans="1:10">
      <c r="A681" s="5">
        <v>680</v>
      </c>
      <c r="B681" s="5" t="s">
        <v>11301</v>
      </c>
      <c r="C681" t="s">
        <v>11355</v>
      </c>
      <c r="D681">
        <v>2015</v>
      </c>
      <c r="E681" t="s">
        <v>11206</v>
      </c>
      <c r="F681" t="s">
        <v>11903</v>
      </c>
      <c r="G681" s="5">
        <v>375</v>
      </c>
      <c r="H681">
        <v>38795</v>
      </c>
      <c r="I681" s="5" t="str">
        <f t="shared" si="20"/>
        <v>|n</v>
      </c>
      <c r="J681" s="5" t="str">
        <f t="shared" si="21"/>
        <v>680,Dodge,Challenger,2015,regular unleaded,MANUAL,375,38795,|n</v>
      </c>
    </row>
    <row r="682" spans="1:10">
      <c r="A682" s="5">
        <v>681</v>
      </c>
      <c r="B682" s="5" t="s">
        <v>11301</v>
      </c>
      <c r="C682" t="s">
        <v>11355</v>
      </c>
      <c r="D682">
        <v>2016</v>
      </c>
      <c r="E682" t="s">
        <v>11209</v>
      </c>
      <c r="F682" t="s">
        <v>11904</v>
      </c>
      <c r="G682" s="5">
        <v>707</v>
      </c>
      <c r="H682">
        <v>65945</v>
      </c>
      <c r="I682" s="5" t="str">
        <f t="shared" si="20"/>
        <v>|n</v>
      </c>
      <c r="J682" s="5" t="str">
        <f t="shared" si="21"/>
        <v>681,Dodge,Challenger,2016,premium unleaded (recommended),AUTOMATIC,707,65945,|n</v>
      </c>
    </row>
    <row r="683" spans="1:10">
      <c r="A683" s="5">
        <v>682</v>
      </c>
      <c r="B683" s="5" t="s">
        <v>11301</v>
      </c>
      <c r="C683" t="s">
        <v>11355</v>
      </c>
      <c r="D683">
        <v>2016</v>
      </c>
      <c r="E683" t="s">
        <v>11209</v>
      </c>
      <c r="F683" t="s">
        <v>11903</v>
      </c>
      <c r="G683" s="5">
        <v>485</v>
      </c>
      <c r="H683">
        <v>49195</v>
      </c>
      <c r="I683" s="5" t="str">
        <f t="shared" si="20"/>
        <v>|n</v>
      </c>
      <c r="J683" s="5" t="str">
        <f t="shared" si="21"/>
        <v>682,Dodge,Challenger,2016,premium unleaded (recommended),MANUAL,485,49195,|n</v>
      </c>
    </row>
    <row r="684" spans="1:10">
      <c r="A684" s="5">
        <v>683</v>
      </c>
      <c r="B684" s="5" t="s">
        <v>11301</v>
      </c>
      <c r="C684" t="s">
        <v>11355</v>
      </c>
      <c r="D684">
        <v>2016</v>
      </c>
      <c r="E684" t="s">
        <v>11206</v>
      </c>
      <c r="F684" t="s">
        <v>11904</v>
      </c>
      <c r="G684" s="5">
        <v>305</v>
      </c>
      <c r="H684">
        <v>29995</v>
      </c>
      <c r="I684" s="5" t="str">
        <f t="shared" si="20"/>
        <v>|n</v>
      </c>
      <c r="J684" s="5" t="str">
        <f t="shared" si="21"/>
        <v>683,Dodge,Challenger,2016,regular unleaded,AUTOMATIC,305,29995,|n</v>
      </c>
    </row>
    <row r="685" spans="1:10">
      <c r="A685" s="5">
        <v>684</v>
      </c>
      <c r="B685" s="5" t="s">
        <v>11301</v>
      </c>
      <c r="C685" t="s">
        <v>11355</v>
      </c>
      <c r="D685">
        <v>2016</v>
      </c>
      <c r="E685" t="s">
        <v>11206</v>
      </c>
      <c r="F685" t="s">
        <v>11903</v>
      </c>
      <c r="G685" s="5">
        <v>375</v>
      </c>
      <c r="H685">
        <v>38995</v>
      </c>
      <c r="I685" s="5" t="str">
        <f t="shared" si="20"/>
        <v>|n</v>
      </c>
      <c r="J685" s="5" t="str">
        <f t="shared" si="21"/>
        <v>684,Dodge,Challenger,2016,regular unleaded,MANUAL,375,38995,|n</v>
      </c>
    </row>
    <row r="686" spans="1:10">
      <c r="A686" s="5">
        <v>685</v>
      </c>
      <c r="B686" s="5" t="s">
        <v>11301</v>
      </c>
      <c r="C686" t="s">
        <v>11355</v>
      </c>
      <c r="D686">
        <v>2017</v>
      </c>
      <c r="E686" t="s">
        <v>11209</v>
      </c>
      <c r="F686" t="s">
        <v>11903</v>
      </c>
      <c r="G686" s="5">
        <v>707</v>
      </c>
      <c r="H686">
        <v>62495</v>
      </c>
      <c r="I686" s="5" t="str">
        <f t="shared" si="20"/>
        <v>|n</v>
      </c>
      <c r="J686" s="5" t="str">
        <f t="shared" si="21"/>
        <v>685,Dodge,Challenger,2017,premium unleaded (recommended),MANUAL,707,62495,|n</v>
      </c>
    </row>
    <row r="687" spans="1:10">
      <c r="A687" s="5">
        <v>686</v>
      </c>
      <c r="B687" s="5" t="s">
        <v>11301</v>
      </c>
      <c r="C687" t="s">
        <v>11355</v>
      </c>
      <c r="D687">
        <v>2017</v>
      </c>
      <c r="E687" t="s">
        <v>11206</v>
      </c>
      <c r="F687" t="s">
        <v>11904</v>
      </c>
      <c r="G687" s="5">
        <v>305</v>
      </c>
      <c r="H687">
        <v>29995</v>
      </c>
      <c r="I687" s="5" t="str">
        <f t="shared" si="20"/>
        <v>|n</v>
      </c>
      <c r="J687" s="5" t="str">
        <f t="shared" si="21"/>
        <v>686,Dodge,Challenger,2017,regular unleaded,AUTOMATIC,305,29995,|n</v>
      </c>
    </row>
    <row r="688" spans="1:10">
      <c r="A688" s="5">
        <v>687</v>
      </c>
      <c r="B688" s="5" t="s">
        <v>11301</v>
      </c>
      <c r="C688" t="s">
        <v>11355</v>
      </c>
      <c r="D688">
        <v>2017</v>
      </c>
      <c r="E688" t="s">
        <v>11206</v>
      </c>
      <c r="F688" t="s">
        <v>11903</v>
      </c>
      <c r="G688" s="5">
        <v>375</v>
      </c>
      <c r="H688">
        <v>40140</v>
      </c>
      <c r="I688" s="5" t="str">
        <f t="shared" si="20"/>
        <v>|n</v>
      </c>
      <c r="J688" s="5" t="str">
        <f t="shared" si="21"/>
        <v>687,Dodge,Challenger,2017,regular unleaded,MANUAL,375,40140,|n</v>
      </c>
    </row>
    <row r="689" spans="1:10">
      <c r="A689" s="5">
        <v>688</v>
      </c>
      <c r="B689" s="5" t="s">
        <v>11301</v>
      </c>
      <c r="C689" t="s">
        <v>11356</v>
      </c>
      <c r="D689">
        <v>2015</v>
      </c>
      <c r="E689" t="s">
        <v>11209</v>
      </c>
      <c r="F689" t="s">
        <v>11904</v>
      </c>
      <c r="G689" s="5">
        <v>707</v>
      </c>
      <c r="H689">
        <v>62295</v>
      </c>
      <c r="I689" s="5" t="str">
        <f t="shared" si="20"/>
        <v>|n</v>
      </c>
      <c r="J689" s="5" t="str">
        <f t="shared" si="21"/>
        <v>688,Dodge,Charger,2015,premium unleaded (recommended),AUTOMATIC,707,62295,|n</v>
      </c>
    </row>
    <row r="690" spans="1:10">
      <c r="A690" s="5">
        <v>689</v>
      </c>
      <c r="B690" s="5" t="s">
        <v>11301</v>
      </c>
      <c r="C690" t="s">
        <v>11356</v>
      </c>
      <c r="D690">
        <v>2015</v>
      </c>
      <c r="E690" t="s">
        <v>11206</v>
      </c>
      <c r="F690" t="s">
        <v>11904</v>
      </c>
      <c r="G690" s="5">
        <v>370</v>
      </c>
      <c r="H690">
        <v>36595</v>
      </c>
      <c r="I690" s="5" t="str">
        <f t="shared" si="20"/>
        <v>|n</v>
      </c>
      <c r="J690" s="5" t="str">
        <f t="shared" si="21"/>
        <v>689,Dodge,Charger,2015,regular unleaded,AUTOMATIC,370,36595,|n</v>
      </c>
    </row>
    <row r="691" spans="1:10">
      <c r="A691" s="5">
        <v>690</v>
      </c>
      <c r="B691" s="5" t="s">
        <v>11301</v>
      </c>
      <c r="C691" t="s">
        <v>11356</v>
      </c>
      <c r="D691">
        <v>2016</v>
      </c>
      <c r="E691" t="s">
        <v>11209</v>
      </c>
      <c r="F691" t="s">
        <v>11904</v>
      </c>
      <c r="G691" s="5">
        <v>707</v>
      </c>
      <c r="H691">
        <v>65945</v>
      </c>
      <c r="I691" s="5" t="str">
        <f t="shared" si="20"/>
        <v>|n</v>
      </c>
      <c r="J691" s="5" t="str">
        <f t="shared" si="21"/>
        <v>690,Dodge,Charger,2016,premium unleaded (recommended),AUTOMATIC,707,65945,|n</v>
      </c>
    </row>
    <row r="692" spans="1:10">
      <c r="A692" s="5">
        <v>691</v>
      </c>
      <c r="B692" s="5" t="s">
        <v>11301</v>
      </c>
      <c r="C692" t="s">
        <v>11356</v>
      </c>
      <c r="D692">
        <v>2016</v>
      </c>
      <c r="E692" t="s">
        <v>11206</v>
      </c>
      <c r="F692" t="s">
        <v>11904</v>
      </c>
      <c r="G692" s="5">
        <v>370</v>
      </c>
      <c r="H692">
        <v>36895</v>
      </c>
      <c r="I692" s="5" t="str">
        <f t="shared" si="20"/>
        <v>|n</v>
      </c>
      <c r="J692" s="5" t="str">
        <f t="shared" si="21"/>
        <v>691,Dodge,Charger,2016,regular unleaded,AUTOMATIC,370,36895,|n</v>
      </c>
    </row>
    <row r="693" spans="1:10">
      <c r="A693" s="5">
        <v>692</v>
      </c>
      <c r="B693" s="5" t="s">
        <v>11301</v>
      </c>
      <c r="C693" t="s">
        <v>11356</v>
      </c>
      <c r="D693">
        <v>2017</v>
      </c>
      <c r="E693" t="s">
        <v>11209</v>
      </c>
      <c r="F693" t="s">
        <v>11904</v>
      </c>
      <c r="G693" s="5">
        <v>707</v>
      </c>
      <c r="H693">
        <v>65945</v>
      </c>
      <c r="I693" s="5" t="str">
        <f t="shared" si="20"/>
        <v>|n</v>
      </c>
      <c r="J693" s="5" t="str">
        <f t="shared" si="21"/>
        <v>692,Dodge,Charger,2017,premium unleaded (recommended),AUTOMATIC,707,65945,|n</v>
      </c>
    </row>
    <row r="694" spans="1:10">
      <c r="A694" s="5">
        <v>693</v>
      </c>
      <c r="B694" s="5" t="s">
        <v>11301</v>
      </c>
      <c r="C694" t="s">
        <v>11356</v>
      </c>
      <c r="D694">
        <v>2017</v>
      </c>
      <c r="E694" t="s">
        <v>11206</v>
      </c>
      <c r="F694" t="s">
        <v>11904</v>
      </c>
      <c r="G694" s="5">
        <v>370</v>
      </c>
      <c r="H694">
        <v>39890</v>
      </c>
      <c r="I694" s="5" t="str">
        <f t="shared" si="20"/>
        <v>|n</v>
      </c>
      <c r="J694" s="5" t="str">
        <f t="shared" si="21"/>
        <v>693,Dodge,Charger,2017,regular unleaded,AUTOMATIC,370,39890,|n</v>
      </c>
    </row>
    <row r="695" spans="1:10">
      <c r="A695" s="5">
        <v>694</v>
      </c>
      <c r="B695" s="5" t="s">
        <v>11301</v>
      </c>
      <c r="C695" t="s">
        <v>11407</v>
      </c>
      <c r="D695">
        <v>2008</v>
      </c>
      <c r="E695" t="s">
        <v>11206</v>
      </c>
      <c r="F695" t="s">
        <v>11904</v>
      </c>
      <c r="G695" s="5">
        <v>302</v>
      </c>
      <c r="H695">
        <v>32135</v>
      </c>
      <c r="I695" s="5" t="str">
        <f t="shared" si="20"/>
        <v>|n</v>
      </c>
      <c r="J695" s="5" t="str">
        <f t="shared" si="21"/>
        <v>694,Dodge,Dakota,2008,regular unleaded,AUTOMATIC,302,32135,|n</v>
      </c>
    </row>
    <row r="696" spans="1:10">
      <c r="A696" s="5">
        <v>695</v>
      </c>
      <c r="B696" s="5" t="s">
        <v>11301</v>
      </c>
      <c r="C696" t="s">
        <v>11407</v>
      </c>
      <c r="D696">
        <v>2008</v>
      </c>
      <c r="E696" t="s">
        <v>11206</v>
      </c>
      <c r="F696" t="s">
        <v>11903</v>
      </c>
      <c r="G696" s="5">
        <v>210</v>
      </c>
      <c r="H696">
        <v>28580</v>
      </c>
      <c r="I696" s="5" t="str">
        <f t="shared" si="20"/>
        <v>|n</v>
      </c>
      <c r="J696" s="5" t="str">
        <f t="shared" si="21"/>
        <v>695,Dodge,Dakota,2008,regular unleaded,MANUAL,210,28580,|n</v>
      </c>
    </row>
    <row r="697" spans="1:10">
      <c r="A697" s="5">
        <v>696</v>
      </c>
      <c r="B697" s="5" t="s">
        <v>11301</v>
      </c>
      <c r="C697" t="s">
        <v>11407</v>
      </c>
      <c r="D697">
        <v>2009</v>
      </c>
      <c r="E697" t="s">
        <v>11206</v>
      </c>
      <c r="F697" t="s">
        <v>11904</v>
      </c>
      <c r="G697" s="5">
        <v>210</v>
      </c>
      <c r="H697">
        <v>31630</v>
      </c>
      <c r="I697" s="5" t="str">
        <f t="shared" si="20"/>
        <v>|n</v>
      </c>
      <c r="J697" s="5" t="str">
        <f t="shared" si="21"/>
        <v>696,Dodge,Dakota,2009,regular unleaded,AUTOMATIC,210,31630,|n</v>
      </c>
    </row>
    <row r="698" spans="1:10">
      <c r="A698" s="5">
        <v>697</v>
      </c>
      <c r="B698" s="5" t="s">
        <v>11301</v>
      </c>
      <c r="C698" t="s">
        <v>11407</v>
      </c>
      <c r="D698">
        <v>2009</v>
      </c>
      <c r="E698" t="s">
        <v>11206</v>
      </c>
      <c r="F698" t="s">
        <v>11903</v>
      </c>
      <c r="G698" s="5">
        <v>210</v>
      </c>
      <c r="H698">
        <v>28210</v>
      </c>
      <c r="I698" s="5" t="str">
        <f t="shared" si="20"/>
        <v>|n</v>
      </c>
      <c r="J698" s="5" t="str">
        <f t="shared" si="21"/>
        <v>697,Dodge,Dakota,2009,regular unleaded,MANUAL,210,28210,|n</v>
      </c>
    </row>
    <row r="699" spans="1:10">
      <c r="A699" s="5">
        <v>698</v>
      </c>
      <c r="B699" s="5" t="s">
        <v>11301</v>
      </c>
      <c r="C699" t="s">
        <v>11407</v>
      </c>
      <c r="D699">
        <v>2010</v>
      </c>
      <c r="E699" t="s">
        <v>11213</v>
      </c>
      <c r="F699" t="s">
        <v>11904</v>
      </c>
      <c r="G699" s="5">
        <v>302</v>
      </c>
      <c r="H699">
        <v>31365</v>
      </c>
      <c r="I699" s="5" t="str">
        <f t="shared" si="20"/>
        <v>|n</v>
      </c>
      <c r="J699" s="5" t="str">
        <f t="shared" si="21"/>
        <v>698,Dodge,Dakota,2010,flex-fuel (unleaded/E85),AUTOMATIC,302,31365,|n</v>
      </c>
    </row>
    <row r="700" spans="1:10">
      <c r="A700" s="5">
        <v>699</v>
      </c>
      <c r="B700" s="5" t="s">
        <v>11301</v>
      </c>
      <c r="C700" t="s">
        <v>11407</v>
      </c>
      <c r="D700">
        <v>2010</v>
      </c>
      <c r="E700" t="s">
        <v>11206</v>
      </c>
      <c r="F700" t="s">
        <v>11904</v>
      </c>
      <c r="G700" s="5">
        <v>210</v>
      </c>
      <c r="H700">
        <v>33180</v>
      </c>
      <c r="I700" s="5" t="str">
        <f t="shared" si="20"/>
        <v>|n</v>
      </c>
      <c r="J700" s="5" t="str">
        <f t="shared" si="21"/>
        <v>699,Dodge,Dakota,2010,regular unleaded,AUTOMATIC,210,33180,|n</v>
      </c>
    </row>
    <row r="701" spans="1:10">
      <c r="A701" s="5">
        <v>700</v>
      </c>
      <c r="B701" s="5" t="s">
        <v>11301</v>
      </c>
      <c r="C701" t="s">
        <v>11408</v>
      </c>
      <c r="D701">
        <v>2014</v>
      </c>
      <c r="E701" t="s">
        <v>11206</v>
      </c>
      <c r="F701" t="s">
        <v>11904</v>
      </c>
      <c r="G701" s="5">
        <v>184</v>
      </c>
      <c r="H701">
        <v>22995</v>
      </c>
      <c r="I701" s="5" t="str">
        <f t="shared" si="20"/>
        <v>|n</v>
      </c>
      <c r="J701" s="5" t="str">
        <f t="shared" si="21"/>
        <v>700,Dodge,Dart,2014,regular unleaded,AUTOMATIC,184,22995,|n</v>
      </c>
    </row>
    <row r="702" spans="1:10">
      <c r="A702" s="5">
        <v>701</v>
      </c>
      <c r="B702" s="5" t="s">
        <v>11301</v>
      </c>
      <c r="C702" t="s">
        <v>11408</v>
      </c>
      <c r="D702">
        <v>2014</v>
      </c>
      <c r="E702" t="s">
        <v>11206</v>
      </c>
      <c r="F702" t="s">
        <v>11903</v>
      </c>
      <c r="G702" s="5">
        <v>184</v>
      </c>
      <c r="H702">
        <v>20995</v>
      </c>
      <c r="I702" s="5" t="str">
        <f t="shared" si="20"/>
        <v>|n</v>
      </c>
      <c r="J702" s="5" t="str">
        <f t="shared" si="21"/>
        <v>701,Dodge,Dart,2014,regular unleaded,MANUAL,184,20995,|n</v>
      </c>
    </row>
    <row r="703" spans="1:10">
      <c r="A703" s="5">
        <v>702</v>
      </c>
      <c r="B703" s="5" t="s">
        <v>11301</v>
      </c>
      <c r="C703" t="s">
        <v>11408</v>
      </c>
      <c r="D703">
        <v>2015</v>
      </c>
      <c r="E703" t="s">
        <v>11206</v>
      </c>
      <c r="F703" t="s">
        <v>11904</v>
      </c>
      <c r="G703" s="5">
        <v>184</v>
      </c>
      <c r="H703">
        <v>23795</v>
      </c>
      <c r="I703" s="5" t="str">
        <f t="shared" si="20"/>
        <v>|n</v>
      </c>
      <c r="J703" s="5" t="str">
        <f t="shared" si="21"/>
        <v>702,Dodge,Dart,2015,regular unleaded,AUTOMATIC,184,23795,|n</v>
      </c>
    </row>
    <row r="704" spans="1:10">
      <c r="A704" s="5">
        <v>703</v>
      </c>
      <c r="B704" s="5" t="s">
        <v>11301</v>
      </c>
      <c r="C704" t="s">
        <v>11408</v>
      </c>
      <c r="D704">
        <v>2015</v>
      </c>
      <c r="E704" t="s">
        <v>11206</v>
      </c>
      <c r="F704" t="s">
        <v>11903</v>
      </c>
      <c r="G704" s="5">
        <v>184</v>
      </c>
      <c r="H704">
        <v>21645</v>
      </c>
      <c r="I704" s="5" t="str">
        <f t="shared" si="20"/>
        <v>|n</v>
      </c>
      <c r="J704" s="5" t="str">
        <f t="shared" si="21"/>
        <v>703,Dodge,Dart,2015,regular unleaded,MANUAL,184,21645,|n</v>
      </c>
    </row>
    <row r="705" spans="1:10">
      <c r="A705" s="5">
        <v>704</v>
      </c>
      <c r="B705" s="5" t="s">
        <v>11301</v>
      </c>
      <c r="C705" t="s">
        <v>11408</v>
      </c>
      <c r="D705">
        <v>2016</v>
      </c>
      <c r="E705" t="s">
        <v>11206</v>
      </c>
      <c r="F705" t="s">
        <v>11904</v>
      </c>
      <c r="G705" s="5">
        <v>184</v>
      </c>
      <c r="H705">
        <v>24395</v>
      </c>
      <c r="I705" s="5" t="str">
        <f t="shared" si="20"/>
        <v>|n</v>
      </c>
      <c r="J705" s="5" t="str">
        <f t="shared" si="21"/>
        <v>704,Dodge,Dart,2016,regular unleaded,AUTOMATIC,184,24395,|n</v>
      </c>
    </row>
    <row r="706" spans="1:10">
      <c r="A706" s="5">
        <v>705</v>
      </c>
      <c r="B706" s="5" t="s">
        <v>11301</v>
      </c>
      <c r="C706" t="s">
        <v>11408</v>
      </c>
      <c r="D706">
        <v>2016</v>
      </c>
      <c r="E706" t="s">
        <v>11206</v>
      </c>
      <c r="F706" t="s">
        <v>11903</v>
      </c>
      <c r="G706" s="5">
        <v>184</v>
      </c>
      <c r="H706">
        <v>22095</v>
      </c>
      <c r="I706" s="5" t="str">
        <f t="shared" si="20"/>
        <v>|n</v>
      </c>
      <c r="J706" s="5" t="str">
        <f t="shared" si="21"/>
        <v>705,Dodge,Dart,2016,regular unleaded,MANUAL,184,22095,|n</v>
      </c>
    </row>
    <row r="707" spans="1:10">
      <c r="A707" s="5">
        <v>706</v>
      </c>
      <c r="B707" s="5" t="s">
        <v>11301</v>
      </c>
      <c r="C707" t="s">
        <v>11418</v>
      </c>
      <c r="D707">
        <v>2015</v>
      </c>
      <c r="E707" t="s">
        <v>11209</v>
      </c>
      <c r="F707" t="s">
        <v>11904</v>
      </c>
      <c r="G707" s="5">
        <v>360</v>
      </c>
      <c r="H707">
        <v>42495</v>
      </c>
      <c r="I707" s="5" t="str">
        <f t="shared" ref="I707:I770" si="22">IF(AND($B706=$B707,$C706=$C707,$E706=$E707,$F706=$F707),A706,"|n")</f>
        <v>|n</v>
      </c>
      <c r="J707" s="5" t="str">
        <f t="shared" ref="J707:J770" si="23">A707&amp;","&amp;B707&amp;","&amp;C707&amp;","&amp;D707&amp;","&amp;E707&amp;","&amp;F707&amp;","&amp;G707&amp;","&amp;H707&amp;","&amp;I707</f>
        <v>706,Dodge,Durango,2015,premium unleaded (recommended),AUTOMATIC,360,42495,|n</v>
      </c>
    </row>
    <row r="708" spans="1:10">
      <c r="A708" s="5">
        <v>707</v>
      </c>
      <c r="B708" s="5" t="s">
        <v>11301</v>
      </c>
      <c r="C708" t="s">
        <v>11418</v>
      </c>
      <c r="D708">
        <v>2015</v>
      </c>
      <c r="E708" t="s">
        <v>11206</v>
      </c>
      <c r="F708" t="s">
        <v>11904</v>
      </c>
      <c r="G708" s="5">
        <v>290</v>
      </c>
      <c r="H708">
        <v>43595</v>
      </c>
      <c r="I708" s="5" t="str">
        <f t="shared" si="22"/>
        <v>|n</v>
      </c>
      <c r="J708" s="5" t="str">
        <f t="shared" si="23"/>
        <v>707,Dodge,Durango,2015,regular unleaded,AUTOMATIC,290,43595,|n</v>
      </c>
    </row>
    <row r="709" spans="1:10">
      <c r="A709" s="5">
        <v>708</v>
      </c>
      <c r="B709" s="5" t="s">
        <v>11301</v>
      </c>
      <c r="C709" t="s">
        <v>11418</v>
      </c>
      <c r="D709">
        <v>2016</v>
      </c>
      <c r="E709" t="s">
        <v>11209</v>
      </c>
      <c r="F709" t="s">
        <v>11904</v>
      </c>
      <c r="G709" s="5">
        <v>360</v>
      </c>
      <c r="H709">
        <v>44595</v>
      </c>
      <c r="I709" s="5" t="str">
        <f t="shared" si="22"/>
        <v>|n</v>
      </c>
      <c r="J709" s="5" t="str">
        <f t="shared" si="23"/>
        <v>708,Dodge,Durango,2016,premium unleaded (recommended),AUTOMATIC,360,44595,|n</v>
      </c>
    </row>
    <row r="710" spans="1:10">
      <c r="A710" s="5">
        <v>709</v>
      </c>
      <c r="B710" s="5" t="s">
        <v>11301</v>
      </c>
      <c r="C710" t="s">
        <v>11418</v>
      </c>
      <c r="D710">
        <v>2016</v>
      </c>
      <c r="E710" t="s">
        <v>11206</v>
      </c>
      <c r="F710" t="s">
        <v>11904</v>
      </c>
      <c r="G710" s="5">
        <v>295</v>
      </c>
      <c r="H710">
        <v>44990</v>
      </c>
      <c r="I710" s="5" t="str">
        <f t="shared" si="22"/>
        <v>|n</v>
      </c>
      <c r="J710" s="5" t="str">
        <f t="shared" si="23"/>
        <v>709,Dodge,Durango,2016,regular unleaded,AUTOMATIC,295,44990,|n</v>
      </c>
    </row>
    <row r="711" spans="1:10">
      <c r="A711" s="5">
        <v>710</v>
      </c>
      <c r="B711" s="5" t="s">
        <v>11301</v>
      </c>
      <c r="C711" t="s">
        <v>11418</v>
      </c>
      <c r="D711">
        <v>2017</v>
      </c>
      <c r="E711" t="s">
        <v>11209</v>
      </c>
      <c r="F711" t="s">
        <v>11904</v>
      </c>
      <c r="G711" s="5">
        <v>360</v>
      </c>
      <c r="H711">
        <v>44695</v>
      </c>
      <c r="I711" s="5" t="str">
        <f t="shared" si="22"/>
        <v>|n</v>
      </c>
      <c r="J711" s="5" t="str">
        <f t="shared" si="23"/>
        <v>710,Dodge,Durango,2017,premium unleaded (recommended),AUTOMATIC,360,44695,|n</v>
      </c>
    </row>
    <row r="712" spans="1:10">
      <c r="A712" s="5">
        <v>711</v>
      </c>
      <c r="B712" s="5" t="s">
        <v>11301</v>
      </c>
      <c r="C712" t="s">
        <v>11418</v>
      </c>
      <c r="D712">
        <v>2017</v>
      </c>
      <c r="E712" t="s">
        <v>11206</v>
      </c>
      <c r="F712" t="s">
        <v>11904</v>
      </c>
      <c r="G712" s="5">
        <v>295</v>
      </c>
      <c r="H712">
        <v>45090</v>
      </c>
      <c r="I712" s="5" t="str">
        <f t="shared" si="22"/>
        <v>|n</v>
      </c>
      <c r="J712" s="5" t="str">
        <f t="shared" si="23"/>
        <v>711,Dodge,Durango,2017,regular unleaded,AUTOMATIC,295,45090,|n</v>
      </c>
    </row>
    <row r="713" spans="1:10">
      <c r="A713" s="5">
        <v>712</v>
      </c>
      <c r="B713" s="5" t="s">
        <v>11301</v>
      </c>
      <c r="C713" t="s">
        <v>11530</v>
      </c>
      <c r="D713">
        <v>2015</v>
      </c>
      <c r="E713" t="s">
        <v>11213</v>
      </c>
      <c r="F713" t="s">
        <v>11904</v>
      </c>
      <c r="G713" s="5">
        <v>283</v>
      </c>
      <c r="H713">
        <v>30995</v>
      </c>
      <c r="I713" s="5" t="str">
        <f t="shared" si="22"/>
        <v>|n</v>
      </c>
      <c r="J713" s="5" t="str">
        <f t="shared" si="23"/>
        <v>712,Dodge,Grand Caravan,2015,flex-fuel (unleaded/E85),AUTOMATIC,283,30995,|n</v>
      </c>
    </row>
    <row r="714" spans="1:10">
      <c r="A714" s="5">
        <v>713</v>
      </c>
      <c r="B714" s="5" t="s">
        <v>11301</v>
      </c>
      <c r="C714" t="s">
        <v>11530</v>
      </c>
      <c r="D714">
        <v>2016</v>
      </c>
      <c r="E714" t="s">
        <v>11213</v>
      </c>
      <c r="F714" t="s">
        <v>11904</v>
      </c>
      <c r="G714" s="5">
        <v>283</v>
      </c>
      <c r="H714">
        <v>31495</v>
      </c>
      <c r="I714" s="5">
        <f t="shared" si="22"/>
        <v>712</v>
      </c>
      <c r="J714" s="5" t="str">
        <f t="shared" si="23"/>
        <v>713,Dodge,Grand Caravan,2016,flex-fuel (unleaded/E85),AUTOMATIC,283,31495,712</v>
      </c>
    </row>
    <row r="715" spans="1:10">
      <c r="A715" s="5">
        <v>714</v>
      </c>
      <c r="B715" s="5" t="s">
        <v>11301</v>
      </c>
      <c r="C715" t="s">
        <v>11530</v>
      </c>
      <c r="D715">
        <v>2017</v>
      </c>
      <c r="E715" t="s">
        <v>11206</v>
      </c>
      <c r="F715" t="s">
        <v>11904</v>
      </c>
      <c r="G715" s="5">
        <v>283</v>
      </c>
      <c r="H715">
        <v>32395</v>
      </c>
      <c r="I715" s="5" t="str">
        <f t="shared" si="22"/>
        <v>|n</v>
      </c>
      <c r="J715" s="5" t="str">
        <f t="shared" si="23"/>
        <v>714,Dodge,Grand Caravan,2017,regular unleaded,AUTOMATIC,283,32395,|n</v>
      </c>
    </row>
    <row r="716" spans="1:10">
      <c r="A716" s="5">
        <v>715</v>
      </c>
      <c r="B716" s="5" t="s">
        <v>11301</v>
      </c>
      <c r="C716" t="s">
        <v>11581</v>
      </c>
      <c r="D716">
        <v>2015</v>
      </c>
      <c r="E716" t="s">
        <v>11206</v>
      </c>
      <c r="F716" t="s">
        <v>11904</v>
      </c>
      <c r="G716" s="5">
        <v>283</v>
      </c>
      <c r="H716">
        <v>33295</v>
      </c>
      <c r="I716" s="5" t="str">
        <f t="shared" si="22"/>
        <v>|n</v>
      </c>
      <c r="J716" s="5" t="str">
        <f t="shared" si="23"/>
        <v>715,Dodge,Journey,2015,regular unleaded,AUTOMATIC,283,33295,|n</v>
      </c>
    </row>
    <row r="717" spans="1:10">
      <c r="A717" s="5">
        <v>716</v>
      </c>
      <c r="B717" s="5" t="s">
        <v>11301</v>
      </c>
      <c r="C717" t="s">
        <v>11581</v>
      </c>
      <c r="D717">
        <v>2016</v>
      </c>
      <c r="E717" t="s">
        <v>11213</v>
      </c>
      <c r="F717" t="s">
        <v>11904</v>
      </c>
      <c r="G717" s="5">
        <v>283</v>
      </c>
      <c r="H717">
        <v>31795</v>
      </c>
      <c r="I717" s="5" t="str">
        <f t="shared" si="22"/>
        <v>|n</v>
      </c>
      <c r="J717" s="5" t="str">
        <f t="shared" si="23"/>
        <v>716,Dodge,Journey,2016,flex-fuel (unleaded/E85),AUTOMATIC,283,31795,|n</v>
      </c>
    </row>
    <row r="718" spans="1:10">
      <c r="A718" s="5">
        <v>717</v>
      </c>
      <c r="B718" s="5" t="s">
        <v>11301</v>
      </c>
      <c r="C718" t="s">
        <v>11581</v>
      </c>
      <c r="D718">
        <v>2016</v>
      </c>
      <c r="E718" t="s">
        <v>11206</v>
      </c>
      <c r="F718" t="s">
        <v>11904</v>
      </c>
      <c r="G718" s="5">
        <v>283</v>
      </c>
      <c r="H718">
        <v>33695</v>
      </c>
      <c r="I718" s="5" t="str">
        <f t="shared" si="22"/>
        <v>|n</v>
      </c>
      <c r="J718" s="5" t="str">
        <f t="shared" si="23"/>
        <v>717,Dodge,Journey,2016,regular unleaded,AUTOMATIC,283,33695,|n</v>
      </c>
    </row>
    <row r="719" spans="1:10">
      <c r="A719" s="5">
        <v>718</v>
      </c>
      <c r="B719" s="5" t="s">
        <v>11301</v>
      </c>
      <c r="C719" t="s">
        <v>11581</v>
      </c>
      <c r="D719">
        <v>2017</v>
      </c>
      <c r="E719" t="s">
        <v>11213</v>
      </c>
      <c r="F719" t="s">
        <v>11904</v>
      </c>
      <c r="G719" s="5">
        <v>283</v>
      </c>
      <c r="H719">
        <v>31795</v>
      </c>
      <c r="I719" s="5" t="str">
        <f t="shared" si="22"/>
        <v>|n</v>
      </c>
      <c r="J719" s="5" t="str">
        <f t="shared" si="23"/>
        <v>718,Dodge,Journey,2017,flex-fuel (unleaded/E85),AUTOMATIC,283,31795,|n</v>
      </c>
    </row>
    <row r="720" spans="1:10">
      <c r="A720" s="5">
        <v>719</v>
      </c>
      <c r="B720" s="5" t="s">
        <v>11301</v>
      </c>
      <c r="C720" t="s">
        <v>11581</v>
      </c>
      <c r="D720">
        <v>2017</v>
      </c>
      <c r="E720" t="s">
        <v>11206</v>
      </c>
      <c r="F720" t="s">
        <v>11904</v>
      </c>
      <c r="G720" s="5">
        <v>283</v>
      </c>
      <c r="H720">
        <v>33695</v>
      </c>
      <c r="I720" s="5" t="str">
        <f t="shared" si="22"/>
        <v>|n</v>
      </c>
      <c r="J720" s="5" t="str">
        <f t="shared" si="23"/>
        <v>719,Dodge,Journey,2017,regular unleaded,AUTOMATIC,283,33695,|n</v>
      </c>
    </row>
    <row r="721" spans="1:10">
      <c r="A721" s="5">
        <v>720</v>
      </c>
      <c r="B721" s="5" t="s">
        <v>11301</v>
      </c>
      <c r="C721" t="s">
        <v>11620</v>
      </c>
      <c r="D721">
        <v>2006</v>
      </c>
      <c r="E721" t="s">
        <v>11202</v>
      </c>
      <c r="F721" t="s">
        <v>11904</v>
      </c>
      <c r="G721" s="5">
        <v>425</v>
      </c>
      <c r="H721">
        <v>37320</v>
      </c>
      <c r="I721" s="5" t="str">
        <f t="shared" si="22"/>
        <v>|n</v>
      </c>
      <c r="J721" s="5" t="str">
        <f t="shared" si="23"/>
        <v>720,Dodge,Magnum,2006,premium unleaded (required),AUTOMATIC,425,37320,|n</v>
      </c>
    </row>
    <row r="722" spans="1:10">
      <c r="A722" s="5">
        <v>721</v>
      </c>
      <c r="B722" s="5" t="s">
        <v>11301</v>
      </c>
      <c r="C722" t="s">
        <v>11620</v>
      </c>
      <c r="D722">
        <v>2006</v>
      </c>
      <c r="E722" t="s">
        <v>11206</v>
      </c>
      <c r="F722" t="s">
        <v>11904</v>
      </c>
      <c r="G722" s="5">
        <v>340</v>
      </c>
      <c r="H722">
        <v>32855</v>
      </c>
      <c r="I722" s="5" t="str">
        <f t="shared" si="22"/>
        <v>|n</v>
      </c>
      <c r="J722" s="5" t="str">
        <f t="shared" si="23"/>
        <v>721,Dodge,Magnum,2006,regular unleaded,AUTOMATIC,340,32855,|n</v>
      </c>
    </row>
    <row r="723" spans="1:10">
      <c r="A723" s="5">
        <v>722</v>
      </c>
      <c r="B723" s="5" t="s">
        <v>11301</v>
      </c>
      <c r="C723" t="s">
        <v>11620</v>
      </c>
      <c r="D723">
        <v>2007</v>
      </c>
      <c r="E723" t="s">
        <v>11202</v>
      </c>
      <c r="F723" t="s">
        <v>11904</v>
      </c>
      <c r="G723" s="5">
        <v>425</v>
      </c>
      <c r="H723">
        <v>37795</v>
      </c>
      <c r="I723" s="5" t="str">
        <f t="shared" si="22"/>
        <v>|n</v>
      </c>
      <c r="J723" s="5" t="str">
        <f t="shared" si="23"/>
        <v>722,Dodge,Magnum,2007,premium unleaded (required),AUTOMATIC,425,37795,|n</v>
      </c>
    </row>
    <row r="724" spans="1:10">
      <c r="A724" s="5">
        <v>723</v>
      </c>
      <c r="B724" s="5" t="s">
        <v>11301</v>
      </c>
      <c r="C724" t="s">
        <v>11620</v>
      </c>
      <c r="D724">
        <v>2007</v>
      </c>
      <c r="E724" t="s">
        <v>11206</v>
      </c>
      <c r="F724" t="s">
        <v>11904</v>
      </c>
      <c r="G724" s="5">
        <v>340</v>
      </c>
      <c r="H724">
        <v>33615</v>
      </c>
      <c r="I724" s="5" t="str">
        <f t="shared" si="22"/>
        <v>|n</v>
      </c>
      <c r="J724" s="5" t="str">
        <f t="shared" si="23"/>
        <v>723,Dodge,Magnum,2007,regular unleaded,AUTOMATIC,340,33615,|n</v>
      </c>
    </row>
    <row r="725" spans="1:10">
      <c r="A725" s="5">
        <v>724</v>
      </c>
      <c r="B725" s="5" t="s">
        <v>11301</v>
      </c>
      <c r="C725" t="s">
        <v>11620</v>
      </c>
      <c r="D725">
        <v>2008</v>
      </c>
      <c r="E725" t="s">
        <v>11209</v>
      </c>
      <c r="F725" t="s">
        <v>11904</v>
      </c>
      <c r="G725" s="5">
        <v>425</v>
      </c>
      <c r="H725">
        <v>38105</v>
      </c>
      <c r="I725" s="5" t="str">
        <f t="shared" si="22"/>
        <v>|n</v>
      </c>
      <c r="J725" s="5" t="str">
        <f t="shared" si="23"/>
        <v>724,Dodge,Magnum,2008,premium unleaded (recommended),AUTOMATIC,425,38105,|n</v>
      </c>
    </row>
    <row r="726" spans="1:10">
      <c r="A726" s="5">
        <v>725</v>
      </c>
      <c r="B726" s="5" t="s">
        <v>11301</v>
      </c>
      <c r="C726" t="s">
        <v>11620</v>
      </c>
      <c r="D726">
        <v>2008</v>
      </c>
      <c r="E726" t="s">
        <v>11206</v>
      </c>
      <c r="F726" t="s">
        <v>11904</v>
      </c>
      <c r="G726" s="5">
        <v>340</v>
      </c>
      <c r="H726">
        <v>33880</v>
      </c>
      <c r="I726" s="5" t="str">
        <f t="shared" si="22"/>
        <v>|n</v>
      </c>
      <c r="J726" s="5" t="str">
        <f t="shared" si="23"/>
        <v>725,Dodge,Magnum,2008,regular unleaded,AUTOMATIC,340,33880,|n</v>
      </c>
    </row>
    <row r="727" spans="1:10">
      <c r="A727" s="5">
        <v>726</v>
      </c>
      <c r="B727" s="5" t="s">
        <v>11301</v>
      </c>
      <c r="C727" t="s">
        <v>11659</v>
      </c>
      <c r="D727">
        <v>2005</v>
      </c>
      <c r="E727" t="s">
        <v>11202</v>
      </c>
      <c r="F727" t="s">
        <v>11903</v>
      </c>
      <c r="G727" s="5">
        <v>220</v>
      </c>
      <c r="H727">
        <v>20700</v>
      </c>
      <c r="I727" s="5" t="str">
        <f t="shared" si="22"/>
        <v>|n</v>
      </c>
      <c r="J727" s="5" t="str">
        <f t="shared" si="23"/>
        <v>726,Dodge,Neon,2005,premium unleaded (required),MANUAL,220,20700,|n</v>
      </c>
    </row>
    <row r="728" spans="1:10">
      <c r="A728" s="5">
        <v>727</v>
      </c>
      <c r="B728" s="5" t="s">
        <v>11301</v>
      </c>
      <c r="C728" t="s">
        <v>11659</v>
      </c>
      <c r="D728">
        <v>2005</v>
      </c>
      <c r="E728" t="s">
        <v>11206</v>
      </c>
      <c r="F728" t="s">
        <v>11903</v>
      </c>
      <c r="G728" s="5">
        <v>132</v>
      </c>
      <c r="H728">
        <v>16110</v>
      </c>
      <c r="I728" s="5" t="str">
        <f t="shared" si="22"/>
        <v>|n</v>
      </c>
      <c r="J728" s="5" t="str">
        <f t="shared" si="23"/>
        <v>727,Dodge,Neon,2005,regular unleaded,MANUAL,132,16110,|n</v>
      </c>
    </row>
    <row r="729" spans="1:10">
      <c r="A729" s="5">
        <v>728</v>
      </c>
      <c r="B729" s="5" t="s">
        <v>11301</v>
      </c>
      <c r="C729" t="s">
        <v>11661</v>
      </c>
      <c r="D729">
        <v>2009</v>
      </c>
      <c r="E729" t="s">
        <v>11206</v>
      </c>
      <c r="F729" t="s">
        <v>11904</v>
      </c>
      <c r="G729" s="5">
        <v>210</v>
      </c>
      <c r="H729">
        <v>26220</v>
      </c>
      <c r="I729" s="5" t="str">
        <f t="shared" si="22"/>
        <v>|n</v>
      </c>
      <c r="J729" s="5" t="str">
        <f t="shared" si="23"/>
        <v>728,Dodge,Nitro,2009,regular unleaded,AUTOMATIC,210,26220,|n</v>
      </c>
    </row>
    <row r="730" spans="1:10">
      <c r="A730" s="5">
        <v>729</v>
      </c>
      <c r="B730" s="5" t="s">
        <v>11301</v>
      </c>
      <c r="C730" t="s">
        <v>11661</v>
      </c>
      <c r="D730">
        <v>2010</v>
      </c>
      <c r="E730" t="s">
        <v>11206</v>
      </c>
      <c r="F730" t="s">
        <v>11904</v>
      </c>
      <c r="G730" s="5">
        <v>260</v>
      </c>
      <c r="H730">
        <v>28410</v>
      </c>
      <c r="I730" s="5">
        <f t="shared" si="22"/>
        <v>728</v>
      </c>
      <c r="J730" s="5" t="str">
        <f t="shared" si="23"/>
        <v>729,Dodge,Nitro,2010,regular unleaded,AUTOMATIC,260,28410,728</v>
      </c>
    </row>
    <row r="731" spans="1:10">
      <c r="A731" s="5">
        <v>730</v>
      </c>
      <c r="B731" s="5" t="s">
        <v>11301</v>
      </c>
      <c r="C731" t="s">
        <v>11661</v>
      </c>
      <c r="D731">
        <v>2011</v>
      </c>
      <c r="E731" t="s">
        <v>11206</v>
      </c>
      <c r="F731" t="s">
        <v>11904</v>
      </c>
      <c r="G731" s="5">
        <v>260</v>
      </c>
      <c r="H731">
        <v>28995</v>
      </c>
      <c r="I731" s="5">
        <f t="shared" si="22"/>
        <v>729</v>
      </c>
      <c r="J731" s="5" t="str">
        <f t="shared" si="23"/>
        <v>730,Dodge,Nitro,2011,regular unleaded,AUTOMATIC,260,28995,729</v>
      </c>
    </row>
    <row r="732" spans="1:10">
      <c r="A732" s="5">
        <v>731</v>
      </c>
      <c r="B732" s="5" t="s">
        <v>11301</v>
      </c>
      <c r="C732" t="s">
        <v>11710</v>
      </c>
      <c r="D732">
        <v>2008</v>
      </c>
      <c r="E732" t="s">
        <v>11213</v>
      </c>
      <c r="F732" t="s">
        <v>11904</v>
      </c>
      <c r="G732" s="5">
        <v>310</v>
      </c>
      <c r="H732">
        <v>34865</v>
      </c>
      <c r="I732" s="5" t="str">
        <f t="shared" si="22"/>
        <v>|n</v>
      </c>
      <c r="J732" s="5" t="str">
        <f t="shared" si="23"/>
        <v>731,Dodge,Ram Pickup 1500,2008,flex-fuel (unleaded/E85),AUTOMATIC,310,34865,|n</v>
      </c>
    </row>
    <row r="733" spans="1:10">
      <c r="A733" s="5">
        <v>732</v>
      </c>
      <c r="B733" s="5" t="s">
        <v>11301</v>
      </c>
      <c r="C733" t="s">
        <v>11710</v>
      </c>
      <c r="D733">
        <v>2008</v>
      </c>
      <c r="E733" t="s">
        <v>11206</v>
      </c>
      <c r="F733" t="s">
        <v>11904</v>
      </c>
      <c r="G733" s="5">
        <v>345</v>
      </c>
      <c r="H733">
        <v>41350</v>
      </c>
      <c r="I733" s="5" t="str">
        <f t="shared" si="22"/>
        <v>|n</v>
      </c>
      <c r="J733" s="5" t="str">
        <f t="shared" si="23"/>
        <v>732,Dodge,Ram Pickup 1500,2008,regular unleaded,AUTOMATIC,345,41350,|n</v>
      </c>
    </row>
    <row r="734" spans="1:10">
      <c r="A734" s="5">
        <v>733</v>
      </c>
      <c r="B734" s="5" t="s">
        <v>11301</v>
      </c>
      <c r="C734" t="s">
        <v>11710</v>
      </c>
      <c r="D734">
        <v>2008</v>
      </c>
      <c r="E734" t="s">
        <v>11206</v>
      </c>
      <c r="F734" t="s">
        <v>11903</v>
      </c>
      <c r="G734" s="5">
        <v>310</v>
      </c>
      <c r="H734">
        <v>34275</v>
      </c>
      <c r="I734" s="5" t="str">
        <f t="shared" si="22"/>
        <v>|n</v>
      </c>
      <c r="J734" s="5" t="str">
        <f t="shared" si="23"/>
        <v>733,Dodge,Ram Pickup 1500,2008,regular unleaded,MANUAL,310,34275,|n</v>
      </c>
    </row>
    <row r="735" spans="1:10">
      <c r="A735" s="5">
        <v>734</v>
      </c>
      <c r="B735" s="5" t="s">
        <v>11301</v>
      </c>
      <c r="C735" t="s">
        <v>11710</v>
      </c>
      <c r="D735">
        <v>2009</v>
      </c>
      <c r="E735" t="s">
        <v>11213</v>
      </c>
      <c r="F735" t="s">
        <v>11904</v>
      </c>
      <c r="G735" s="5">
        <v>310</v>
      </c>
      <c r="H735">
        <v>35100</v>
      </c>
      <c r="I735" s="5" t="str">
        <f t="shared" si="22"/>
        <v>|n</v>
      </c>
      <c r="J735" s="5" t="str">
        <f t="shared" si="23"/>
        <v>734,Dodge,Ram Pickup 1500,2009,flex-fuel (unleaded/E85),AUTOMATIC,310,35100,|n</v>
      </c>
    </row>
    <row r="736" spans="1:10">
      <c r="A736" s="5">
        <v>735</v>
      </c>
      <c r="B736" s="5" t="s">
        <v>11301</v>
      </c>
      <c r="C736" t="s">
        <v>11710</v>
      </c>
      <c r="D736">
        <v>2009</v>
      </c>
      <c r="E736" t="s">
        <v>11206</v>
      </c>
      <c r="F736" t="s">
        <v>11904</v>
      </c>
      <c r="G736" s="5">
        <v>390</v>
      </c>
      <c r="H736">
        <v>43490</v>
      </c>
      <c r="I736" s="5" t="str">
        <f t="shared" si="22"/>
        <v>|n</v>
      </c>
      <c r="J736" s="5" t="str">
        <f t="shared" si="23"/>
        <v>735,Dodge,Ram Pickup 1500,2009,regular unleaded,AUTOMATIC,390,43490,|n</v>
      </c>
    </row>
    <row r="737" spans="1:10">
      <c r="A737" s="5">
        <v>736</v>
      </c>
      <c r="B737" s="5" t="s">
        <v>11301</v>
      </c>
      <c r="C737" t="s">
        <v>11710</v>
      </c>
      <c r="D737">
        <v>2010</v>
      </c>
      <c r="E737" t="s">
        <v>11213</v>
      </c>
      <c r="F737" t="s">
        <v>11904</v>
      </c>
      <c r="G737" s="5">
        <v>310</v>
      </c>
      <c r="H737">
        <v>34240</v>
      </c>
      <c r="I737" s="5" t="str">
        <f t="shared" si="22"/>
        <v>|n</v>
      </c>
      <c r="J737" s="5" t="str">
        <f t="shared" si="23"/>
        <v>736,Dodge,Ram Pickup 1500,2010,flex-fuel (unleaded/E85),AUTOMATIC,310,34240,|n</v>
      </c>
    </row>
    <row r="738" spans="1:10">
      <c r="A738" s="5">
        <v>737</v>
      </c>
      <c r="B738" s="5" t="s">
        <v>11301</v>
      </c>
      <c r="C738" t="s">
        <v>11710</v>
      </c>
      <c r="D738">
        <v>2010</v>
      </c>
      <c r="E738" t="s">
        <v>11206</v>
      </c>
      <c r="F738" t="s">
        <v>11904</v>
      </c>
      <c r="G738" s="5">
        <v>390</v>
      </c>
      <c r="H738">
        <v>42650</v>
      </c>
      <c r="I738" s="5" t="str">
        <f t="shared" si="22"/>
        <v>|n</v>
      </c>
      <c r="J738" s="5" t="str">
        <f t="shared" si="23"/>
        <v>737,Dodge,Ram Pickup 1500,2010,regular unleaded,AUTOMATIC,390,42650,|n</v>
      </c>
    </row>
    <row r="739" spans="1:10">
      <c r="A739" s="5">
        <v>738</v>
      </c>
      <c r="B739" s="5" t="s">
        <v>11301</v>
      </c>
      <c r="C739" t="s">
        <v>11800</v>
      </c>
      <c r="D739">
        <v>2013</v>
      </c>
      <c r="E739" t="s">
        <v>11202</v>
      </c>
      <c r="F739" t="s">
        <v>11903</v>
      </c>
      <c r="G739" s="5">
        <v>640</v>
      </c>
      <c r="H739">
        <v>120395</v>
      </c>
      <c r="I739" s="5" t="str">
        <f t="shared" si="22"/>
        <v>|n</v>
      </c>
      <c r="J739" s="5" t="str">
        <f t="shared" si="23"/>
        <v>738,Dodge,SRT Viper,2013,premium unleaded (required),MANUAL,640,120395,|n</v>
      </c>
    </row>
    <row r="740" spans="1:10">
      <c r="A740" s="5">
        <v>739</v>
      </c>
      <c r="B740" s="5" t="s">
        <v>11301</v>
      </c>
      <c r="C740" t="s">
        <v>11800</v>
      </c>
      <c r="D740">
        <v>2014</v>
      </c>
      <c r="E740" t="s">
        <v>11202</v>
      </c>
      <c r="F740" t="s">
        <v>11903</v>
      </c>
      <c r="G740" s="5">
        <v>640</v>
      </c>
      <c r="H740">
        <v>107385</v>
      </c>
      <c r="I740" s="5">
        <f t="shared" si="22"/>
        <v>738</v>
      </c>
      <c r="J740" s="5" t="str">
        <f t="shared" si="23"/>
        <v>739,Dodge,SRT Viper,2014,premium unleaded (required),MANUAL,640,107385,738</v>
      </c>
    </row>
    <row r="741" spans="1:10">
      <c r="A741" s="5">
        <v>740</v>
      </c>
      <c r="B741" s="5" t="s">
        <v>11301</v>
      </c>
      <c r="C741" t="s">
        <v>11804</v>
      </c>
      <c r="D741">
        <v>2005</v>
      </c>
      <c r="E741" t="s">
        <v>11206</v>
      </c>
      <c r="F741" t="s">
        <v>11904</v>
      </c>
      <c r="G741" s="5">
        <v>200</v>
      </c>
      <c r="H741">
        <v>23335</v>
      </c>
      <c r="I741" s="5" t="str">
        <f t="shared" si="22"/>
        <v>|n</v>
      </c>
      <c r="J741" s="5" t="str">
        <f t="shared" si="23"/>
        <v>740,Dodge,Stratus,2005,regular unleaded,AUTOMATIC,200,23335,|n</v>
      </c>
    </row>
    <row r="742" spans="1:10">
      <c r="A742" s="5">
        <v>741</v>
      </c>
      <c r="B742" s="5" t="s">
        <v>11301</v>
      </c>
      <c r="C742" t="s">
        <v>11804</v>
      </c>
      <c r="D742">
        <v>2005</v>
      </c>
      <c r="E742" t="s">
        <v>11206</v>
      </c>
      <c r="F742" t="s">
        <v>11903</v>
      </c>
      <c r="G742" s="5">
        <v>200</v>
      </c>
      <c r="H742">
        <v>22980</v>
      </c>
      <c r="I742" s="5" t="str">
        <f t="shared" si="22"/>
        <v>|n</v>
      </c>
      <c r="J742" s="5" t="str">
        <f t="shared" si="23"/>
        <v>741,Dodge,Stratus,2005,regular unleaded,MANUAL,200,22980,|n</v>
      </c>
    </row>
    <row r="743" spans="1:10">
      <c r="A743" s="5">
        <v>742</v>
      </c>
      <c r="B743" s="5" t="s">
        <v>11301</v>
      </c>
      <c r="C743" t="s">
        <v>11804</v>
      </c>
      <c r="D743">
        <v>2006</v>
      </c>
      <c r="E743" t="s">
        <v>11206</v>
      </c>
      <c r="F743" t="s">
        <v>11904</v>
      </c>
      <c r="G743" s="5">
        <v>200</v>
      </c>
      <c r="H743">
        <v>23755</v>
      </c>
      <c r="I743" s="5" t="str">
        <f t="shared" si="22"/>
        <v>|n</v>
      </c>
      <c r="J743" s="5" t="str">
        <f t="shared" si="23"/>
        <v>742,Dodge,Stratus,2006,regular unleaded,AUTOMATIC,200,23755,|n</v>
      </c>
    </row>
    <row r="744" spans="1:10">
      <c r="A744" s="5">
        <v>743</v>
      </c>
      <c r="B744" s="5" t="s">
        <v>11301</v>
      </c>
      <c r="C744" t="s">
        <v>11868</v>
      </c>
      <c r="D744">
        <v>2015</v>
      </c>
      <c r="E744" t="s">
        <v>11202</v>
      </c>
      <c r="F744" t="s">
        <v>11903</v>
      </c>
      <c r="G744" s="5">
        <v>645</v>
      </c>
      <c r="H744">
        <v>107995</v>
      </c>
      <c r="I744" s="5" t="str">
        <f t="shared" si="22"/>
        <v>|n</v>
      </c>
      <c r="J744" s="5" t="str">
        <f t="shared" si="23"/>
        <v>743,Dodge,Viper,2015,premium unleaded (required),MANUAL,645,107995,|n</v>
      </c>
    </row>
    <row r="745" spans="1:10">
      <c r="A745" s="5">
        <v>744</v>
      </c>
      <c r="B745" s="5" t="s">
        <v>11301</v>
      </c>
      <c r="C745" t="s">
        <v>11868</v>
      </c>
      <c r="D745">
        <v>2016</v>
      </c>
      <c r="E745" t="s">
        <v>11202</v>
      </c>
      <c r="F745" t="s">
        <v>11903</v>
      </c>
      <c r="G745" s="5">
        <v>645</v>
      </c>
      <c r="H745">
        <v>118795</v>
      </c>
      <c r="I745" s="5">
        <f t="shared" si="22"/>
        <v>743</v>
      </c>
      <c r="J745" s="5" t="str">
        <f t="shared" si="23"/>
        <v>744,Dodge,Viper,2016,premium unleaded (required),MANUAL,645,118795,743</v>
      </c>
    </row>
    <row r="746" spans="1:10">
      <c r="A746" s="5">
        <v>745</v>
      </c>
      <c r="B746" s="5" t="s">
        <v>11301</v>
      </c>
      <c r="C746" t="s">
        <v>11868</v>
      </c>
      <c r="D746">
        <v>2017</v>
      </c>
      <c r="E746" t="s">
        <v>11202</v>
      </c>
      <c r="F746" t="s">
        <v>11903</v>
      </c>
      <c r="G746" s="5">
        <v>645</v>
      </c>
      <c r="H746">
        <v>118795</v>
      </c>
      <c r="I746" s="5">
        <f t="shared" si="22"/>
        <v>744</v>
      </c>
      <c r="J746" s="5" t="str">
        <f t="shared" si="23"/>
        <v>745,Dodge,Viper,2017,premium unleaded (required),MANUAL,645,118795,744</v>
      </c>
    </row>
    <row r="747" spans="1:10">
      <c r="A747" s="5">
        <v>746</v>
      </c>
      <c r="B747" s="5" t="s">
        <v>11222</v>
      </c>
      <c r="C747">
        <v>599</v>
      </c>
      <c r="D747">
        <v>2009</v>
      </c>
      <c r="E747" t="s">
        <v>11202</v>
      </c>
      <c r="F747" t="s">
        <v>11905</v>
      </c>
      <c r="G747" s="5">
        <v>611</v>
      </c>
      <c r="H747">
        <v>320580</v>
      </c>
      <c r="I747" s="5" t="str">
        <f t="shared" si="22"/>
        <v>|n</v>
      </c>
      <c r="J747" s="5" t="str">
        <f t="shared" si="23"/>
        <v>746,Ferrari,599,2009,premium unleaded (required),AUTOMATED_MANUAL,611,320580,|n</v>
      </c>
    </row>
    <row r="748" spans="1:10">
      <c r="A748" s="5">
        <v>747</v>
      </c>
      <c r="B748" s="5" t="s">
        <v>11222</v>
      </c>
      <c r="C748">
        <v>599</v>
      </c>
      <c r="D748">
        <v>2009</v>
      </c>
      <c r="E748" t="s">
        <v>11202</v>
      </c>
      <c r="F748" t="s">
        <v>11903</v>
      </c>
      <c r="G748" s="5">
        <v>611</v>
      </c>
      <c r="H748">
        <v>310543</v>
      </c>
      <c r="I748" s="5" t="str">
        <f t="shared" si="22"/>
        <v>|n</v>
      </c>
      <c r="J748" s="5" t="str">
        <f t="shared" si="23"/>
        <v>747,Ferrari,599,2009,premium unleaded (required),MANUAL,611,310543,|n</v>
      </c>
    </row>
    <row r="749" spans="1:10">
      <c r="A749" s="5">
        <v>748</v>
      </c>
      <c r="B749" s="5" t="s">
        <v>11222</v>
      </c>
      <c r="C749">
        <v>599</v>
      </c>
      <c r="D749">
        <v>2010</v>
      </c>
      <c r="E749" t="s">
        <v>11202</v>
      </c>
      <c r="F749" t="s">
        <v>11903</v>
      </c>
      <c r="G749" s="5">
        <v>611</v>
      </c>
      <c r="H749">
        <v>310543</v>
      </c>
      <c r="I749" s="5">
        <f t="shared" si="22"/>
        <v>747</v>
      </c>
      <c r="J749" s="5" t="str">
        <f t="shared" si="23"/>
        <v>748,Ferrari,599,2010,premium unleaded (required),MANUAL,611,310543,747</v>
      </c>
    </row>
    <row r="750" spans="1:10">
      <c r="A750" s="5">
        <v>749</v>
      </c>
      <c r="B750" s="5" t="s">
        <v>11222</v>
      </c>
      <c r="C750">
        <v>599</v>
      </c>
      <c r="D750">
        <v>2011</v>
      </c>
      <c r="E750" t="s">
        <v>11202</v>
      </c>
      <c r="F750" t="s">
        <v>11905</v>
      </c>
      <c r="G750" s="5">
        <v>661</v>
      </c>
      <c r="H750">
        <v>410000</v>
      </c>
      <c r="I750" s="5" t="str">
        <f t="shared" si="22"/>
        <v>|n</v>
      </c>
      <c r="J750" s="5" t="str">
        <f t="shared" si="23"/>
        <v>749,Ferrari,599,2011,premium unleaded (required),AUTOMATED_MANUAL,661,410000,|n</v>
      </c>
    </row>
    <row r="751" spans="1:10">
      <c r="A751" s="5">
        <v>750</v>
      </c>
      <c r="B751" s="5" t="s">
        <v>11222</v>
      </c>
      <c r="C751" t="s">
        <v>11226</v>
      </c>
      <c r="D751">
        <v>2013</v>
      </c>
      <c r="E751" t="s">
        <v>11202</v>
      </c>
      <c r="F751" t="s">
        <v>11905</v>
      </c>
      <c r="G751" s="5">
        <v>562</v>
      </c>
      <c r="H751">
        <v>257412</v>
      </c>
      <c r="I751" s="5" t="str">
        <f t="shared" si="22"/>
        <v>|n</v>
      </c>
      <c r="J751" s="5" t="str">
        <f t="shared" si="23"/>
        <v>750,Ferrari,458 Italia,2013,premium unleaded (required),AUTOMATED_MANUAL,562,257412,|n</v>
      </c>
    </row>
    <row r="752" spans="1:10">
      <c r="A752" s="5">
        <v>751</v>
      </c>
      <c r="B752" s="5" t="s">
        <v>11222</v>
      </c>
      <c r="C752" t="s">
        <v>11226</v>
      </c>
      <c r="D752">
        <v>2014</v>
      </c>
      <c r="E752" t="s">
        <v>11202</v>
      </c>
      <c r="F752" t="s">
        <v>11905</v>
      </c>
      <c r="G752" s="5">
        <v>597</v>
      </c>
      <c r="H752">
        <v>288000</v>
      </c>
      <c r="I752" s="5">
        <f t="shared" si="22"/>
        <v>750</v>
      </c>
      <c r="J752" s="5" t="str">
        <f t="shared" si="23"/>
        <v>751,Ferrari,458 Italia,2014,premium unleaded (required),AUTOMATED_MANUAL,597,288000,750</v>
      </c>
    </row>
    <row r="753" spans="1:10">
      <c r="A753" s="5">
        <v>752</v>
      </c>
      <c r="B753" s="5" t="s">
        <v>11222</v>
      </c>
      <c r="C753" t="s">
        <v>11226</v>
      </c>
      <c r="D753">
        <v>2015</v>
      </c>
      <c r="E753" t="s">
        <v>11202</v>
      </c>
      <c r="F753" t="s">
        <v>11905</v>
      </c>
      <c r="G753" s="5">
        <v>597</v>
      </c>
      <c r="H753">
        <v>291744</v>
      </c>
      <c r="I753" s="5">
        <f t="shared" si="22"/>
        <v>751</v>
      </c>
      <c r="J753" s="5" t="str">
        <f t="shared" si="23"/>
        <v>752,Ferrari,458 Italia,2015,premium unleaded (required),AUTOMATED_MANUAL,597,291744,751</v>
      </c>
    </row>
    <row r="754" spans="1:10">
      <c r="A754" s="5">
        <v>753</v>
      </c>
      <c r="B754" s="5" t="s">
        <v>11222</v>
      </c>
      <c r="C754" t="s">
        <v>11243</v>
      </c>
      <c r="D754">
        <v>2009</v>
      </c>
      <c r="E754" t="s">
        <v>11202</v>
      </c>
      <c r="F754" t="s">
        <v>11905</v>
      </c>
      <c r="G754" s="5">
        <v>532</v>
      </c>
      <c r="H754">
        <v>313088</v>
      </c>
      <c r="I754" s="5" t="str">
        <f t="shared" si="22"/>
        <v>|n</v>
      </c>
      <c r="J754" s="5" t="str">
        <f t="shared" si="23"/>
        <v>753,Ferrari,612 Scaglietti,2009,premium unleaded (required),AUTOMATED_MANUAL,532,313088,|n</v>
      </c>
    </row>
    <row r="755" spans="1:10">
      <c r="A755" s="5">
        <v>754</v>
      </c>
      <c r="B755" s="5" t="s">
        <v>11222</v>
      </c>
      <c r="C755" t="s">
        <v>11243</v>
      </c>
      <c r="D755">
        <v>2010</v>
      </c>
      <c r="E755" t="s">
        <v>11202</v>
      </c>
      <c r="F755" t="s">
        <v>11905</v>
      </c>
      <c r="G755" s="5">
        <v>532</v>
      </c>
      <c r="H755">
        <v>313088</v>
      </c>
      <c r="I755" s="5">
        <f t="shared" si="22"/>
        <v>753</v>
      </c>
      <c r="J755" s="5" t="str">
        <f t="shared" si="23"/>
        <v>754,Ferrari,612 Scaglietti,2010,premium unleaded (required),AUTOMATED_MANUAL,532,313088,753</v>
      </c>
    </row>
    <row r="756" spans="1:10">
      <c r="A756" s="5">
        <v>755</v>
      </c>
      <c r="B756" s="5" t="s">
        <v>11222</v>
      </c>
      <c r="C756" t="s">
        <v>11243</v>
      </c>
      <c r="D756">
        <v>2011</v>
      </c>
      <c r="E756" t="s">
        <v>11202</v>
      </c>
      <c r="F756" t="s">
        <v>11905</v>
      </c>
      <c r="G756" s="5">
        <v>532</v>
      </c>
      <c r="H756">
        <v>313088</v>
      </c>
      <c r="I756" s="5">
        <f t="shared" si="22"/>
        <v>754</v>
      </c>
      <c r="J756" s="5" t="str">
        <f t="shared" si="23"/>
        <v>755,Ferrari,612 Scaglietti,2011,premium unleaded (required),AUTOMATED_MANUAL,532,313088,754</v>
      </c>
    </row>
    <row r="757" spans="1:10">
      <c r="A757" s="5">
        <v>756</v>
      </c>
      <c r="B757" s="5" t="s">
        <v>11222</v>
      </c>
      <c r="C757" t="s">
        <v>11337</v>
      </c>
      <c r="D757">
        <v>2012</v>
      </c>
      <c r="E757" t="s">
        <v>11202</v>
      </c>
      <c r="F757" t="s">
        <v>11905</v>
      </c>
      <c r="G757" s="5">
        <v>453</v>
      </c>
      <c r="H757">
        <v>195840</v>
      </c>
      <c r="I757" s="5" t="str">
        <f t="shared" si="22"/>
        <v>|n</v>
      </c>
      <c r="J757" s="5" t="str">
        <f t="shared" si="23"/>
        <v>756,Ferrari,California,2012,premium unleaded (required),AUTOMATED_MANUAL,453,195840,|n</v>
      </c>
    </row>
    <row r="758" spans="1:10">
      <c r="A758" s="5">
        <v>757</v>
      </c>
      <c r="B758" s="5" t="s">
        <v>11222</v>
      </c>
      <c r="C758" t="s">
        <v>11337</v>
      </c>
      <c r="D758">
        <v>2013</v>
      </c>
      <c r="E758" t="s">
        <v>11202</v>
      </c>
      <c r="F758" t="s">
        <v>11905</v>
      </c>
      <c r="G758" s="5">
        <v>483</v>
      </c>
      <c r="H758">
        <v>198190</v>
      </c>
      <c r="I758" s="5">
        <f t="shared" si="22"/>
        <v>756</v>
      </c>
      <c r="J758" s="5" t="str">
        <f t="shared" si="23"/>
        <v>757,Ferrari,California,2013,premium unleaded (required),AUTOMATED_MANUAL,483,198190,756</v>
      </c>
    </row>
    <row r="759" spans="1:10">
      <c r="A759" s="5">
        <v>758</v>
      </c>
      <c r="B759" s="5" t="s">
        <v>11222</v>
      </c>
      <c r="C759" t="s">
        <v>11337</v>
      </c>
      <c r="D759">
        <v>2014</v>
      </c>
      <c r="E759" t="s">
        <v>11202</v>
      </c>
      <c r="F759" t="s">
        <v>11905</v>
      </c>
      <c r="G759" s="5">
        <v>483</v>
      </c>
      <c r="H759">
        <v>198190</v>
      </c>
      <c r="I759" s="5">
        <f t="shared" si="22"/>
        <v>757</v>
      </c>
      <c r="J759" s="5" t="str">
        <f t="shared" si="23"/>
        <v>758,Ferrari,California,2014,premium unleaded (required),AUTOMATED_MANUAL,483,198190,757</v>
      </c>
    </row>
    <row r="760" spans="1:10">
      <c r="A760" s="5">
        <v>759</v>
      </c>
      <c r="B760" s="5" t="s">
        <v>11222</v>
      </c>
      <c r="C760" t="s">
        <v>11336</v>
      </c>
      <c r="D760">
        <v>2015</v>
      </c>
      <c r="E760" t="s">
        <v>11202</v>
      </c>
      <c r="F760" t="s">
        <v>11905</v>
      </c>
      <c r="G760" s="5">
        <v>553</v>
      </c>
      <c r="H760">
        <v>198973</v>
      </c>
      <c r="I760" s="5" t="str">
        <f t="shared" si="22"/>
        <v>|n</v>
      </c>
      <c r="J760" s="5" t="str">
        <f t="shared" si="23"/>
        <v>759,Ferrari,California T,2015,premium unleaded (required),AUTOMATED_MANUAL,553,198973,|n</v>
      </c>
    </row>
    <row r="761" spans="1:10">
      <c r="A761" s="5">
        <v>760</v>
      </c>
      <c r="B761" s="5" t="s">
        <v>11222</v>
      </c>
      <c r="C761" t="s">
        <v>11467</v>
      </c>
      <c r="D761">
        <v>2013</v>
      </c>
      <c r="E761" t="s">
        <v>11202</v>
      </c>
      <c r="F761" t="s">
        <v>11905</v>
      </c>
      <c r="G761" s="5">
        <v>731</v>
      </c>
      <c r="H761">
        <v>315888</v>
      </c>
      <c r="I761" s="5" t="str">
        <f t="shared" si="22"/>
        <v>|n</v>
      </c>
      <c r="J761" s="5" t="str">
        <f t="shared" si="23"/>
        <v>760,Ferrari,F12 Berlinetta,2013,premium unleaded (required),AUTOMATED_MANUAL,731,315888,|n</v>
      </c>
    </row>
    <row r="762" spans="1:10">
      <c r="A762" s="5">
        <v>761</v>
      </c>
      <c r="B762" s="5" t="s">
        <v>11222</v>
      </c>
      <c r="C762" t="s">
        <v>11467</v>
      </c>
      <c r="D762">
        <v>2014</v>
      </c>
      <c r="E762" t="s">
        <v>11202</v>
      </c>
      <c r="F762" t="s">
        <v>11905</v>
      </c>
      <c r="G762" s="5">
        <v>731</v>
      </c>
      <c r="H762">
        <v>315888</v>
      </c>
      <c r="I762" s="5">
        <f t="shared" si="22"/>
        <v>760</v>
      </c>
      <c r="J762" s="5" t="str">
        <f t="shared" si="23"/>
        <v>761,Ferrari,F12 Berlinetta,2014,premium unleaded (required),AUTOMATED_MANUAL,731,315888,760</v>
      </c>
    </row>
    <row r="763" spans="1:10">
      <c r="A763" s="5">
        <v>762</v>
      </c>
      <c r="B763" s="5" t="s">
        <v>11222</v>
      </c>
      <c r="C763" t="s">
        <v>11467</v>
      </c>
      <c r="D763">
        <v>2015</v>
      </c>
      <c r="E763" t="s">
        <v>11202</v>
      </c>
      <c r="F763" t="s">
        <v>11905</v>
      </c>
      <c r="G763" s="5">
        <v>731</v>
      </c>
      <c r="H763">
        <v>319995</v>
      </c>
      <c r="I763" s="5">
        <f t="shared" si="22"/>
        <v>761</v>
      </c>
      <c r="J763" s="5" t="str">
        <f t="shared" si="23"/>
        <v>762,Ferrari,F12 Berlinetta,2015,premium unleaded (required),AUTOMATED_MANUAL,731,319995,761</v>
      </c>
    </row>
    <row r="764" spans="1:10">
      <c r="A764" s="5">
        <v>763</v>
      </c>
      <c r="B764" s="5" t="s">
        <v>11222</v>
      </c>
      <c r="C764" t="s">
        <v>11468</v>
      </c>
      <c r="D764">
        <v>2007</v>
      </c>
      <c r="E764" t="s">
        <v>11202</v>
      </c>
      <c r="F764" t="s">
        <v>11905</v>
      </c>
      <c r="G764" s="5">
        <v>483</v>
      </c>
      <c r="H764">
        <v>234945</v>
      </c>
      <c r="I764" s="5" t="str">
        <f t="shared" si="22"/>
        <v>|n</v>
      </c>
      <c r="J764" s="5" t="str">
        <f t="shared" si="23"/>
        <v>763,Ferrari,F430,2007,premium unleaded (required),AUTOMATED_MANUAL,483,234945,|n</v>
      </c>
    </row>
    <row r="765" spans="1:10">
      <c r="A765" s="5">
        <v>764</v>
      </c>
      <c r="B765" s="5" t="s">
        <v>11222</v>
      </c>
      <c r="C765" t="s">
        <v>11468</v>
      </c>
      <c r="D765">
        <v>2007</v>
      </c>
      <c r="E765" t="s">
        <v>11202</v>
      </c>
      <c r="F765" t="s">
        <v>11903</v>
      </c>
      <c r="G765" s="5">
        <v>483</v>
      </c>
      <c r="H765">
        <v>201213</v>
      </c>
      <c r="I765" s="5" t="str">
        <f t="shared" si="22"/>
        <v>|n</v>
      </c>
      <c r="J765" s="5" t="str">
        <f t="shared" si="23"/>
        <v>764,Ferrari,F430,2007,premium unleaded (required),MANUAL,483,201213,|n</v>
      </c>
    </row>
    <row r="766" spans="1:10">
      <c r="A766" s="5">
        <v>765</v>
      </c>
      <c r="B766" s="5" t="s">
        <v>11222</v>
      </c>
      <c r="C766" t="s">
        <v>11468</v>
      </c>
      <c r="D766">
        <v>2008</v>
      </c>
      <c r="E766" t="s">
        <v>11202</v>
      </c>
      <c r="F766" t="s">
        <v>11905</v>
      </c>
      <c r="G766" s="5">
        <v>483</v>
      </c>
      <c r="H766">
        <v>228447</v>
      </c>
      <c r="I766" s="5" t="str">
        <f t="shared" si="22"/>
        <v>|n</v>
      </c>
      <c r="J766" s="5" t="str">
        <f t="shared" si="23"/>
        <v>765,Ferrari,F430,2008,premium unleaded (required),AUTOMATED_MANUAL,483,228447,|n</v>
      </c>
    </row>
    <row r="767" spans="1:10">
      <c r="A767" s="5">
        <v>766</v>
      </c>
      <c r="B767" s="5" t="s">
        <v>11222</v>
      </c>
      <c r="C767" t="s">
        <v>11468</v>
      </c>
      <c r="D767">
        <v>2008</v>
      </c>
      <c r="E767" t="s">
        <v>11202</v>
      </c>
      <c r="F767" t="s">
        <v>11903</v>
      </c>
      <c r="G767" s="5">
        <v>483</v>
      </c>
      <c r="H767">
        <v>217310</v>
      </c>
      <c r="I767" s="5" t="str">
        <f t="shared" si="22"/>
        <v>|n</v>
      </c>
      <c r="J767" s="5" t="str">
        <f t="shared" si="23"/>
        <v>766,Ferrari,F430,2008,premium unleaded (required),MANUAL,483,217310,|n</v>
      </c>
    </row>
    <row r="768" spans="1:10">
      <c r="A768" s="5">
        <v>767</v>
      </c>
      <c r="B768" s="5" t="s">
        <v>11222</v>
      </c>
      <c r="C768" t="s">
        <v>11468</v>
      </c>
      <c r="D768">
        <v>2009</v>
      </c>
      <c r="E768" t="s">
        <v>11202</v>
      </c>
      <c r="F768" t="s">
        <v>11905</v>
      </c>
      <c r="G768" s="5">
        <v>483</v>
      </c>
      <c r="H768">
        <v>229447</v>
      </c>
      <c r="I768" s="5" t="str">
        <f t="shared" si="22"/>
        <v>|n</v>
      </c>
      <c r="J768" s="5" t="str">
        <f t="shared" si="23"/>
        <v>767,Ferrari,F430,2009,premium unleaded (required),AUTOMATED_MANUAL,483,229447,|n</v>
      </c>
    </row>
    <row r="769" spans="1:10">
      <c r="A769" s="5">
        <v>768</v>
      </c>
      <c r="B769" s="5" t="s">
        <v>11222</v>
      </c>
      <c r="C769" t="s">
        <v>11468</v>
      </c>
      <c r="D769">
        <v>2009</v>
      </c>
      <c r="E769" t="s">
        <v>11202</v>
      </c>
      <c r="F769" t="s">
        <v>11903</v>
      </c>
      <c r="G769" s="5">
        <v>483</v>
      </c>
      <c r="H769">
        <v>218310</v>
      </c>
      <c r="I769" s="5" t="str">
        <f t="shared" si="22"/>
        <v>|n</v>
      </c>
      <c r="J769" s="5" t="str">
        <f t="shared" si="23"/>
        <v>768,Ferrari,F430,2009,premium unleaded (required),MANUAL,483,218310,|n</v>
      </c>
    </row>
    <row r="770" spans="1:10">
      <c r="A770" s="5">
        <v>769</v>
      </c>
      <c r="B770" s="5" t="s">
        <v>11222</v>
      </c>
      <c r="C770" t="s">
        <v>11469</v>
      </c>
      <c r="D770">
        <v>2013</v>
      </c>
      <c r="E770" t="s">
        <v>11202</v>
      </c>
      <c r="F770" t="s">
        <v>11905</v>
      </c>
      <c r="G770" s="5">
        <v>651</v>
      </c>
      <c r="H770">
        <v>295000</v>
      </c>
      <c r="I770" s="5" t="str">
        <f t="shared" si="22"/>
        <v>|n</v>
      </c>
      <c r="J770" s="5" t="str">
        <f t="shared" si="23"/>
        <v>769,Ferrari,FF,2013,premium unleaded (required),AUTOMATED_MANUAL,651,295000,|n</v>
      </c>
    </row>
    <row r="771" spans="1:10">
      <c r="A771" s="5">
        <v>770</v>
      </c>
      <c r="B771" s="5" t="s">
        <v>11222</v>
      </c>
      <c r="C771" t="s">
        <v>11469</v>
      </c>
      <c r="D771">
        <v>2014</v>
      </c>
      <c r="E771" t="s">
        <v>11202</v>
      </c>
      <c r="F771" t="s">
        <v>11905</v>
      </c>
      <c r="G771" s="5">
        <v>651</v>
      </c>
      <c r="H771">
        <v>295000</v>
      </c>
      <c r="I771" s="5">
        <f t="shared" ref="I771:I834" si="24">IF(AND($B770=$B771,$C770=$C771,$E770=$E771,$F770=$F771),A770,"|n")</f>
        <v>769</v>
      </c>
      <c r="J771" s="5" t="str">
        <f t="shared" ref="J771:J834" si="25">A771&amp;","&amp;B771&amp;","&amp;C771&amp;","&amp;D771&amp;","&amp;E771&amp;","&amp;F771&amp;","&amp;G771&amp;","&amp;H771&amp;","&amp;I771</f>
        <v>770,Ferrari,FF,2014,premium unleaded (required),AUTOMATED_MANUAL,651,295000,769</v>
      </c>
    </row>
    <row r="772" spans="1:10">
      <c r="A772" s="5">
        <v>771</v>
      </c>
      <c r="B772" s="5" t="s">
        <v>11222</v>
      </c>
      <c r="C772" t="s">
        <v>11469</v>
      </c>
      <c r="D772">
        <v>2015</v>
      </c>
      <c r="E772" t="s">
        <v>11202</v>
      </c>
      <c r="F772" t="s">
        <v>11905</v>
      </c>
      <c r="G772" s="5">
        <v>651</v>
      </c>
      <c r="H772">
        <v>295000</v>
      </c>
      <c r="I772" s="5">
        <f t="shared" si="24"/>
        <v>770</v>
      </c>
      <c r="J772" s="5" t="str">
        <f t="shared" si="25"/>
        <v>771,Ferrari,FF,2015,premium unleaded (required),AUTOMATED_MANUAL,651,295000,770</v>
      </c>
    </row>
    <row r="773" spans="1:10">
      <c r="A773" s="5">
        <v>772</v>
      </c>
      <c r="B773" s="5" t="s">
        <v>11222</v>
      </c>
      <c r="C773" t="s">
        <v>11809</v>
      </c>
      <c r="D773">
        <v>2005</v>
      </c>
      <c r="E773" t="s">
        <v>11202</v>
      </c>
      <c r="F773" t="s">
        <v>11905</v>
      </c>
      <c r="G773" s="5">
        <v>532</v>
      </c>
      <c r="H773">
        <v>294080</v>
      </c>
      <c r="I773" s="5" t="str">
        <f t="shared" si="24"/>
        <v>|n</v>
      </c>
      <c r="J773" s="5" t="str">
        <f t="shared" si="25"/>
        <v>772,Ferrari,Superamerica,2005,premium unleaded (required),AUTOMATED_MANUAL,532,294080,|n</v>
      </c>
    </row>
    <row r="774" spans="1:10">
      <c r="A774" s="5">
        <v>773</v>
      </c>
      <c r="B774" s="5" t="s">
        <v>11222</v>
      </c>
      <c r="C774" t="s">
        <v>11809</v>
      </c>
      <c r="D774">
        <v>2005</v>
      </c>
      <c r="E774" t="s">
        <v>11202</v>
      </c>
      <c r="F774" t="s">
        <v>11903</v>
      </c>
      <c r="G774" s="5">
        <v>532</v>
      </c>
      <c r="H774">
        <v>281170</v>
      </c>
      <c r="I774" s="5" t="str">
        <f t="shared" si="24"/>
        <v>|n</v>
      </c>
      <c r="J774" s="5" t="str">
        <f t="shared" si="25"/>
        <v>773,Ferrari,Superamerica,2005,premium unleaded (required),MANUAL,532,281170,|n</v>
      </c>
    </row>
    <row r="775" spans="1:10">
      <c r="A775" s="5">
        <v>774</v>
      </c>
      <c r="B775" s="5" t="s">
        <v>11207</v>
      </c>
      <c r="C775">
        <v>500</v>
      </c>
      <c r="D775">
        <v>2015</v>
      </c>
      <c r="E775" t="s">
        <v>11209</v>
      </c>
      <c r="F775" t="s">
        <v>11903</v>
      </c>
      <c r="G775" s="5">
        <v>160</v>
      </c>
      <c r="H775">
        <v>26595</v>
      </c>
      <c r="I775" s="5" t="str">
        <f t="shared" si="24"/>
        <v>|n</v>
      </c>
      <c r="J775" s="5" t="str">
        <f t="shared" si="25"/>
        <v>774,FIAT,500,2015,premium unleaded (recommended),MANUAL,160,26595,|n</v>
      </c>
    </row>
    <row r="776" spans="1:10">
      <c r="A776" s="5">
        <v>775</v>
      </c>
      <c r="B776" s="5" t="s">
        <v>11207</v>
      </c>
      <c r="C776">
        <v>500</v>
      </c>
      <c r="D776">
        <v>2016</v>
      </c>
      <c r="E776" t="s">
        <v>11209</v>
      </c>
      <c r="F776" t="s">
        <v>11903</v>
      </c>
      <c r="G776" s="5">
        <v>160</v>
      </c>
      <c r="H776">
        <v>26695</v>
      </c>
      <c r="I776" s="5">
        <f t="shared" si="24"/>
        <v>774</v>
      </c>
      <c r="J776" s="5" t="str">
        <f t="shared" si="25"/>
        <v>775,FIAT,500,2016,premium unleaded (recommended),MANUAL,160,26695,774</v>
      </c>
    </row>
    <row r="777" spans="1:10">
      <c r="A777" s="5">
        <v>776</v>
      </c>
      <c r="B777" s="5" t="s">
        <v>11207</v>
      </c>
      <c r="C777">
        <v>500</v>
      </c>
      <c r="D777">
        <v>2017</v>
      </c>
      <c r="E777" t="s">
        <v>11209</v>
      </c>
      <c r="F777" t="s">
        <v>11904</v>
      </c>
      <c r="G777" s="5">
        <v>101</v>
      </c>
      <c r="H777">
        <v>20885</v>
      </c>
      <c r="I777" s="5" t="str">
        <f t="shared" si="24"/>
        <v>|n</v>
      </c>
      <c r="J777" s="5" t="str">
        <f t="shared" si="25"/>
        <v>776,FIAT,500,2017,premium unleaded (recommended),AUTOMATIC,101,20885,|n</v>
      </c>
    </row>
    <row r="778" spans="1:10">
      <c r="A778" s="5">
        <v>777</v>
      </c>
      <c r="B778" s="5" t="s">
        <v>11207</v>
      </c>
      <c r="C778">
        <v>500</v>
      </c>
      <c r="D778">
        <v>2017</v>
      </c>
      <c r="E778" t="s">
        <v>11209</v>
      </c>
      <c r="F778" t="s">
        <v>11903</v>
      </c>
      <c r="G778" s="5">
        <v>160</v>
      </c>
      <c r="H778">
        <v>21490</v>
      </c>
      <c r="I778" s="5" t="str">
        <f t="shared" si="24"/>
        <v>|n</v>
      </c>
      <c r="J778" s="5" t="str">
        <f t="shared" si="25"/>
        <v>777,FIAT,500,2017,premium unleaded (recommended),MANUAL,160,21490,|n</v>
      </c>
    </row>
    <row r="779" spans="1:10">
      <c r="A779" s="5">
        <v>778</v>
      </c>
      <c r="B779" s="5" t="s">
        <v>11207</v>
      </c>
      <c r="C779" t="s">
        <v>11208</v>
      </c>
      <c r="D779">
        <v>2017</v>
      </c>
      <c r="E779" t="s">
        <v>11209</v>
      </c>
      <c r="F779" t="s">
        <v>11903</v>
      </c>
      <c r="G779" s="5">
        <v>160</v>
      </c>
      <c r="H779">
        <v>28195</v>
      </c>
      <c r="I779" s="5" t="str">
        <f t="shared" si="24"/>
        <v>|n</v>
      </c>
      <c r="J779" s="5" t="str">
        <f t="shared" si="25"/>
        <v>778,FIAT,124 Spider,2017,premium unleaded (recommended),MANUAL,160,28195,|n</v>
      </c>
    </row>
    <row r="780" spans="1:10">
      <c r="A780" s="5">
        <v>779</v>
      </c>
      <c r="B780" s="5" t="s">
        <v>11207</v>
      </c>
      <c r="C780" t="s">
        <v>11233</v>
      </c>
      <c r="D780">
        <v>2015</v>
      </c>
      <c r="E780" t="s">
        <v>11234</v>
      </c>
      <c r="F780" t="s">
        <v>11906</v>
      </c>
      <c r="G780" s="5">
        <v>151</v>
      </c>
      <c r="H780">
        <v>31800</v>
      </c>
      <c r="I780" s="5" t="str">
        <f t="shared" si="24"/>
        <v>|n</v>
      </c>
      <c r="J780" s="5" t="str">
        <f t="shared" si="25"/>
        <v>779,FIAT,500e,2015,electric,DIRECT_DRIVE,151,31800,|n</v>
      </c>
    </row>
    <row r="781" spans="1:10">
      <c r="A781" s="5">
        <v>780</v>
      </c>
      <c r="B781" s="5" t="s">
        <v>11207</v>
      </c>
      <c r="C781" t="s">
        <v>11233</v>
      </c>
      <c r="D781">
        <v>2016</v>
      </c>
      <c r="E781" t="s">
        <v>11234</v>
      </c>
      <c r="F781" t="s">
        <v>11906</v>
      </c>
      <c r="G781" s="5">
        <v>151</v>
      </c>
      <c r="H781">
        <v>31800</v>
      </c>
      <c r="I781" s="5">
        <f t="shared" si="24"/>
        <v>779</v>
      </c>
      <c r="J781" s="5" t="str">
        <f t="shared" si="25"/>
        <v>780,FIAT,500e,2016,electric,DIRECT_DRIVE,151,31800,779</v>
      </c>
    </row>
    <row r="782" spans="1:10">
      <c r="A782" s="5">
        <v>781</v>
      </c>
      <c r="B782" s="5" t="s">
        <v>11207</v>
      </c>
      <c r="C782" t="s">
        <v>11233</v>
      </c>
      <c r="D782">
        <v>2017</v>
      </c>
      <c r="E782" t="s">
        <v>11234</v>
      </c>
      <c r="F782" t="s">
        <v>11906</v>
      </c>
      <c r="G782" s="5">
        <v>160</v>
      </c>
      <c r="H782">
        <v>31800</v>
      </c>
      <c r="I782" s="5">
        <f t="shared" si="24"/>
        <v>780</v>
      </c>
      <c r="J782" s="5" t="str">
        <f t="shared" si="25"/>
        <v>781,FIAT,500e,2017,electric,DIRECT_DRIVE,160,31800,780</v>
      </c>
    </row>
    <row r="783" spans="1:10">
      <c r="A783" s="5">
        <v>782</v>
      </c>
      <c r="B783" s="5" t="s">
        <v>11207</v>
      </c>
      <c r="C783" t="s">
        <v>11235</v>
      </c>
      <c r="D783">
        <v>2015</v>
      </c>
      <c r="E783" t="s">
        <v>11209</v>
      </c>
      <c r="F783" t="s">
        <v>11904</v>
      </c>
      <c r="G783" s="5">
        <v>160</v>
      </c>
      <c r="H783">
        <v>24695</v>
      </c>
      <c r="I783" s="5" t="str">
        <f t="shared" si="24"/>
        <v>|n</v>
      </c>
      <c r="J783" s="5" t="str">
        <f t="shared" si="25"/>
        <v>782,FIAT,500L,2015,premium unleaded (recommended),AUTOMATIC,160,24695,|n</v>
      </c>
    </row>
    <row r="784" spans="1:10">
      <c r="A784" s="5">
        <v>783</v>
      </c>
      <c r="B784" s="5" t="s">
        <v>11207</v>
      </c>
      <c r="C784" t="s">
        <v>11235</v>
      </c>
      <c r="D784">
        <v>2015</v>
      </c>
      <c r="E784" t="s">
        <v>11209</v>
      </c>
      <c r="F784" t="s">
        <v>11903</v>
      </c>
      <c r="G784" s="5">
        <v>160</v>
      </c>
      <c r="H784">
        <v>23095</v>
      </c>
      <c r="I784" s="5" t="str">
        <f t="shared" si="24"/>
        <v>|n</v>
      </c>
      <c r="J784" s="5" t="str">
        <f t="shared" si="25"/>
        <v>783,FIAT,500L,2015,premium unleaded (recommended),MANUAL,160,23095,|n</v>
      </c>
    </row>
    <row r="785" spans="1:10">
      <c r="A785" s="5">
        <v>784</v>
      </c>
      <c r="B785" s="5" t="s">
        <v>11207</v>
      </c>
      <c r="C785" t="s">
        <v>11235</v>
      </c>
      <c r="D785">
        <v>2016</v>
      </c>
      <c r="E785" t="s">
        <v>11209</v>
      </c>
      <c r="F785" t="s">
        <v>11904</v>
      </c>
      <c r="G785" s="5">
        <v>160</v>
      </c>
      <c r="H785">
        <v>24795</v>
      </c>
      <c r="I785" s="5" t="str">
        <f t="shared" si="24"/>
        <v>|n</v>
      </c>
      <c r="J785" s="5" t="str">
        <f t="shared" si="25"/>
        <v>784,FIAT,500L,2016,premium unleaded (recommended),AUTOMATIC,160,24795,|n</v>
      </c>
    </row>
    <row r="786" spans="1:10">
      <c r="A786" s="5">
        <v>785</v>
      </c>
      <c r="B786" s="5" t="s">
        <v>11207</v>
      </c>
      <c r="C786" t="s">
        <v>11235</v>
      </c>
      <c r="D786">
        <v>2016</v>
      </c>
      <c r="E786" t="s">
        <v>11209</v>
      </c>
      <c r="F786" t="s">
        <v>11903</v>
      </c>
      <c r="G786" s="5">
        <v>160</v>
      </c>
      <c r="H786">
        <v>23395</v>
      </c>
      <c r="I786" s="5" t="str">
        <f t="shared" si="24"/>
        <v>|n</v>
      </c>
      <c r="J786" s="5" t="str">
        <f t="shared" si="25"/>
        <v>785,FIAT,500L,2016,premium unleaded (recommended),MANUAL,160,23395,|n</v>
      </c>
    </row>
    <row r="787" spans="1:10">
      <c r="A787" s="5">
        <v>786</v>
      </c>
      <c r="B787" s="5" t="s">
        <v>11207</v>
      </c>
      <c r="C787" t="s">
        <v>11235</v>
      </c>
      <c r="D787">
        <v>2017</v>
      </c>
      <c r="E787" t="s">
        <v>11209</v>
      </c>
      <c r="F787" t="s">
        <v>11904</v>
      </c>
      <c r="G787" s="5">
        <v>160</v>
      </c>
      <c r="H787">
        <v>23695</v>
      </c>
      <c r="I787" s="5" t="str">
        <f t="shared" si="24"/>
        <v>|n</v>
      </c>
      <c r="J787" s="5" t="str">
        <f t="shared" si="25"/>
        <v>786,FIAT,500L,2017,premium unleaded (recommended),AUTOMATIC,160,23695,|n</v>
      </c>
    </row>
    <row r="788" spans="1:10">
      <c r="A788" s="5">
        <v>787</v>
      </c>
      <c r="B788" s="5" t="s">
        <v>11207</v>
      </c>
      <c r="C788" t="s">
        <v>11236</v>
      </c>
      <c r="D788">
        <v>2016</v>
      </c>
      <c r="E788" t="s">
        <v>11209</v>
      </c>
      <c r="F788" t="s">
        <v>11903</v>
      </c>
      <c r="G788" s="5">
        <v>160</v>
      </c>
      <c r="H788">
        <v>20000</v>
      </c>
      <c r="I788" s="5" t="str">
        <f t="shared" si="24"/>
        <v>|n</v>
      </c>
      <c r="J788" s="5" t="str">
        <f t="shared" si="25"/>
        <v>787,FIAT,500X,2016,premium unleaded (recommended),MANUAL,160,20000,|n</v>
      </c>
    </row>
    <row r="789" spans="1:10">
      <c r="A789" s="5">
        <v>788</v>
      </c>
      <c r="B789" s="5" t="s">
        <v>11207</v>
      </c>
      <c r="C789" t="s">
        <v>11236</v>
      </c>
      <c r="D789">
        <v>2016</v>
      </c>
      <c r="E789" t="s">
        <v>11206</v>
      </c>
      <c r="F789" t="s">
        <v>11904</v>
      </c>
      <c r="G789" s="5">
        <v>180</v>
      </c>
      <c r="H789">
        <v>29235</v>
      </c>
      <c r="I789" s="5" t="str">
        <f t="shared" si="24"/>
        <v>|n</v>
      </c>
      <c r="J789" s="5" t="str">
        <f t="shared" si="25"/>
        <v>788,FIAT,500X,2016,regular unleaded,AUTOMATIC,180,29235,|n</v>
      </c>
    </row>
    <row r="790" spans="1:10">
      <c r="A790" s="5">
        <v>789</v>
      </c>
      <c r="B790" s="5" t="s">
        <v>11207</v>
      </c>
      <c r="C790" t="s">
        <v>11236</v>
      </c>
      <c r="D790">
        <v>2017</v>
      </c>
      <c r="E790" t="s">
        <v>11209</v>
      </c>
      <c r="F790" t="s">
        <v>11903</v>
      </c>
      <c r="G790" s="5">
        <v>160</v>
      </c>
      <c r="H790">
        <v>19995</v>
      </c>
      <c r="I790" s="5" t="str">
        <f t="shared" si="24"/>
        <v>|n</v>
      </c>
      <c r="J790" s="5" t="str">
        <f t="shared" si="25"/>
        <v>789,FIAT,500X,2017,premium unleaded (recommended),MANUAL,160,19995,|n</v>
      </c>
    </row>
    <row r="791" spans="1:10">
      <c r="A791" s="5">
        <v>790</v>
      </c>
      <c r="B791" s="5" t="s">
        <v>11207</v>
      </c>
      <c r="C791" t="s">
        <v>11236</v>
      </c>
      <c r="D791">
        <v>2017</v>
      </c>
      <c r="E791" t="s">
        <v>11206</v>
      </c>
      <c r="F791" t="s">
        <v>11904</v>
      </c>
      <c r="G791" s="5">
        <v>180</v>
      </c>
      <c r="H791">
        <v>27035</v>
      </c>
      <c r="I791" s="5" t="str">
        <f t="shared" si="24"/>
        <v>|n</v>
      </c>
      <c r="J791" s="5" t="str">
        <f t="shared" si="25"/>
        <v>790,FIAT,500X,2017,regular unleaded,AUTOMATIC,180,27035,|n</v>
      </c>
    </row>
    <row r="792" spans="1:10">
      <c r="A792" s="5">
        <v>791</v>
      </c>
      <c r="B792" s="5" t="s">
        <v>11277</v>
      </c>
      <c r="C792" t="s">
        <v>11329</v>
      </c>
      <c r="D792">
        <v>2015</v>
      </c>
      <c r="E792" t="s">
        <v>11206</v>
      </c>
      <c r="F792" t="s">
        <v>11904</v>
      </c>
      <c r="G792" s="5">
        <v>188</v>
      </c>
      <c r="H792">
        <v>27170</v>
      </c>
      <c r="I792" s="5" t="str">
        <f t="shared" si="24"/>
        <v>|n</v>
      </c>
      <c r="J792" s="5" t="str">
        <f t="shared" si="25"/>
        <v>791,Ford,C-Max Hybrid,2015,regular unleaded,AUTOMATIC,188,27170,|n</v>
      </c>
    </row>
    <row r="793" spans="1:10">
      <c r="A793" s="5">
        <v>792</v>
      </c>
      <c r="B793" s="5" t="s">
        <v>11277</v>
      </c>
      <c r="C793" t="s">
        <v>11329</v>
      </c>
      <c r="D793">
        <v>2016</v>
      </c>
      <c r="E793" t="s">
        <v>11206</v>
      </c>
      <c r="F793" t="s">
        <v>11904</v>
      </c>
      <c r="G793" s="5">
        <v>188</v>
      </c>
      <c r="H793">
        <v>27170</v>
      </c>
      <c r="I793" s="5">
        <f t="shared" si="24"/>
        <v>791</v>
      </c>
      <c r="J793" s="5" t="str">
        <f t="shared" si="25"/>
        <v>792,Ford,C-Max Hybrid,2016,regular unleaded,AUTOMATIC,188,27170,791</v>
      </c>
    </row>
    <row r="794" spans="1:10">
      <c r="A794" s="5">
        <v>793</v>
      </c>
      <c r="B794" s="5" t="s">
        <v>11277</v>
      </c>
      <c r="C794" t="s">
        <v>11329</v>
      </c>
      <c r="D794">
        <v>2017</v>
      </c>
      <c r="E794" t="s">
        <v>11206</v>
      </c>
      <c r="F794" t="s">
        <v>11904</v>
      </c>
      <c r="G794" s="5">
        <v>188</v>
      </c>
      <c r="H794">
        <v>27120</v>
      </c>
      <c r="I794" s="5">
        <f t="shared" si="24"/>
        <v>792</v>
      </c>
      <c r="J794" s="5" t="str">
        <f t="shared" si="25"/>
        <v>793,Ford,C-Max Hybrid,2017,regular unleaded,AUTOMATIC,188,27120,792</v>
      </c>
    </row>
    <row r="795" spans="1:10">
      <c r="A795" s="5">
        <v>794</v>
      </c>
      <c r="B795" s="5" t="s">
        <v>11277</v>
      </c>
      <c r="C795" t="s">
        <v>11390</v>
      </c>
      <c r="D795">
        <v>2009</v>
      </c>
      <c r="E795" t="s">
        <v>11213</v>
      </c>
      <c r="F795" t="s">
        <v>11904</v>
      </c>
      <c r="G795" s="5">
        <v>224</v>
      </c>
      <c r="H795">
        <v>29205</v>
      </c>
      <c r="I795" s="5" t="str">
        <f t="shared" si="24"/>
        <v>|n</v>
      </c>
      <c r="J795" s="5" t="str">
        <f t="shared" si="25"/>
        <v>794,Ford,Crown Victoria,2009,flex-fuel (unleaded/E85),AUTOMATIC,224,29205,|n</v>
      </c>
    </row>
    <row r="796" spans="1:10">
      <c r="A796" s="5">
        <v>795</v>
      </c>
      <c r="B796" s="5" t="s">
        <v>11277</v>
      </c>
      <c r="C796" t="s">
        <v>11390</v>
      </c>
      <c r="D796">
        <v>2010</v>
      </c>
      <c r="E796" t="s">
        <v>11213</v>
      </c>
      <c r="F796" t="s">
        <v>11904</v>
      </c>
      <c r="G796" s="5">
        <v>224</v>
      </c>
      <c r="H796">
        <v>29905</v>
      </c>
      <c r="I796" s="5">
        <f t="shared" si="24"/>
        <v>794</v>
      </c>
      <c r="J796" s="5" t="str">
        <f t="shared" si="25"/>
        <v>795,Ford,Crown Victoria,2010,flex-fuel (unleaded/E85),AUTOMATIC,224,29905,794</v>
      </c>
    </row>
    <row r="797" spans="1:10">
      <c r="A797" s="5">
        <v>796</v>
      </c>
      <c r="B797" s="5" t="s">
        <v>11277</v>
      </c>
      <c r="C797" t="s">
        <v>11390</v>
      </c>
      <c r="D797">
        <v>2011</v>
      </c>
      <c r="E797" t="s">
        <v>11213</v>
      </c>
      <c r="F797" t="s">
        <v>11904</v>
      </c>
      <c r="G797" s="5">
        <v>239</v>
      </c>
      <c r="H797">
        <v>29905</v>
      </c>
      <c r="I797" s="5">
        <f t="shared" si="24"/>
        <v>795</v>
      </c>
      <c r="J797" s="5" t="str">
        <f t="shared" si="25"/>
        <v>796,Ford,Crown Victoria,2011,flex-fuel (unleaded/E85),AUTOMATIC,239,29905,795</v>
      </c>
    </row>
    <row r="798" spans="1:10">
      <c r="A798" s="5">
        <v>797</v>
      </c>
      <c r="B798" s="5" t="s">
        <v>11277</v>
      </c>
      <c r="C798" t="s">
        <v>11426</v>
      </c>
      <c r="D798">
        <v>2015</v>
      </c>
      <c r="E798" t="s">
        <v>11209</v>
      </c>
      <c r="F798" t="s">
        <v>11904</v>
      </c>
      <c r="G798" s="5">
        <v>245</v>
      </c>
      <c r="H798">
        <v>37595</v>
      </c>
      <c r="I798" s="5" t="str">
        <f t="shared" si="24"/>
        <v>|n</v>
      </c>
      <c r="J798" s="5" t="str">
        <f t="shared" si="25"/>
        <v>797,Ford,Edge,2015,premium unleaded (recommended),AUTOMATIC,245,37595,|n</v>
      </c>
    </row>
    <row r="799" spans="1:10">
      <c r="A799" s="5">
        <v>798</v>
      </c>
      <c r="B799" s="5" t="s">
        <v>11277</v>
      </c>
      <c r="C799" t="s">
        <v>11426</v>
      </c>
      <c r="D799">
        <v>2015</v>
      </c>
      <c r="E799" t="s">
        <v>11206</v>
      </c>
      <c r="F799" t="s">
        <v>11904</v>
      </c>
      <c r="G799" s="5">
        <v>315</v>
      </c>
      <c r="H799">
        <v>40095</v>
      </c>
      <c r="I799" s="5" t="str">
        <f t="shared" si="24"/>
        <v>|n</v>
      </c>
      <c r="J799" s="5" t="str">
        <f t="shared" si="25"/>
        <v>798,Ford,Edge,2015,regular unleaded,AUTOMATIC,315,40095,|n</v>
      </c>
    </row>
    <row r="800" spans="1:10">
      <c r="A800" s="5">
        <v>799</v>
      </c>
      <c r="B800" s="5" t="s">
        <v>11277</v>
      </c>
      <c r="C800" t="s">
        <v>11426</v>
      </c>
      <c r="D800">
        <v>2016</v>
      </c>
      <c r="E800" t="s">
        <v>11209</v>
      </c>
      <c r="F800" t="s">
        <v>11904</v>
      </c>
      <c r="G800" s="5">
        <v>245</v>
      </c>
      <c r="H800">
        <v>37595</v>
      </c>
      <c r="I800" s="5" t="str">
        <f t="shared" si="24"/>
        <v>|n</v>
      </c>
      <c r="J800" s="5" t="str">
        <f t="shared" si="25"/>
        <v>799,Ford,Edge,2016,premium unleaded (recommended),AUTOMATIC,245,37595,|n</v>
      </c>
    </row>
    <row r="801" spans="1:10">
      <c r="A801" s="5">
        <v>800</v>
      </c>
      <c r="B801" s="5" t="s">
        <v>11277</v>
      </c>
      <c r="C801" t="s">
        <v>11426</v>
      </c>
      <c r="D801">
        <v>2016</v>
      </c>
      <c r="E801" t="s">
        <v>11206</v>
      </c>
      <c r="F801" t="s">
        <v>11904</v>
      </c>
      <c r="G801" s="5">
        <v>315</v>
      </c>
      <c r="H801">
        <v>40900</v>
      </c>
      <c r="I801" s="5" t="str">
        <f t="shared" si="24"/>
        <v>|n</v>
      </c>
      <c r="J801" s="5" t="str">
        <f t="shared" si="25"/>
        <v>800,Ford,Edge,2016,regular unleaded,AUTOMATIC,315,40900,|n</v>
      </c>
    </row>
    <row r="802" spans="1:10">
      <c r="A802" s="5">
        <v>801</v>
      </c>
      <c r="B802" s="5" t="s">
        <v>11277</v>
      </c>
      <c r="C802" t="s">
        <v>11426</v>
      </c>
      <c r="D802">
        <v>2017</v>
      </c>
      <c r="E802" t="s">
        <v>11209</v>
      </c>
      <c r="F802" t="s">
        <v>11904</v>
      </c>
      <c r="G802" s="5">
        <v>245</v>
      </c>
      <c r="H802">
        <v>37595</v>
      </c>
      <c r="I802" s="5" t="str">
        <f t="shared" si="24"/>
        <v>|n</v>
      </c>
      <c r="J802" s="5" t="str">
        <f t="shared" si="25"/>
        <v>801,Ford,Edge,2017,premium unleaded (recommended),AUTOMATIC,245,37595,|n</v>
      </c>
    </row>
    <row r="803" spans="1:10">
      <c r="A803" s="5">
        <v>802</v>
      </c>
      <c r="B803" s="5" t="s">
        <v>11277</v>
      </c>
      <c r="C803" t="s">
        <v>11426</v>
      </c>
      <c r="D803">
        <v>2017</v>
      </c>
      <c r="E803" t="s">
        <v>11206</v>
      </c>
      <c r="F803" t="s">
        <v>11904</v>
      </c>
      <c r="G803" s="5">
        <v>315</v>
      </c>
      <c r="H803">
        <v>40900</v>
      </c>
      <c r="I803" s="5" t="str">
        <f t="shared" si="24"/>
        <v>|n</v>
      </c>
      <c r="J803" s="5" t="str">
        <f t="shared" si="25"/>
        <v>802,Ford,Edge,2017,regular unleaded,AUTOMATIC,315,40900,|n</v>
      </c>
    </row>
    <row r="804" spans="1:10">
      <c r="A804" s="5">
        <v>803</v>
      </c>
      <c r="B804" s="5" t="s">
        <v>11277</v>
      </c>
      <c r="C804" t="s">
        <v>11454</v>
      </c>
      <c r="D804">
        <v>2015</v>
      </c>
      <c r="E804" t="s">
        <v>11209</v>
      </c>
      <c r="F804" t="s">
        <v>11904</v>
      </c>
      <c r="G804" s="5">
        <v>178</v>
      </c>
      <c r="H804">
        <v>31485</v>
      </c>
      <c r="I804" s="5" t="str">
        <f t="shared" si="24"/>
        <v>|n</v>
      </c>
      <c r="J804" s="5" t="str">
        <f t="shared" si="25"/>
        <v>803,Ford,Escape,2015,premium unleaded (recommended),AUTOMATIC,178,31485,|n</v>
      </c>
    </row>
    <row r="805" spans="1:10">
      <c r="A805" s="5">
        <v>804</v>
      </c>
      <c r="B805" s="5" t="s">
        <v>11277</v>
      </c>
      <c r="C805" t="s">
        <v>11454</v>
      </c>
      <c r="D805">
        <v>2015</v>
      </c>
      <c r="E805" t="s">
        <v>11206</v>
      </c>
      <c r="F805" t="s">
        <v>11904</v>
      </c>
      <c r="G805" s="5">
        <v>168</v>
      </c>
      <c r="H805">
        <v>23450</v>
      </c>
      <c r="I805" s="5" t="str">
        <f t="shared" si="24"/>
        <v>|n</v>
      </c>
      <c r="J805" s="5" t="str">
        <f t="shared" si="25"/>
        <v>804,Ford,Escape,2015,regular unleaded,AUTOMATIC,168,23450,|n</v>
      </c>
    </row>
    <row r="806" spans="1:10">
      <c r="A806" s="5">
        <v>805</v>
      </c>
      <c r="B806" s="5" t="s">
        <v>11277</v>
      </c>
      <c r="C806" t="s">
        <v>11454</v>
      </c>
      <c r="D806">
        <v>2016</v>
      </c>
      <c r="E806" t="s">
        <v>11209</v>
      </c>
      <c r="F806" t="s">
        <v>11904</v>
      </c>
      <c r="G806" s="5">
        <v>178</v>
      </c>
      <c r="H806">
        <v>31745</v>
      </c>
      <c r="I806" s="5" t="str">
        <f t="shared" si="24"/>
        <v>|n</v>
      </c>
      <c r="J806" s="5" t="str">
        <f t="shared" si="25"/>
        <v>805,Ford,Escape,2016,premium unleaded (recommended),AUTOMATIC,178,31745,|n</v>
      </c>
    </row>
    <row r="807" spans="1:10">
      <c r="A807" s="5">
        <v>806</v>
      </c>
      <c r="B807" s="5" t="s">
        <v>11277</v>
      </c>
      <c r="C807" t="s">
        <v>11454</v>
      </c>
      <c r="D807">
        <v>2016</v>
      </c>
      <c r="E807" t="s">
        <v>11206</v>
      </c>
      <c r="F807" t="s">
        <v>11904</v>
      </c>
      <c r="G807" s="5">
        <v>168</v>
      </c>
      <c r="H807">
        <v>23590</v>
      </c>
      <c r="I807" s="5" t="str">
        <f t="shared" si="24"/>
        <v>|n</v>
      </c>
      <c r="J807" s="5" t="str">
        <f t="shared" si="25"/>
        <v>806,Ford,Escape,2016,regular unleaded,AUTOMATIC,168,23590,|n</v>
      </c>
    </row>
    <row r="808" spans="1:10">
      <c r="A808" s="5">
        <v>807</v>
      </c>
      <c r="B808" s="5" t="s">
        <v>11277</v>
      </c>
      <c r="C808" t="s">
        <v>11454</v>
      </c>
      <c r="D808">
        <v>2017</v>
      </c>
      <c r="E808" t="s">
        <v>11206</v>
      </c>
      <c r="F808" t="s">
        <v>11904</v>
      </c>
      <c r="G808" s="5">
        <v>168</v>
      </c>
      <c r="H808">
        <v>30850</v>
      </c>
      <c r="I808" s="5">
        <f t="shared" si="24"/>
        <v>806</v>
      </c>
      <c r="J808" s="5" t="str">
        <f t="shared" si="25"/>
        <v>807,Ford,Escape,2017,regular unleaded,AUTOMATIC,168,30850,806</v>
      </c>
    </row>
    <row r="809" spans="1:10">
      <c r="A809" s="5">
        <v>808</v>
      </c>
      <c r="B809" s="5" t="s">
        <v>11277</v>
      </c>
      <c r="C809" t="s">
        <v>11453</v>
      </c>
      <c r="D809">
        <v>2009</v>
      </c>
      <c r="E809" t="s">
        <v>11206</v>
      </c>
      <c r="F809" t="s">
        <v>11904</v>
      </c>
      <c r="G809" s="5">
        <v>177</v>
      </c>
      <c r="H809">
        <v>33725</v>
      </c>
      <c r="I809" s="5" t="str">
        <f t="shared" si="24"/>
        <v>|n</v>
      </c>
      <c r="J809" s="5" t="str">
        <f t="shared" si="25"/>
        <v>808,Ford,Escape Hybrid,2009,regular unleaded,AUTOMATIC,177,33725,|n</v>
      </c>
    </row>
    <row r="810" spans="1:10">
      <c r="A810" s="5">
        <v>809</v>
      </c>
      <c r="B810" s="5" t="s">
        <v>11277</v>
      </c>
      <c r="C810" t="s">
        <v>11453</v>
      </c>
      <c r="D810">
        <v>2010</v>
      </c>
      <c r="E810" t="s">
        <v>11206</v>
      </c>
      <c r="F810" t="s">
        <v>11904</v>
      </c>
      <c r="G810" s="5">
        <v>177</v>
      </c>
      <c r="H810">
        <v>34120</v>
      </c>
      <c r="I810" s="5">
        <f t="shared" si="24"/>
        <v>808</v>
      </c>
      <c r="J810" s="5" t="str">
        <f t="shared" si="25"/>
        <v>809,Ford,Escape Hybrid,2010,regular unleaded,AUTOMATIC,177,34120,808</v>
      </c>
    </row>
    <row r="811" spans="1:10">
      <c r="A811" s="5">
        <v>810</v>
      </c>
      <c r="B811" s="5" t="s">
        <v>11277</v>
      </c>
      <c r="C811" t="s">
        <v>11453</v>
      </c>
      <c r="D811">
        <v>2011</v>
      </c>
      <c r="E811" t="s">
        <v>11206</v>
      </c>
      <c r="F811" t="s">
        <v>11904</v>
      </c>
      <c r="G811" s="5">
        <v>177</v>
      </c>
      <c r="H811">
        <v>34830</v>
      </c>
      <c r="I811" s="5">
        <f t="shared" si="24"/>
        <v>809</v>
      </c>
      <c r="J811" s="5" t="str">
        <f t="shared" si="25"/>
        <v>810,Ford,Escape Hybrid,2011,regular unleaded,AUTOMATIC,177,34830,809</v>
      </c>
    </row>
    <row r="812" spans="1:10">
      <c r="A812" s="5">
        <v>811</v>
      </c>
      <c r="B812" s="5" t="s">
        <v>11277</v>
      </c>
      <c r="C812" t="s">
        <v>11421</v>
      </c>
      <c r="D812">
        <v>2012</v>
      </c>
      <c r="E812" t="s">
        <v>11213</v>
      </c>
      <c r="F812" t="s">
        <v>11904</v>
      </c>
      <c r="G812" s="5">
        <v>255</v>
      </c>
      <c r="H812">
        <v>31460</v>
      </c>
      <c r="I812" s="5" t="str">
        <f t="shared" si="24"/>
        <v>|n</v>
      </c>
      <c r="J812" s="5" t="str">
        <f t="shared" si="25"/>
        <v>811,Ford,E-Series Van,2012,flex-fuel (unleaded/E85),AUTOMATIC,255,31460,|n</v>
      </c>
    </row>
    <row r="813" spans="1:10">
      <c r="A813" s="5">
        <v>812</v>
      </c>
      <c r="B813" s="5" t="s">
        <v>11277</v>
      </c>
      <c r="C813" t="s">
        <v>11421</v>
      </c>
      <c r="D813">
        <v>2013</v>
      </c>
      <c r="E813" t="s">
        <v>11213</v>
      </c>
      <c r="F813" t="s">
        <v>11904</v>
      </c>
      <c r="G813" s="5">
        <v>255</v>
      </c>
      <c r="H813">
        <v>32385</v>
      </c>
      <c r="I813" s="5">
        <f t="shared" si="24"/>
        <v>811</v>
      </c>
      <c r="J813" s="5" t="str">
        <f t="shared" si="25"/>
        <v>812,Ford,E-Series Van,2013,flex-fuel (unleaded/E85),AUTOMATIC,255,32385,811</v>
      </c>
    </row>
    <row r="814" spans="1:10">
      <c r="A814" s="5">
        <v>813</v>
      </c>
      <c r="B814" s="5" t="s">
        <v>11277</v>
      </c>
      <c r="C814" t="s">
        <v>11421</v>
      </c>
      <c r="D814">
        <v>2014</v>
      </c>
      <c r="E814" t="s">
        <v>11213</v>
      </c>
      <c r="F814" t="s">
        <v>11904</v>
      </c>
      <c r="G814" s="5">
        <v>255</v>
      </c>
      <c r="H814">
        <v>33660</v>
      </c>
      <c r="I814" s="5">
        <f t="shared" si="24"/>
        <v>812</v>
      </c>
      <c r="J814" s="5" t="str">
        <f t="shared" si="25"/>
        <v>813,Ford,E-Series Van,2014,flex-fuel (unleaded/E85),AUTOMATIC,255,33660,812</v>
      </c>
    </row>
    <row r="815" spans="1:10">
      <c r="A815" s="5">
        <v>814</v>
      </c>
      <c r="B815" s="5" t="s">
        <v>11277</v>
      </c>
      <c r="C815" t="s">
        <v>11422</v>
      </c>
      <c r="D815">
        <v>2012</v>
      </c>
      <c r="E815" t="s">
        <v>11213</v>
      </c>
      <c r="F815" t="s">
        <v>11904</v>
      </c>
      <c r="G815" s="5">
        <v>255</v>
      </c>
      <c r="H815">
        <v>35620</v>
      </c>
      <c r="I815" s="5" t="str">
        <f t="shared" si="24"/>
        <v>|n</v>
      </c>
      <c r="J815" s="5" t="str">
        <f t="shared" si="25"/>
        <v>814,Ford,E-Series Wagon,2012,flex-fuel (unleaded/E85),AUTOMATIC,255,35620,|n</v>
      </c>
    </row>
    <row r="816" spans="1:10">
      <c r="A816" s="5">
        <v>815</v>
      </c>
      <c r="B816" s="5" t="s">
        <v>11277</v>
      </c>
      <c r="C816" t="s">
        <v>11422</v>
      </c>
      <c r="D816">
        <v>2013</v>
      </c>
      <c r="E816" t="s">
        <v>11213</v>
      </c>
      <c r="F816" t="s">
        <v>11904</v>
      </c>
      <c r="G816" s="5">
        <v>255</v>
      </c>
      <c r="H816">
        <v>36545</v>
      </c>
      <c r="I816" s="5">
        <f t="shared" si="24"/>
        <v>814</v>
      </c>
      <c r="J816" s="5" t="str">
        <f t="shared" si="25"/>
        <v>815,Ford,E-Series Wagon,2013,flex-fuel (unleaded/E85),AUTOMATIC,255,36545,814</v>
      </c>
    </row>
    <row r="817" spans="1:10">
      <c r="A817" s="5">
        <v>816</v>
      </c>
      <c r="B817" s="5" t="s">
        <v>11277</v>
      </c>
      <c r="C817" t="s">
        <v>11422</v>
      </c>
      <c r="D817">
        <v>2014</v>
      </c>
      <c r="E817" t="s">
        <v>11213</v>
      </c>
      <c r="F817" t="s">
        <v>11904</v>
      </c>
      <c r="G817" s="5">
        <v>255</v>
      </c>
      <c r="H817">
        <v>37320</v>
      </c>
      <c r="I817" s="5">
        <f t="shared" si="24"/>
        <v>815</v>
      </c>
      <c r="J817" s="5" t="str">
        <f t="shared" si="25"/>
        <v>816,Ford,E-Series Wagon,2014,flex-fuel (unleaded/E85),AUTOMATIC,255,37320,815</v>
      </c>
    </row>
    <row r="818" spans="1:10">
      <c r="A818" s="5">
        <v>817</v>
      </c>
      <c r="B818" s="5" t="s">
        <v>11277</v>
      </c>
      <c r="C818" t="s">
        <v>11461</v>
      </c>
      <c r="D818">
        <v>2016</v>
      </c>
      <c r="E818" t="s">
        <v>11206</v>
      </c>
      <c r="F818" t="s">
        <v>11904</v>
      </c>
      <c r="G818" s="5">
        <v>365</v>
      </c>
      <c r="H818">
        <v>66025</v>
      </c>
      <c r="I818" s="5" t="str">
        <f t="shared" si="24"/>
        <v>|n</v>
      </c>
      <c r="J818" s="5" t="str">
        <f t="shared" si="25"/>
        <v>817,Ford,Expedition,2016,regular unleaded,AUTOMATIC,365,66025,|n</v>
      </c>
    </row>
    <row r="819" spans="1:10">
      <c r="A819" s="5">
        <v>818</v>
      </c>
      <c r="B819" s="5" t="s">
        <v>11277</v>
      </c>
      <c r="C819" t="s">
        <v>11461</v>
      </c>
      <c r="D819">
        <v>2017</v>
      </c>
      <c r="E819" t="s">
        <v>11206</v>
      </c>
      <c r="F819" t="s">
        <v>11904</v>
      </c>
      <c r="G819" s="5">
        <v>365</v>
      </c>
      <c r="H819">
        <v>68996</v>
      </c>
      <c r="I819" s="5">
        <f t="shared" si="24"/>
        <v>817</v>
      </c>
      <c r="J819" s="5" t="str">
        <f t="shared" si="25"/>
        <v>818,Ford,Expedition,2017,regular unleaded,AUTOMATIC,365,68996,817</v>
      </c>
    </row>
    <row r="820" spans="1:10">
      <c r="A820" s="5">
        <v>819</v>
      </c>
      <c r="B820" s="5" t="s">
        <v>11277</v>
      </c>
      <c r="C820" t="s">
        <v>11463</v>
      </c>
      <c r="D820">
        <v>2015</v>
      </c>
      <c r="E820" t="s">
        <v>11213</v>
      </c>
      <c r="F820" t="s">
        <v>11904</v>
      </c>
      <c r="G820" s="5">
        <v>290</v>
      </c>
      <c r="H820">
        <v>40200</v>
      </c>
      <c r="I820" s="5" t="str">
        <f t="shared" si="24"/>
        <v>|n</v>
      </c>
      <c r="J820" s="5" t="str">
        <f t="shared" si="25"/>
        <v>819,Ford,Explorer,2015,flex-fuel (unleaded/E85),AUTOMATIC,290,40200,|n</v>
      </c>
    </row>
    <row r="821" spans="1:10">
      <c r="A821" s="5">
        <v>820</v>
      </c>
      <c r="B821" s="5" t="s">
        <v>11277</v>
      </c>
      <c r="C821" t="s">
        <v>11463</v>
      </c>
      <c r="D821">
        <v>2015</v>
      </c>
      <c r="E821" t="s">
        <v>11206</v>
      </c>
      <c r="F821" t="s">
        <v>11904</v>
      </c>
      <c r="G821" s="5">
        <v>365</v>
      </c>
      <c r="H821">
        <v>43100</v>
      </c>
      <c r="I821" s="5" t="str">
        <f t="shared" si="24"/>
        <v>|n</v>
      </c>
      <c r="J821" s="5" t="str">
        <f t="shared" si="25"/>
        <v>820,Ford,Explorer,2015,regular unleaded,AUTOMATIC,365,43100,|n</v>
      </c>
    </row>
    <row r="822" spans="1:10">
      <c r="A822" s="5">
        <v>821</v>
      </c>
      <c r="B822" s="5" t="s">
        <v>11277</v>
      </c>
      <c r="C822" t="s">
        <v>11463</v>
      </c>
      <c r="D822">
        <v>2016</v>
      </c>
      <c r="E822" t="s">
        <v>11213</v>
      </c>
      <c r="F822" t="s">
        <v>11904</v>
      </c>
      <c r="G822" s="5">
        <v>290</v>
      </c>
      <c r="H822">
        <v>43300</v>
      </c>
      <c r="I822" s="5" t="str">
        <f t="shared" si="24"/>
        <v>|n</v>
      </c>
      <c r="J822" s="5" t="str">
        <f t="shared" si="25"/>
        <v>821,Ford,Explorer,2016,flex-fuel (unleaded/E85),AUTOMATIC,290,43300,|n</v>
      </c>
    </row>
    <row r="823" spans="1:10">
      <c r="A823" s="5">
        <v>822</v>
      </c>
      <c r="B823" s="5" t="s">
        <v>11277</v>
      </c>
      <c r="C823" t="s">
        <v>11463</v>
      </c>
      <c r="D823">
        <v>2016</v>
      </c>
      <c r="E823" t="s">
        <v>11206</v>
      </c>
      <c r="F823" t="s">
        <v>11904</v>
      </c>
      <c r="G823" s="5">
        <v>365</v>
      </c>
      <c r="H823">
        <v>52970</v>
      </c>
      <c r="I823" s="5" t="str">
        <f t="shared" si="24"/>
        <v>|n</v>
      </c>
      <c r="J823" s="5" t="str">
        <f t="shared" si="25"/>
        <v>822,Ford,Explorer,2016,regular unleaded,AUTOMATIC,365,52970,|n</v>
      </c>
    </row>
    <row r="824" spans="1:10">
      <c r="A824" s="5">
        <v>823</v>
      </c>
      <c r="B824" s="5" t="s">
        <v>11277</v>
      </c>
      <c r="C824" t="s">
        <v>11463</v>
      </c>
      <c r="D824">
        <v>2017</v>
      </c>
      <c r="E824" t="s">
        <v>11213</v>
      </c>
      <c r="F824" t="s">
        <v>11904</v>
      </c>
      <c r="G824" s="5">
        <v>290</v>
      </c>
      <c r="H824">
        <v>35775</v>
      </c>
      <c r="I824" s="5" t="str">
        <f t="shared" si="24"/>
        <v>|n</v>
      </c>
      <c r="J824" s="5" t="str">
        <f t="shared" si="25"/>
        <v>823,Ford,Explorer,2017,flex-fuel (unleaded/E85),AUTOMATIC,290,35775,|n</v>
      </c>
    </row>
    <row r="825" spans="1:10">
      <c r="A825" s="5">
        <v>824</v>
      </c>
      <c r="B825" s="5" t="s">
        <v>11277</v>
      </c>
      <c r="C825" t="s">
        <v>11463</v>
      </c>
      <c r="D825">
        <v>2017</v>
      </c>
      <c r="E825" t="s">
        <v>11206</v>
      </c>
      <c r="F825" t="s">
        <v>11904</v>
      </c>
      <c r="G825" s="5">
        <v>365</v>
      </c>
      <c r="H825">
        <v>53235</v>
      </c>
      <c r="I825" s="5" t="str">
        <f t="shared" si="24"/>
        <v>|n</v>
      </c>
      <c r="J825" s="5" t="str">
        <f t="shared" si="25"/>
        <v>824,Ford,Explorer,2017,regular unleaded,AUTOMATIC,365,53235,|n</v>
      </c>
    </row>
    <row r="826" spans="1:10">
      <c r="A826" s="5">
        <v>825</v>
      </c>
      <c r="B826" s="5" t="s">
        <v>11277</v>
      </c>
      <c r="C826" t="s">
        <v>11462</v>
      </c>
      <c r="D826">
        <v>2008</v>
      </c>
      <c r="E826" t="s">
        <v>11206</v>
      </c>
      <c r="F826" t="s">
        <v>11904</v>
      </c>
      <c r="G826" s="5">
        <v>292</v>
      </c>
      <c r="H826">
        <v>31320</v>
      </c>
      <c r="I826" s="5" t="str">
        <f t="shared" si="24"/>
        <v>|n</v>
      </c>
      <c r="J826" s="5" t="str">
        <f t="shared" si="25"/>
        <v>825,Ford,Explorer Sport Trac,2008,regular unleaded,AUTOMATIC,292,31320,|n</v>
      </c>
    </row>
    <row r="827" spans="1:10">
      <c r="A827" s="5">
        <v>826</v>
      </c>
      <c r="B827" s="5" t="s">
        <v>11277</v>
      </c>
      <c r="C827" t="s">
        <v>11462</v>
      </c>
      <c r="D827">
        <v>2009</v>
      </c>
      <c r="E827" t="s">
        <v>11206</v>
      </c>
      <c r="F827" t="s">
        <v>11904</v>
      </c>
      <c r="G827" s="5">
        <v>292</v>
      </c>
      <c r="H827">
        <v>33670</v>
      </c>
      <c r="I827" s="5">
        <f t="shared" si="24"/>
        <v>825</v>
      </c>
      <c r="J827" s="5" t="str">
        <f t="shared" si="25"/>
        <v>826,Ford,Explorer Sport Trac,2009,regular unleaded,AUTOMATIC,292,33670,825</v>
      </c>
    </row>
    <row r="828" spans="1:10">
      <c r="A828" s="5">
        <v>827</v>
      </c>
      <c r="B828" s="5" t="s">
        <v>11277</v>
      </c>
      <c r="C828" t="s">
        <v>11462</v>
      </c>
      <c r="D828">
        <v>2010</v>
      </c>
      <c r="E828" t="s">
        <v>11206</v>
      </c>
      <c r="F828" t="s">
        <v>11904</v>
      </c>
      <c r="G828" s="5">
        <v>210</v>
      </c>
      <c r="H828">
        <v>35590</v>
      </c>
      <c r="I828" s="5">
        <f t="shared" si="24"/>
        <v>826</v>
      </c>
      <c r="J828" s="5" t="str">
        <f t="shared" si="25"/>
        <v>827,Ford,Explorer Sport Trac,2010,regular unleaded,AUTOMATIC,210,35590,826</v>
      </c>
    </row>
    <row r="829" spans="1:10">
      <c r="A829" s="5">
        <v>828</v>
      </c>
      <c r="B829" s="5" t="s">
        <v>11277</v>
      </c>
      <c r="C829" t="s">
        <v>11466</v>
      </c>
      <c r="D829">
        <v>2015</v>
      </c>
      <c r="E829" t="s">
        <v>11213</v>
      </c>
      <c r="F829" t="s">
        <v>11904</v>
      </c>
      <c r="G829" s="5">
        <v>385</v>
      </c>
      <c r="H829">
        <v>55305</v>
      </c>
      <c r="I829" s="5" t="str">
        <f t="shared" si="24"/>
        <v>|n</v>
      </c>
      <c r="J829" s="5" t="str">
        <f t="shared" si="25"/>
        <v>828,Ford,F-150,2015,flex-fuel (unleaded/E85),AUTOMATIC,385,55305,|n</v>
      </c>
    </row>
    <row r="830" spans="1:10">
      <c r="A830" s="5">
        <v>829</v>
      </c>
      <c r="B830" s="5" t="s">
        <v>11277</v>
      </c>
      <c r="C830" t="s">
        <v>11466</v>
      </c>
      <c r="D830">
        <v>2015</v>
      </c>
      <c r="E830" t="s">
        <v>11206</v>
      </c>
      <c r="F830" t="s">
        <v>11904</v>
      </c>
      <c r="G830" s="5">
        <v>325</v>
      </c>
      <c r="H830">
        <v>45090</v>
      </c>
      <c r="I830" s="5" t="str">
        <f t="shared" si="24"/>
        <v>|n</v>
      </c>
      <c r="J830" s="5" t="str">
        <f t="shared" si="25"/>
        <v>829,Ford,F-150,2015,regular unleaded,AUTOMATIC,325,45090,|n</v>
      </c>
    </row>
    <row r="831" spans="1:10">
      <c r="A831" s="5">
        <v>830</v>
      </c>
      <c r="B831" s="5" t="s">
        <v>11277</v>
      </c>
      <c r="C831" t="s">
        <v>11466</v>
      </c>
      <c r="D831">
        <v>2016</v>
      </c>
      <c r="E831" t="s">
        <v>11213</v>
      </c>
      <c r="F831" t="s">
        <v>11904</v>
      </c>
      <c r="G831" s="5">
        <v>385</v>
      </c>
      <c r="H831">
        <v>56235</v>
      </c>
      <c r="I831" s="5" t="str">
        <f t="shared" si="24"/>
        <v>|n</v>
      </c>
      <c r="J831" s="5" t="str">
        <f t="shared" si="25"/>
        <v>830,Ford,F-150,2016,flex-fuel (unleaded/E85),AUTOMATIC,385,56235,|n</v>
      </c>
    </row>
    <row r="832" spans="1:10">
      <c r="A832" s="5">
        <v>831</v>
      </c>
      <c r="B832" s="5" t="s">
        <v>11277</v>
      </c>
      <c r="C832" t="s">
        <v>11466</v>
      </c>
      <c r="D832">
        <v>2016</v>
      </c>
      <c r="E832" t="s">
        <v>11206</v>
      </c>
      <c r="F832" t="s">
        <v>11904</v>
      </c>
      <c r="G832" s="5">
        <v>365</v>
      </c>
      <c r="H832">
        <v>62310</v>
      </c>
      <c r="I832" s="5" t="str">
        <f t="shared" si="24"/>
        <v>|n</v>
      </c>
      <c r="J832" s="5" t="str">
        <f t="shared" si="25"/>
        <v>831,Ford,F-150,2016,regular unleaded,AUTOMATIC,365,62310,|n</v>
      </c>
    </row>
    <row r="833" spans="1:10">
      <c r="A833" s="5">
        <v>832</v>
      </c>
      <c r="B833" s="5" t="s">
        <v>11277</v>
      </c>
      <c r="C833" t="s">
        <v>11466</v>
      </c>
      <c r="D833">
        <v>2017</v>
      </c>
      <c r="E833" t="s">
        <v>11213</v>
      </c>
      <c r="F833" t="s">
        <v>11904</v>
      </c>
      <c r="G833" s="5">
        <v>385</v>
      </c>
      <c r="H833">
        <v>56555</v>
      </c>
      <c r="I833" s="5" t="str">
        <f t="shared" si="24"/>
        <v>|n</v>
      </c>
      <c r="J833" s="5" t="str">
        <f t="shared" si="25"/>
        <v>832,Ford,F-150,2017,flex-fuel (unleaded/E85),AUTOMATIC,385,56555,|n</v>
      </c>
    </row>
    <row r="834" spans="1:10">
      <c r="A834" s="5">
        <v>833</v>
      </c>
      <c r="B834" s="5" t="s">
        <v>11277</v>
      </c>
      <c r="C834" t="s">
        <v>11466</v>
      </c>
      <c r="D834">
        <v>2017</v>
      </c>
      <c r="E834" t="s">
        <v>11206</v>
      </c>
      <c r="F834" t="s">
        <v>11904</v>
      </c>
      <c r="G834" s="5">
        <v>365</v>
      </c>
      <c r="H834">
        <v>63025</v>
      </c>
      <c r="I834" s="5" t="str">
        <f t="shared" si="24"/>
        <v>|n</v>
      </c>
      <c r="J834" s="5" t="str">
        <f t="shared" si="25"/>
        <v>833,Ford,F-150,2017,regular unleaded,AUTOMATIC,365,63025,|n</v>
      </c>
    </row>
    <row r="835" spans="1:10">
      <c r="A835" s="5">
        <v>834</v>
      </c>
      <c r="B835" s="5" t="s">
        <v>11277</v>
      </c>
      <c r="C835" t="s">
        <v>11470</v>
      </c>
      <c r="D835">
        <v>2015</v>
      </c>
      <c r="E835" t="s">
        <v>11206</v>
      </c>
      <c r="F835" t="s">
        <v>11903</v>
      </c>
      <c r="G835" s="5">
        <v>197</v>
      </c>
      <c r="H835">
        <v>21435</v>
      </c>
      <c r="I835" s="5" t="str">
        <f t="shared" ref="I835:I898" si="26">IF(AND($B834=$B835,$C834=$C835,$E834=$E835,$F834=$F835),A834,"|n")</f>
        <v>|n</v>
      </c>
      <c r="J835" s="5" t="str">
        <f t="shared" ref="J835:J898" si="27">A835&amp;","&amp;B835&amp;","&amp;C835&amp;","&amp;D835&amp;","&amp;E835&amp;","&amp;F835&amp;","&amp;G835&amp;","&amp;H835&amp;","&amp;I835</f>
        <v>834,Ford,Fiesta,2015,regular unleaded,MANUAL,197,21435,|n</v>
      </c>
    </row>
    <row r="836" spans="1:10">
      <c r="A836" s="5">
        <v>835</v>
      </c>
      <c r="B836" s="5" t="s">
        <v>11277</v>
      </c>
      <c r="C836" t="s">
        <v>11470</v>
      </c>
      <c r="D836">
        <v>2016</v>
      </c>
      <c r="E836" t="s">
        <v>11206</v>
      </c>
      <c r="F836" t="s">
        <v>11903</v>
      </c>
      <c r="G836" s="5">
        <v>197</v>
      </c>
      <c r="H836">
        <v>21460</v>
      </c>
      <c r="I836" s="5">
        <f t="shared" si="26"/>
        <v>834</v>
      </c>
      <c r="J836" s="5" t="str">
        <f t="shared" si="27"/>
        <v>835,Ford,Fiesta,2016,regular unleaded,MANUAL,197,21460,834</v>
      </c>
    </row>
    <row r="837" spans="1:10">
      <c r="A837" s="5">
        <v>836</v>
      </c>
      <c r="B837" s="5" t="s">
        <v>11277</v>
      </c>
      <c r="C837" t="s">
        <v>11470</v>
      </c>
      <c r="D837">
        <v>2017</v>
      </c>
      <c r="E837" t="s">
        <v>11206</v>
      </c>
      <c r="F837" t="s">
        <v>11905</v>
      </c>
      <c r="G837" s="5">
        <v>120</v>
      </c>
      <c r="H837">
        <v>19420</v>
      </c>
      <c r="I837" s="5" t="str">
        <f t="shared" si="26"/>
        <v>|n</v>
      </c>
      <c r="J837" s="5" t="str">
        <f t="shared" si="27"/>
        <v>836,Ford,Fiesta,2017,regular unleaded,AUTOMATED_MANUAL,120,19420,|n</v>
      </c>
    </row>
    <row r="838" spans="1:10">
      <c r="A838" s="5">
        <v>837</v>
      </c>
      <c r="B838" s="5" t="s">
        <v>11277</v>
      </c>
      <c r="C838" t="s">
        <v>11470</v>
      </c>
      <c r="D838">
        <v>2017</v>
      </c>
      <c r="E838" t="s">
        <v>11206</v>
      </c>
      <c r="F838" t="s">
        <v>11903</v>
      </c>
      <c r="G838" s="5">
        <v>197</v>
      </c>
      <c r="H838">
        <v>21610</v>
      </c>
      <c r="I838" s="5" t="str">
        <f t="shared" si="26"/>
        <v>|n</v>
      </c>
      <c r="J838" s="5" t="str">
        <f t="shared" si="27"/>
        <v>837,Ford,Fiesta,2017,regular unleaded,MANUAL,197,21610,|n</v>
      </c>
    </row>
    <row r="839" spans="1:10">
      <c r="A839" s="5">
        <v>838</v>
      </c>
      <c r="B839" s="5" t="s">
        <v>11277</v>
      </c>
      <c r="C839" t="s">
        <v>11473</v>
      </c>
      <c r="D839">
        <v>2005</v>
      </c>
      <c r="E839" t="s">
        <v>11206</v>
      </c>
      <c r="F839" t="s">
        <v>11904</v>
      </c>
      <c r="G839" s="5">
        <v>203</v>
      </c>
      <c r="H839">
        <v>28090</v>
      </c>
      <c r="I839" s="5" t="str">
        <f t="shared" si="26"/>
        <v>|n</v>
      </c>
      <c r="J839" s="5" t="str">
        <f t="shared" si="27"/>
        <v>838,Ford,Five Hundred,2005,regular unleaded,AUTOMATIC,203,28090,|n</v>
      </c>
    </row>
    <row r="840" spans="1:10">
      <c r="A840" s="5">
        <v>839</v>
      </c>
      <c r="B840" s="5" t="s">
        <v>11277</v>
      </c>
      <c r="C840" t="s">
        <v>11473</v>
      </c>
      <c r="D840">
        <v>2006</v>
      </c>
      <c r="E840" t="s">
        <v>11206</v>
      </c>
      <c r="F840" t="s">
        <v>11904</v>
      </c>
      <c r="G840" s="5">
        <v>203</v>
      </c>
      <c r="H840">
        <v>28230</v>
      </c>
      <c r="I840" s="5">
        <f t="shared" si="26"/>
        <v>838</v>
      </c>
      <c r="J840" s="5" t="str">
        <f t="shared" si="27"/>
        <v>839,Ford,Five Hundred,2006,regular unleaded,AUTOMATIC,203,28230,838</v>
      </c>
    </row>
    <row r="841" spans="1:10">
      <c r="A841" s="5">
        <v>840</v>
      </c>
      <c r="B841" s="5" t="s">
        <v>11277</v>
      </c>
      <c r="C841" t="s">
        <v>11473</v>
      </c>
      <c r="D841">
        <v>2007</v>
      </c>
      <c r="E841" t="s">
        <v>11206</v>
      </c>
      <c r="F841" t="s">
        <v>11904</v>
      </c>
      <c r="G841" s="5">
        <v>203</v>
      </c>
      <c r="H841">
        <v>28460</v>
      </c>
      <c r="I841" s="5">
        <f t="shared" si="26"/>
        <v>839</v>
      </c>
      <c r="J841" s="5" t="str">
        <f t="shared" si="27"/>
        <v>840,Ford,Five Hundred,2007,regular unleaded,AUTOMATIC,203,28460,839</v>
      </c>
    </row>
    <row r="842" spans="1:10">
      <c r="A842" s="5">
        <v>841</v>
      </c>
      <c r="B842" s="5" t="s">
        <v>11277</v>
      </c>
      <c r="C842" t="s">
        <v>11475</v>
      </c>
      <c r="D842">
        <v>2015</v>
      </c>
      <c r="E842" t="s">
        <v>11209</v>
      </c>
      <c r="F842" t="s">
        <v>11904</v>
      </c>
      <c r="G842" s="5">
        <v>365</v>
      </c>
      <c r="H842">
        <v>42400</v>
      </c>
      <c r="I842" s="5" t="str">
        <f t="shared" si="26"/>
        <v>|n</v>
      </c>
      <c r="J842" s="5" t="str">
        <f t="shared" si="27"/>
        <v>841,Ford,Flex,2015,premium unleaded (recommended),AUTOMATIC,365,42400,|n</v>
      </c>
    </row>
    <row r="843" spans="1:10">
      <c r="A843" s="5">
        <v>842</v>
      </c>
      <c r="B843" s="5" t="s">
        <v>11277</v>
      </c>
      <c r="C843" t="s">
        <v>11475</v>
      </c>
      <c r="D843">
        <v>2015</v>
      </c>
      <c r="E843" t="s">
        <v>11206</v>
      </c>
      <c r="F843" t="s">
        <v>11904</v>
      </c>
      <c r="G843" s="5">
        <v>287</v>
      </c>
      <c r="H843">
        <v>39650</v>
      </c>
      <c r="I843" s="5" t="str">
        <f t="shared" si="26"/>
        <v>|n</v>
      </c>
      <c r="J843" s="5" t="str">
        <f t="shared" si="27"/>
        <v>842,Ford,Flex,2015,regular unleaded,AUTOMATIC,287,39650,|n</v>
      </c>
    </row>
    <row r="844" spans="1:10">
      <c r="A844" s="5">
        <v>843</v>
      </c>
      <c r="B844" s="5" t="s">
        <v>11277</v>
      </c>
      <c r="C844" t="s">
        <v>11475</v>
      </c>
      <c r="D844">
        <v>2016</v>
      </c>
      <c r="E844" t="s">
        <v>11209</v>
      </c>
      <c r="F844" t="s">
        <v>11904</v>
      </c>
      <c r="G844" s="5">
        <v>365</v>
      </c>
      <c r="H844">
        <v>42600</v>
      </c>
      <c r="I844" s="5" t="str">
        <f t="shared" si="26"/>
        <v>|n</v>
      </c>
      <c r="J844" s="5" t="str">
        <f t="shared" si="27"/>
        <v>843,Ford,Flex,2016,premium unleaded (recommended),AUTOMATIC,365,42600,|n</v>
      </c>
    </row>
    <row r="845" spans="1:10">
      <c r="A845" s="5">
        <v>844</v>
      </c>
      <c r="B845" s="5" t="s">
        <v>11277</v>
      </c>
      <c r="C845" t="s">
        <v>11475</v>
      </c>
      <c r="D845">
        <v>2016</v>
      </c>
      <c r="E845" t="s">
        <v>11206</v>
      </c>
      <c r="F845" t="s">
        <v>11904</v>
      </c>
      <c r="G845" s="5">
        <v>287</v>
      </c>
      <c r="H845">
        <v>39750</v>
      </c>
      <c r="I845" s="5" t="str">
        <f t="shared" si="26"/>
        <v>|n</v>
      </c>
      <c r="J845" s="5" t="str">
        <f t="shared" si="27"/>
        <v>844,Ford,Flex,2016,regular unleaded,AUTOMATIC,287,39750,|n</v>
      </c>
    </row>
    <row r="846" spans="1:10">
      <c r="A846" s="5">
        <v>845</v>
      </c>
      <c r="B846" s="5" t="s">
        <v>11277</v>
      </c>
      <c r="C846" t="s">
        <v>11475</v>
      </c>
      <c r="D846">
        <v>2017</v>
      </c>
      <c r="E846" t="s">
        <v>11209</v>
      </c>
      <c r="F846" t="s">
        <v>11904</v>
      </c>
      <c r="G846" s="5">
        <v>365</v>
      </c>
      <c r="H846">
        <v>43030</v>
      </c>
      <c r="I846" s="5" t="str">
        <f t="shared" si="26"/>
        <v>|n</v>
      </c>
      <c r="J846" s="5" t="str">
        <f t="shared" si="27"/>
        <v>845,Ford,Flex,2017,premium unleaded (recommended),AUTOMATIC,365,43030,|n</v>
      </c>
    </row>
    <row r="847" spans="1:10">
      <c r="A847" s="5">
        <v>846</v>
      </c>
      <c r="B847" s="5" t="s">
        <v>11277</v>
      </c>
      <c r="C847" t="s">
        <v>11475</v>
      </c>
      <c r="D847">
        <v>2017</v>
      </c>
      <c r="E847" t="s">
        <v>11206</v>
      </c>
      <c r="F847" t="s">
        <v>11904</v>
      </c>
      <c r="G847" s="5">
        <v>287</v>
      </c>
      <c r="H847">
        <v>40180</v>
      </c>
      <c r="I847" s="5" t="str">
        <f t="shared" si="26"/>
        <v>|n</v>
      </c>
      <c r="J847" s="5" t="str">
        <f t="shared" si="27"/>
        <v>846,Ford,Flex,2017,regular unleaded,AUTOMATIC,287,40180,|n</v>
      </c>
    </row>
    <row r="848" spans="1:10">
      <c r="A848" s="5">
        <v>847</v>
      </c>
      <c r="B848" s="5" t="s">
        <v>11277</v>
      </c>
      <c r="C848" t="s">
        <v>11479</v>
      </c>
      <c r="D848">
        <v>2015</v>
      </c>
      <c r="E848" t="s">
        <v>11234</v>
      </c>
      <c r="F848" t="s">
        <v>11906</v>
      </c>
      <c r="G848" s="5">
        <v>194</v>
      </c>
      <c r="H848">
        <v>29170</v>
      </c>
      <c r="I848" s="5" t="str">
        <f t="shared" si="26"/>
        <v>|n</v>
      </c>
      <c r="J848" s="5" t="str">
        <f t="shared" si="27"/>
        <v>847,Ford,Focus,2015,electric,DIRECT_DRIVE,194,29170,|n</v>
      </c>
    </row>
    <row r="849" spans="1:10">
      <c r="A849" s="5">
        <v>848</v>
      </c>
      <c r="B849" s="5" t="s">
        <v>11277</v>
      </c>
      <c r="C849" t="s">
        <v>11479</v>
      </c>
      <c r="D849">
        <v>2015</v>
      </c>
      <c r="E849" t="s">
        <v>11213</v>
      </c>
      <c r="F849" t="s">
        <v>11905</v>
      </c>
      <c r="G849" s="5">
        <v>160</v>
      </c>
      <c r="H849">
        <v>23670</v>
      </c>
      <c r="I849" s="5" t="str">
        <f t="shared" si="26"/>
        <v>|n</v>
      </c>
      <c r="J849" s="5" t="str">
        <f t="shared" si="27"/>
        <v>848,Ford,Focus,2015,flex-fuel (unleaded/E85),AUTOMATED_MANUAL,160,23670,|n</v>
      </c>
    </row>
    <row r="850" spans="1:10">
      <c r="A850" s="5">
        <v>849</v>
      </c>
      <c r="B850" s="5" t="s">
        <v>11277</v>
      </c>
      <c r="C850" t="s">
        <v>11479</v>
      </c>
      <c r="D850">
        <v>2015</v>
      </c>
      <c r="E850" t="s">
        <v>11213</v>
      </c>
      <c r="F850" t="s">
        <v>11903</v>
      </c>
      <c r="G850" s="5">
        <v>160</v>
      </c>
      <c r="H850">
        <v>18960</v>
      </c>
      <c r="I850" s="5" t="str">
        <f t="shared" si="26"/>
        <v>|n</v>
      </c>
      <c r="J850" s="5" t="str">
        <f t="shared" si="27"/>
        <v>849,Ford,Focus,2015,flex-fuel (unleaded/E85),MANUAL,160,18960,|n</v>
      </c>
    </row>
    <row r="851" spans="1:10">
      <c r="A851" s="5">
        <v>850</v>
      </c>
      <c r="B851" s="5" t="s">
        <v>11277</v>
      </c>
      <c r="C851" t="s">
        <v>11479</v>
      </c>
      <c r="D851">
        <v>2016</v>
      </c>
      <c r="E851" t="s">
        <v>11234</v>
      </c>
      <c r="F851" t="s">
        <v>11906</v>
      </c>
      <c r="G851" s="5">
        <v>194</v>
      </c>
      <c r="H851">
        <v>29170</v>
      </c>
      <c r="I851" s="5" t="str">
        <f t="shared" si="26"/>
        <v>|n</v>
      </c>
      <c r="J851" s="5" t="str">
        <f t="shared" si="27"/>
        <v>850,Ford,Focus,2016,electric,DIRECT_DRIVE,194,29170,|n</v>
      </c>
    </row>
    <row r="852" spans="1:10">
      <c r="A852" s="5">
        <v>851</v>
      </c>
      <c r="B852" s="5" t="s">
        <v>11277</v>
      </c>
      <c r="C852" t="s">
        <v>11479</v>
      </c>
      <c r="D852">
        <v>2016</v>
      </c>
      <c r="E852" t="s">
        <v>11213</v>
      </c>
      <c r="F852" t="s">
        <v>11905</v>
      </c>
      <c r="G852" s="5">
        <v>160</v>
      </c>
      <c r="H852">
        <v>23725</v>
      </c>
      <c r="I852" s="5" t="str">
        <f t="shared" si="26"/>
        <v>|n</v>
      </c>
      <c r="J852" s="5" t="str">
        <f t="shared" si="27"/>
        <v>851,Ford,Focus,2016,flex-fuel (unleaded/E85),AUTOMATED_MANUAL,160,23725,|n</v>
      </c>
    </row>
    <row r="853" spans="1:10">
      <c r="A853" s="5">
        <v>852</v>
      </c>
      <c r="B853" s="5" t="s">
        <v>11277</v>
      </c>
      <c r="C853" t="s">
        <v>11479</v>
      </c>
      <c r="D853">
        <v>2016</v>
      </c>
      <c r="E853" t="s">
        <v>11213</v>
      </c>
      <c r="F853" t="s">
        <v>11903</v>
      </c>
      <c r="G853" s="5">
        <v>160</v>
      </c>
      <c r="H853">
        <v>19015</v>
      </c>
      <c r="I853" s="5" t="str">
        <f t="shared" si="26"/>
        <v>|n</v>
      </c>
      <c r="J853" s="5" t="str">
        <f t="shared" si="27"/>
        <v>852,Ford,Focus,2016,flex-fuel (unleaded/E85),MANUAL,160,19015,|n</v>
      </c>
    </row>
    <row r="854" spans="1:10">
      <c r="A854" s="5">
        <v>853</v>
      </c>
      <c r="B854" s="5" t="s">
        <v>11277</v>
      </c>
      <c r="C854" t="s">
        <v>11479</v>
      </c>
      <c r="D854">
        <v>2017</v>
      </c>
      <c r="E854" t="s">
        <v>11234</v>
      </c>
      <c r="F854" t="s">
        <v>11906</v>
      </c>
      <c r="G854" s="5">
        <v>194</v>
      </c>
      <c r="H854">
        <v>29120</v>
      </c>
      <c r="I854" s="5" t="str">
        <f t="shared" si="26"/>
        <v>|n</v>
      </c>
      <c r="J854" s="5" t="str">
        <f t="shared" si="27"/>
        <v>853,Ford,Focus,2017,electric,DIRECT_DRIVE,194,29120,|n</v>
      </c>
    </row>
    <row r="855" spans="1:10">
      <c r="A855" s="5">
        <v>854</v>
      </c>
      <c r="B855" s="5" t="s">
        <v>11277</v>
      </c>
      <c r="C855" t="s">
        <v>11479</v>
      </c>
      <c r="D855">
        <v>2017</v>
      </c>
      <c r="E855" t="s">
        <v>11213</v>
      </c>
      <c r="F855" t="s">
        <v>11905</v>
      </c>
      <c r="G855" s="5">
        <v>160</v>
      </c>
      <c r="H855">
        <v>24075</v>
      </c>
      <c r="I855" s="5" t="str">
        <f t="shared" si="26"/>
        <v>|n</v>
      </c>
      <c r="J855" s="5" t="str">
        <f t="shared" si="27"/>
        <v>854,Ford,Focus,2017,flex-fuel (unleaded/E85),AUTOMATED_MANUAL,160,24075,|n</v>
      </c>
    </row>
    <row r="856" spans="1:10">
      <c r="A856" s="5">
        <v>855</v>
      </c>
      <c r="B856" s="5" t="s">
        <v>11277</v>
      </c>
      <c r="C856" t="s">
        <v>11479</v>
      </c>
      <c r="D856">
        <v>2017</v>
      </c>
      <c r="E856" t="s">
        <v>11213</v>
      </c>
      <c r="F856" t="s">
        <v>11903</v>
      </c>
      <c r="G856" s="5">
        <v>160</v>
      </c>
      <c r="H856">
        <v>16775</v>
      </c>
      <c r="I856" s="5" t="str">
        <f t="shared" si="26"/>
        <v>|n</v>
      </c>
      <c r="J856" s="5" t="str">
        <f t="shared" si="27"/>
        <v>855,Ford,Focus,2017,flex-fuel (unleaded/E85),MANUAL,160,16775,|n</v>
      </c>
    </row>
    <row r="857" spans="1:10">
      <c r="A857" s="5">
        <v>856</v>
      </c>
      <c r="B857" s="5" t="s">
        <v>11277</v>
      </c>
      <c r="C857" t="s">
        <v>11479</v>
      </c>
      <c r="D857">
        <v>2017</v>
      </c>
      <c r="E857" t="s">
        <v>11206</v>
      </c>
      <c r="F857" t="s">
        <v>11903</v>
      </c>
      <c r="G857" s="5">
        <v>123</v>
      </c>
      <c r="H857">
        <v>18175</v>
      </c>
      <c r="I857" s="5" t="str">
        <f t="shared" si="26"/>
        <v>|n</v>
      </c>
      <c r="J857" s="5" t="str">
        <f t="shared" si="27"/>
        <v>856,Ford,Focus,2017,regular unleaded,MANUAL,123,18175,|n</v>
      </c>
    </row>
    <row r="858" spans="1:10">
      <c r="A858" s="5">
        <v>857</v>
      </c>
      <c r="B858" s="5" t="s">
        <v>11277</v>
      </c>
      <c r="C858" t="s">
        <v>11477</v>
      </c>
      <c r="D858">
        <v>2017</v>
      </c>
      <c r="E858" t="s">
        <v>11209</v>
      </c>
      <c r="F858" t="s">
        <v>11903</v>
      </c>
      <c r="G858" s="5">
        <v>350</v>
      </c>
      <c r="H858">
        <v>36120</v>
      </c>
      <c r="I858" s="5" t="str">
        <f t="shared" si="26"/>
        <v>|n</v>
      </c>
      <c r="J858" s="5" t="str">
        <f t="shared" si="27"/>
        <v>857,Ford,Focus RS,2017,premium unleaded (recommended),MANUAL,350,36120,|n</v>
      </c>
    </row>
    <row r="859" spans="1:10">
      <c r="A859" s="5">
        <v>858</v>
      </c>
      <c r="B859" s="5" t="s">
        <v>11277</v>
      </c>
      <c r="C859" t="s">
        <v>11478</v>
      </c>
      <c r="D859">
        <v>2015</v>
      </c>
      <c r="E859" t="s">
        <v>11209</v>
      </c>
      <c r="F859" t="s">
        <v>11903</v>
      </c>
      <c r="G859" s="5">
        <v>252</v>
      </c>
      <c r="H859">
        <v>24370</v>
      </c>
      <c r="I859" s="5" t="str">
        <f t="shared" si="26"/>
        <v>|n</v>
      </c>
      <c r="J859" s="5" t="str">
        <f t="shared" si="27"/>
        <v>858,Ford,Focus ST,2015,premium unleaded (recommended),MANUAL,252,24370,|n</v>
      </c>
    </row>
    <row r="860" spans="1:10">
      <c r="A860" s="5">
        <v>859</v>
      </c>
      <c r="B860" s="5" t="s">
        <v>11277</v>
      </c>
      <c r="C860" t="s">
        <v>11478</v>
      </c>
      <c r="D860">
        <v>2016</v>
      </c>
      <c r="E860" t="s">
        <v>11209</v>
      </c>
      <c r="F860" t="s">
        <v>11903</v>
      </c>
      <c r="G860" s="5">
        <v>252</v>
      </c>
      <c r="H860">
        <v>24425</v>
      </c>
      <c r="I860" s="5">
        <f t="shared" si="26"/>
        <v>858</v>
      </c>
      <c r="J860" s="5" t="str">
        <f t="shared" si="27"/>
        <v>859,Ford,Focus ST,2016,premium unleaded (recommended),MANUAL,252,24425,858</v>
      </c>
    </row>
    <row r="861" spans="1:10">
      <c r="A861" s="5">
        <v>860</v>
      </c>
      <c r="B861" s="5" t="s">
        <v>11277</v>
      </c>
      <c r="C861" t="s">
        <v>11478</v>
      </c>
      <c r="D861">
        <v>2017</v>
      </c>
      <c r="E861" t="s">
        <v>11209</v>
      </c>
      <c r="F861" t="s">
        <v>11903</v>
      </c>
      <c r="G861" s="5">
        <v>252</v>
      </c>
      <c r="H861">
        <v>24775</v>
      </c>
      <c r="I861" s="5">
        <f t="shared" si="26"/>
        <v>859</v>
      </c>
      <c r="J861" s="5" t="str">
        <f t="shared" si="27"/>
        <v>860,Ford,Focus ST,2017,premium unleaded (recommended),MANUAL,252,24775,859</v>
      </c>
    </row>
    <row r="862" spans="1:10">
      <c r="A862" s="5">
        <v>861</v>
      </c>
      <c r="B862" s="5" t="s">
        <v>11277</v>
      </c>
      <c r="C862" t="s">
        <v>11486</v>
      </c>
      <c r="D862">
        <v>2005</v>
      </c>
      <c r="E862" t="s">
        <v>11206</v>
      </c>
      <c r="F862" t="s">
        <v>11904</v>
      </c>
      <c r="G862" s="5">
        <v>201</v>
      </c>
      <c r="H862">
        <v>32755</v>
      </c>
      <c r="I862" s="5" t="str">
        <f t="shared" si="26"/>
        <v>|n</v>
      </c>
      <c r="J862" s="5" t="str">
        <f t="shared" si="27"/>
        <v>861,Ford,Freestar,2005,regular unleaded,AUTOMATIC,201,32755,|n</v>
      </c>
    </row>
    <row r="863" spans="1:10">
      <c r="A863" s="5">
        <v>862</v>
      </c>
      <c r="B863" s="5" t="s">
        <v>11277</v>
      </c>
      <c r="C863" t="s">
        <v>11486</v>
      </c>
      <c r="D863">
        <v>2006</v>
      </c>
      <c r="E863" t="s">
        <v>11206</v>
      </c>
      <c r="F863" t="s">
        <v>11904</v>
      </c>
      <c r="G863" s="5">
        <v>201</v>
      </c>
      <c r="H863">
        <v>29575</v>
      </c>
      <c r="I863" s="5">
        <f t="shared" si="26"/>
        <v>861</v>
      </c>
      <c r="J863" s="5" t="str">
        <f t="shared" si="27"/>
        <v>862,Ford,Freestar,2006,regular unleaded,AUTOMATIC,201,29575,861</v>
      </c>
    </row>
    <row r="864" spans="1:10">
      <c r="A864" s="5">
        <v>863</v>
      </c>
      <c r="B864" s="5" t="s">
        <v>11277</v>
      </c>
      <c r="C864" t="s">
        <v>11486</v>
      </c>
      <c r="D864">
        <v>2007</v>
      </c>
      <c r="E864" t="s">
        <v>11206</v>
      </c>
      <c r="F864" t="s">
        <v>11904</v>
      </c>
      <c r="G864" s="5">
        <v>201</v>
      </c>
      <c r="H864">
        <v>29575</v>
      </c>
      <c r="I864" s="5">
        <f t="shared" si="26"/>
        <v>862</v>
      </c>
      <c r="J864" s="5" t="str">
        <f t="shared" si="27"/>
        <v>863,Ford,Freestar,2007,regular unleaded,AUTOMATIC,201,29575,862</v>
      </c>
    </row>
    <row r="865" spans="1:10">
      <c r="A865" s="5">
        <v>864</v>
      </c>
      <c r="B865" s="5" t="s">
        <v>11277</v>
      </c>
      <c r="C865" t="s">
        <v>11487</v>
      </c>
      <c r="D865">
        <v>2005</v>
      </c>
      <c r="E865" t="s">
        <v>11206</v>
      </c>
      <c r="F865" t="s">
        <v>11904</v>
      </c>
      <c r="G865" s="5">
        <v>203</v>
      </c>
      <c r="H865">
        <v>30440</v>
      </c>
      <c r="I865" s="5" t="str">
        <f t="shared" si="26"/>
        <v>|n</v>
      </c>
      <c r="J865" s="5" t="str">
        <f t="shared" si="27"/>
        <v>864,Ford,Freestyle,2005,regular unleaded,AUTOMATIC,203,30440,|n</v>
      </c>
    </row>
    <row r="866" spans="1:10">
      <c r="A866" s="5">
        <v>865</v>
      </c>
      <c r="B866" s="5" t="s">
        <v>11277</v>
      </c>
      <c r="C866" t="s">
        <v>11487</v>
      </c>
      <c r="D866">
        <v>2006</v>
      </c>
      <c r="E866" t="s">
        <v>11206</v>
      </c>
      <c r="F866" t="s">
        <v>11904</v>
      </c>
      <c r="G866" s="5">
        <v>203</v>
      </c>
      <c r="H866">
        <v>30580</v>
      </c>
      <c r="I866" s="5">
        <f t="shared" si="26"/>
        <v>864</v>
      </c>
      <c r="J866" s="5" t="str">
        <f t="shared" si="27"/>
        <v>865,Ford,Freestyle,2006,regular unleaded,AUTOMATIC,203,30580,864</v>
      </c>
    </row>
    <row r="867" spans="1:10">
      <c r="A867" s="5">
        <v>866</v>
      </c>
      <c r="B867" s="5" t="s">
        <v>11277</v>
      </c>
      <c r="C867" t="s">
        <v>11487</v>
      </c>
      <c r="D867">
        <v>2007</v>
      </c>
      <c r="E867" t="s">
        <v>11206</v>
      </c>
      <c r="F867" t="s">
        <v>11904</v>
      </c>
      <c r="G867" s="5">
        <v>203</v>
      </c>
      <c r="H867">
        <v>31055</v>
      </c>
      <c r="I867" s="5">
        <f t="shared" si="26"/>
        <v>865</v>
      </c>
      <c r="J867" s="5" t="str">
        <f t="shared" si="27"/>
        <v>866,Ford,Freestyle,2007,regular unleaded,AUTOMATIC,203,31055,865</v>
      </c>
    </row>
    <row r="868" spans="1:10">
      <c r="A868" s="5">
        <v>867</v>
      </c>
      <c r="B868" s="5" t="s">
        <v>11277</v>
      </c>
      <c r="C868" t="s">
        <v>11490</v>
      </c>
      <c r="D868">
        <v>2015</v>
      </c>
      <c r="E868" t="s">
        <v>11206</v>
      </c>
      <c r="F868" t="s">
        <v>11904</v>
      </c>
      <c r="G868" s="5">
        <v>231</v>
      </c>
      <c r="H868">
        <v>32780</v>
      </c>
      <c r="I868" s="5" t="str">
        <f t="shared" si="26"/>
        <v>|n</v>
      </c>
      <c r="J868" s="5" t="str">
        <f t="shared" si="27"/>
        <v>867,Ford,Fusion,2015,regular unleaded,AUTOMATIC,231,32780,|n</v>
      </c>
    </row>
    <row r="869" spans="1:10">
      <c r="A869" s="5">
        <v>868</v>
      </c>
      <c r="B869" s="5" t="s">
        <v>11277</v>
      </c>
      <c r="C869" t="s">
        <v>11490</v>
      </c>
      <c r="D869">
        <v>2016</v>
      </c>
      <c r="E869" t="s">
        <v>11206</v>
      </c>
      <c r="F869" t="s">
        <v>11904</v>
      </c>
      <c r="G869" s="5">
        <v>231</v>
      </c>
      <c r="H869">
        <v>33270</v>
      </c>
      <c r="I869" s="5">
        <f t="shared" si="26"/>
        <v>867</v>
      </c>
      <c r="J869" s="5" t="str">
        <f t="shared" si="27"/>
        <v>868,Ford,Fusion,2016,regular unleaded,AUTOMATIC,231,33270,867</v>
      </c>
    </row>
    <row r="870" spans="1:10">
      <c r="A870" s="5">
        <v>869</v>
      </c>
      <c r="B870" s="5" t="s">
        <v>11277</v>
      </c>
      <c r="C870" t="s">
        <v>11490</v>
      </c>
      <c r="D870">
        <v>2017</v>
      </c>
      <c r="E870" t="s">
        <v>11206</v>
      </c>
      <c r="F870" t="s">
        <v>11904</v>
      </c>
      <c r="G870" s="5">
        <v>231</v>
      </c>
      <c r="H870">
        <v>38620</v>
      </c>
      <c r="I870" s="5">
        <f t="shared" si="26"/>
        <v>868</v>
      </c>
      <c r="J870" s="5" t="str">
        <f t="shared" si="27"/>
        <v>869,Ford,Fusion,2017,regular unleaded,AUTOMATIC,231,38620,868</v>
      </c>
    </row>
    <row r="871" spans="1:10">
      <c r="A871" s="5">
        <v>870</v>
      </c>
      <c r="B871" s="5" t="s">
        <v>11277</v>
      </c>
      <c r="C871" t="s">
        <v>11489</v>
      </c>
      <c r="D871">
        <v>2015</v>
      </c>
      <c r="E871" t="s">
        <v>11206</v>
      </c>
      <c r="F871" t="s">
        <v>11904</v>
      </c>
      <c r="G871" s="5">
        <v>188</v>
      </c>
      <c r="H871">
        <v>32330</v>
      </c>
      <c r="I871" s="5" t="str">
        <f t="shared" si="26"/>
        <v>|n</v>
      </c>
      <c r="J871" s="5" t="str">
        <f t="shared" si="27"/>
        <v>870,Ford,Fusion Hybrid,2015,regular unleaded,AUTOMATIC,188,32330,|n</v>
      </c>
    </row>
    <row r="872" spans="1:10">
      <c r="A872" s="5">
        <v>871</v>
      </c>
      <c r="B872" s="5" t="s">
        <v>11277</v>
      </c>
      <c r="C872" t="s">
        <v>11489</v>
      </c>
      <c r="D872">
        <v>2016</v>
      </c>
      <c r="E872" t="s">
        <v>11206</v>
      </c>
      <c r="F872" t="s">
        <v>11904</v>
      </c>
      <c r="G872" s="5">
        <v>188</v>
      </c>
      <c r="H872">
        <v>31430</v>
      </c>
      <c r="I872" s="5">
        <f t="shared" si="26"/>
        <v>870</v>
      </c>
      <c r="J872" s="5" t="str">
        <f t="shared" si="27"/>
        <v>871,Ford,Fusion Hybrid,2016,regular unleaded,AUTOMATIC,188,31430,870</v>
      </c>
    </row>
    <row r="873" spans="1:10">
      <c r="A873" s="5">
        <v>872</v>
      </c>
      <c r="B873" s="5" t="s">
        <v>11277</v>
      </c>
      <c r="C873" t="s">
        <v>11489</v>
      </c>
      <c r="D873">
        <v>2017</v>
      </c>
      <c r="E873" t="s">
        <v>11206</v>
      </c>
      <c r="F873" t="s">
        <v>11904</v>
      </c>
      <c r="G873" s="5">
        <v>188</v>
      </c>
      <c r="H873">
        <v>37020</v>
      </c>
      <c r="I873" s="5">
        <f t="shared" si="26"/>
        <v>871</v>
      </c>
      <c r="J873" s="5" t="str">
        <f t="shared" si="27"/>
        <v>872,Ford,Fusion Hybrid,2017,regular unleaded,AUTOMATIC,188,37020,871</v>
      </c>
    </row>
    <row r="874" spans="1:10">
      <c r="A874" s="5">
        <v>873</v>
      </c>
      <c r="B874" s="5" t="s">
        <v>11277</v>
      </c>
      <c r="C874" t="s">
        <v>11544</v>
      </c>
      <c r="D874">
        <v>2005</v>
      </c>
      <c r="E874" t="s">
        <v>11202</v>
      </c>
      <c r="F874" t="s">
        <v>11903</v>
      </c>
      <c r="G874" s="5">
        <v>550</v>
      </c>
      <c r="H874">
        <v>149995</v>
      </c>
      <c r="I874" s="5" t="str">
        <f t="shared" si="26"/>
        <v>|n</v>
      </c>
      <c r="J874" s="5" t="str">
        <f t="shared" si="27"/>
        <v>873,Ford,GT,2005,premium unleaded (required),MANUAL,550,149995,|n</v>
      </c>
    </row>
    <row r="875" spans="1:10">
      <c r="A875" s="5">
        <v>874</v>
      </c>
      <c r="B875" s="5" t="s">
        <v>11277</v>
      </c>
      <c r="C875" t="s">
        <v>11544</v>
      </c>
      <c r="D875">
        <v>2006</v>
      </c>
      <c r="E875" t="s">
        <v>11202</v>
      </c>
      <c r="F875" t="s">
        <v>11903</v>
      </c>
      <c r="G875" s="5">
        <v>550</v>
      </c>
      <c r="H875">
        <v>149995</v>
      </c>
      <c r="I875" s="5">
        <f t="shared" si="26"/>
        <v>873</v>
      </c>
      <c r="J875" s="5" t="str">
        <f t="shared" si="27"/>
        <v>874,Ford,GT,2006,premium unleaded (required),MANUAL,550,149995,873</v>
      </c>
    </row>
    <row r="876" spans="1:10">
      <c r="A876" s="5">
        <v>875</v>
      </c>
      <c r="B876" s="5" t="s">
        <v>11277</v>
      </c>
      <c r="C876" t="s">
        <v>11656</v>
      </c>
      <c r="D876">
        <v>2015</v>
      </c>
      <c r="E876" t="s">
        <v>11209</v>
      </c>
      <c r="F876" t="s">
        <v>11903</v>
      </c>
      <c r="G876" s="5">
        <v>435</v>
      </c>
      <c r="H876">
        <v>46170</v>
      </c>
      <c r="I876" s="5" t="str">
        <f t="shared" si="26"/>
        <v>|n</v>
      </c>
      <c r="J876" s="5" t="str">
        <f t="shared" si="27"/>
        <v>875,Ford,Mustang,2015,premium unleaded (recommended),MANUAL,435,46170,|n</v>
      </c>
    </row>
    <row r="877" spans="1:10">
      <c r="A877" s="5">
        <v>876</v>
      </c>
      <c r="B877" s="5" t="s">
        <v>11277</v>
      </c>
      <c r="C877" t="s">
        <v>11656</v>
      </c>
      <c r="D877">
        <v>2015</v>
      </c>
      <c r="E877" t="s">
        <v>11206</v>
      </c>
      <c r="F877" t="s">
        <v>11903</v>
      </c>
      <c r="G877" s="5">
        <v>300</v>
      </c>
      <c r="H877">
        <v>29300</v>
      </c>
      <c r="I877" s="5" t="str">
        <f t="shared" si="26"/>
        <v>|n</v>
      </c>
      <c r="J877" s="5" t="str">
        <f t="shared" si="27"/>
        <v>876,Ford,Mustang,2015,regular unleaded,MANUAL,300,29300,|n</v>
      </c>
    </row>
    <row r="878" spans="1:10">
      <c r="A878" s="5">
        <v>877</v>
      </c>
      <c r="B878" s="5" t="s">
        <v>11277</v>
      </c>
      <c r="C878" t="s">
        <v>11656</v>
      </c>
      <c r="D878">
        <v>2016</v>
      </c>
      <c r="E878" t="s">
        <v>11209</v>
      </c>
      <c r="F878" t="s">
        <v>11903</v>
      </c>
      <c r="G878" s="5">
        <v>435</v>
      </c>
      <c r="H878">
        <v>41895</v>
      </c>
      <c r="I878" s="5" t="str">
        <f t="shared" si="26"/>
        <v>|n</v>
      </c>
      <c r="J878" s="5" t="str">
        <f t="shared" si="27"/>
        <v>877,Ford,Mustang,2016,premium unleaded (recommended),MANUAL,435,41895,|n</v>
      </c>
    </row>
    <row r="879" spans="1:10">
      <c r="A879" s="5">
        <v>878</v>
      </c>
      <c r="B879" s="5" t="s">
        <v>11277</v>
      </c>
      <c r="C879" t="s">
        <v>11656</v>
      </c>
      <c r="D879">
        <v>2016</v>
      </c>
      <c r="E879" t="s">
        <v>11206</v>
      </c>
      <c r="F879" t="s">
        <v>11903</v>
      </c>
      <c r="G879" s="5">
        <v>300</v>
      </c>
      <c r="H879">
        <v>29645</v>
      </c>
      <c r="I879" s="5" t="str">
        <f t="shared" si="26"/>
        <v>|n</v>
      </c>
      <c r="J879" s="5" t="str">
        <f t="shared" si="27"/>
        <v>878,Ford,Mustang,2016,regular unleaded,MANUAL,300,29645,|n</v>
      </c>
    </row>
    <row r="880" spans="1:10">
      <c r="A880" s="5">
        <v>879</v>
      </c>
      <c r="B880" s="5" t="s">
        <v>11277</v>
      </c>
      <c r="C880" t="s">
        <v>11656</v>
      </c>
      <c r="D880">
        <v>2017</v>
      </c>
      <c r="E880" t="s">
        <v>11209</v>
      </c>
      <c r="F880" t="s">
        <v>11903</v>
      </c>
      <c r="G880" s="5">
        <v>435</v>
      </c>
      <c r="H880">
        <v>42145</v>
      </c>
      <c r="I880" s="5" t="str">
        <f t="shared" si="26"/>
        <v>|n</v>
      </c>
      <c r="J880" s="5" t="str">
        <f t="shared" si="27"/>
        <v>879,Ford,Mustang,2017,premium unleaded (recommended),MANUAL,435,42145,|n</v>
      </c>
    </row>
    <row r="881" spans="1:10">
      <c r="A881" s="5">
        <v>880</v>
      </c>
      <c r="B881" s="5" t="s">
        <v>11277</v>
      </c>
      <c r="C881" t="s">
        <v>11656</v>
      </c>
      <c r="D881">
        <v>2017</v>
      </c>
      <c r="E881" t="s">
        <v>11206</v>
      </c>
      <c r="F881" t="s">
        <v>11903</v>
      </c>
      <c r="G881" s="5">
        <v>300</v>
      </c>
      <c r="H881">
        <v>24645</v>
      </c>
      <c r="I881" s="5" t="str">
        <f t="shared" si="26"/>
        <v>|n</v>
      </c>
      <c r="J881" s="5" t="str">
        <f t="shared" si="27"/>
        <v>880,Ford,Mustang,2017,regular unleaded,MANUAL,300,24645,|n</v>
      </c>
    </row>
    <row r="882" spans="1:10">
      <c r="A882" s="5">
        <v>881</v>
      </c>
      <c r="B882" s="5" t="s">
        <v>11277</v>
      </c>
      <c r="C882" t="s">
        <v>11714</v>
      </c>
      <c r="D882">
        <v>2009</v>
      </c>
      <c r="E882" t="s">
        <v>11206</v>
      </c>
      <c r="F882" t="s">
        <v>11903</v>
      </c>
      <c r="G882" s="5">
        <v>207</v>
      </c>
      <c r="H882">
        <v>25805</v>
      </c>
      <c r="I882" s="5" t="str">
        <f t="shared" si="26"/>
        <v>|n</v>
      </c>
      <c r="J882" s="5" t="str">
        <f t="shared" si="27"/>
        <v>881,Ford,Ranger,2009,regular unleaded,MANUAL,207,25805,|n</v>
      </c>
    </row>
    <row r="883" spans="1:10">
      <c r="A883" s="5">
        <v>882</v>
      </c>
      <c r="B883" s="5" t="s">
        <v>11277</v>
      </c>
      <c r="C883" t="s">
        <v>11714</v>
      </c>
      <c r="D883">
        <v>2010</v>
      </c>
      <c r="E883" t="s">
        <v>11206</v>
      </c>
      <c r="F883" t="s">
        <v>11903</v>
      </c>
      <c r="G883" s="5">
        <v>207</v>
      </c>
      <c r="H883">
        <v>25800</v>
      </c>
      <c r="I883" s="5">
        <f t="shared" si="26"/>
        <v>881</v>
      </c>
      <c r="J883" s="5" t="str">
        <f t="shared" si="27"/>
        <v>882,Ford,Ranger,2010,regular unleaded,MANUAL,207,25800,881</v>
      </c>
    </row>
    <row r="884" spans="1:10">
      <c r="A884" s="5">
        <v>883</v>
      </c>
      <c r="B884" s="5" t="s">
        <v>11277</v>
      </c>
      <c r="C884" t="s">
        <v>11714</v>
      </c>
      <c r="D884">
        <v>2011</v>
      </c>
      <c r="E884" t="s">
        <v>11206</v>
      </c>
      <c r="F884" t="s">
        <v>11903</v>
      </c>
      <c r="G884" s="5">
        <v>207</v>
      </c>
      <c r="H884">
        <v>26070</v>
      </c>
      <c r="I884" s="5">
        <f t="shared" si="26"/>
        <v>882</v>
      </c>
      <c r="J884" s="5" t="str">
        <f t="shared" si="27"/>
        <v>883,Ford,Ranger,2011,regular unleaded,MANUAL,207,26070,882</v>
      </c>
    </row>
    <row r="885" spans="1:10">
      <c r="A885" s="5">
        <v>884</v>
      </c>
      <c r="B885" s="5" t="s">
        <v>11277</v>
      </c>
      <c r="C885" t="s">
        <v>11770</v>
      </c>
      <c r="D885">
        <v>2015</v>
      </c>
      <c r="E885" t="s">
        <v>11209</v>
      </c>
      <c r="F885" t="s">
        <v>11903</v>
      </c>
      <c r="G885" s="5">
        <v>526</v>
      </c>
      <c r="H885">
        <v>61295</v>
      </c>
      <c r="I885" s="5" t="str">
        <f t="shared" si="26"/>
        <v>|n</v>
      </c>
      <c r="J885" s="5" t="str">
        <f t="shared" si="27"/>
        <v>884,Ford,Shelby GT350,2015,premium unleaded (recommended),MANUAL,526,61295,|n</v>
      </c>
    </row>
    <row r="886" spans="1:10">
      <c r="A886" s="5">
        <v>885</v>
      </c>
      <c r="B886" s="5" t="s">
        <v>11277</v>
      </c>
      <c r="C886" t="s">
        <v>11770</v>
      </c>
      <c r="D886">
        <v>2016</v>
      </c>
      <c r="E886" t="s">
        <v>11209</v>
      </c>
      <c r="F886" t="s">
        <v>11903</v>
      </c>
      <c r="G886" s="5">
        <v>526</v>
      </c>
      <c r="H886">
        <v>61295</v>
      </c>
      <c r="I886" s="5">
        <f t="shared" si="26"/>
        <v>884</v>
      </c>
      <c r="J886" s="5" t="str">
        <f t="shared" si="27"/>
        <v>885,Ford,Shelby GT350,2016,premium unleaded (recommended),MANUAL,526,61295,884</v>
      </c>
    </row>
    <row r="887" spans="1:10">
      <c r="A887" s="5">
        <v>886</v>
      </c>
      <c r="B887" s="5" t="s">
        <v>11277</v>
      </c>
      <c r="C887" t="s">
        <v>11770</v>
      </c>
      <c r="D887">
        <v>2017</v>
      </c>
      <c r="E887" t="s">
        <v>11209</v>
      </c>
      <c r="F887" t="s">
        <v>11903</v>
      </c>
      <c r="G887" s="5">
        <v>526</v>
      </c>
      <c r="H887">
        <v>61795</v>
      </c>
      <c r="I887" s="5">
        <f t="shared" si="26"/>
        <v>885</v>
      </c>
      <c r="J887" s="5" t="str">
        <f t="shared" si="27"/>
        <v>886,Ford,Shelby GT350,2017,premium unleaded (recommended),MANUAL,526,61795,885</v>
      </c>
    </row>
    <row r="888" spans="1:10">
      <c r="A888" s="5">
        <v>887</v>
      </c>
      <c r="B888" s="5" t="s">
        <v>11277</v>
      </c>
      <c r="C888" t="s">
        <v>11771</v>
      </c>
      <c r="D888">
        <v>2012</v>
      </c>
      <c r="E888" t="s">
        <v>11202</v>
      </c>
      <c r="F888" t="s">
        <v>11903</v>
      </c>
      <c r="G888" s="5">
        <v>550</v>
      </c>
      <c r="H888">
        <v>48810</v>
      </c>
      <c r="I888" s="5" t="str">
        <f t="shared" si="26"/>
        <v>|n</v>
      </c>
      <c r="J888" s="5" t="str">
        <f t="shared" si="27"/>
        <v>887,Ford,Shelby GT500,2012,premium unleaded (required),MANUAL,550,48810,|n</v>
      </c>
    </row>
    <row r="889" spans="1:10">
      <c r="A889" s="5">
        <v>888</v>
      </c>
      <c r="B889" s="5" t="s">
        <v>11277</v>
      </c>
      <c r="C889" t="s">
        <v>11771</v>
      </c>
      <c r="D889">
        <v>2013</v>
      </c>
      <c r="E889" t="s">
        <v>11202</v>
      </c>
      <c r="F889" t="s">
        <v>11903</v>
      </c>
      <c r="G889" s="5">
        <v>662</v>
      </c>
      <c r="H889">
        <v>59200</v>
      </c>
      <c r="I889" s="5">
        <f t="shared" si="26"/>
        <v>887</v>
      </c>
      <c r="J889" s="5" t="str">
        <f t="shared" si="27"/>
        <v>888,Ford,Shelby GT500,2013,premium unleaded (required),MANUAL,662,59200,887</v>
      </c>
    </row>
    <row r="890" spans="1:10">
      <c r="A890" s="5">
        <v>889</v>
      </c>
      <c r="B890" s="5" t="s">
        <v>11277</v>
      </c>
      <c r="C890" t="s">
        <v>11771</v>
      </c>
      <c r="D890">
        <v>2014</v>
      </c>
      <c r="E890" t="s">
        <v>11202</v>
      </c>
      <c r="F890" t="s">
        <v>11903</v>
      </c>
      <c r="G890" s="5">
        <v>662</v>
      </c>
      <c r="H890">
        <v>60110</v>
      </c>
      <c r="I890" s="5">
        <f t="shared" si="26"/>
        <v>888</v>
      </c>
      <c r="J890" s="5" t="str">
        <f t="shared" si="27"/>
        <v>889,Ford,Shelby GT500,2014,premium unleaded (required),MANUAL,662,60110,888</v>
      </c>
    </row>
    <row r="891" spans="1:10">
      <c r="A891" s="5">
        <v>890</v>
      </c>
      <c r="B891" s="5" t="s">
        <v>11277</v>
      </c>
      <c r="C891" t="s">
        <v>11816</v>
      </c>
      <c r="D891">
        <v>2015</v>
      </c>
      <c r="E891" t="s">
        <v>11213</v>
      </c>
      <c r="F891" t="s">
        <v>11904</v>
      </c>
      <c r="G891" s="5">
        <v>288</v>
      </c>
      <c r="H891">
        <v>36255</v>
      </c>
      <c r="I891" s="5" t="str">
        <f t="shared" si="26"/>
        <v>|n</v>
      </c>
      <c r="J891" s="5" t="str">
        <f t="shared" si="27"/>
        <v>890,Ford,Taurus,2015,flex-fuel (unleaded/E85),AUTOMATIC,288,36255,|n</v>
      </c>
    </row>
    <row r="892" spans="1:10">
      <c r="A892" s="5">
        <v>891</v>
      </c>
      <c r="B892" s="5" t="s">
        <v>11277</v>
      </c>
      <c r="C892" t="s">
        <v>11816</v>
      </c>
      <c r="D892">
        <v>2015</v>
      </c>
      <c r="E892" t="s">
        <v>11209</v>
      </c>
      <c r="F892" t="s">
        <v>11904</v>
      </c>
      <c r="G892" s="5">
        <v>365</v>
      </c>
      <c r="H892">
        <v>40220</v>
      </c>
      <c r="I892" s="5" t="str">
        <f t="shared" si="26"/>
        <v>|n</v>
      </c>
      <c r="J892" s="5" t="str">
        <f t="shared" si="27"/>
        <v>891,Ford,Taurus,2015,premium unleaded (recommended),AUTOMATIC,365,40220,|n</v>
      </c>
    </row>
    <row r="893" spans="1:10">
      <c r="A893" s="5">
        <v>892</v>
      </c>
      <c r="B893" s="5" t="s">
        <v>11277</v>
      </c>
      <c r="C893" t="s">
        <v>11816</v>
      </c>
      <c r="D893">
        <v>2016</v>
      </c>
      <c r="E893" t="s">
        <v>11213</v>
      </c>
      <c r="F893" t="s">
        <v>11904</v>
      </c>
      <c r="G893" s="5">
        <v>288</v>
      </c>
      <c r="H893">
        <v>36310</v>
      </c>
      <c r="I893" s="5" t="str">
        <f t="shared" si="26"/>
        <v>|n</v>
      </c>
      <c r="J893" s="5" t="str">
        <f t="shared" si="27"/>
        <v>892,Ford,Taurus,2016,flex-fuel (unleaded/E85),AUTOMATIC,288,36310,|n</v>
      </c>
    </row>
    <row r="894" spans="1:10">
      <c r="A894" s="5">
        <v>893</v>
      </c>
      <c r="B894" s="5" t="s">
        <v>11277</v>
      </c>
      <c r="C894" t="s">
        <v>11816</v>
      </c>
      <c r="D894">
        <v>2016</v>
      </c>
      <c r="E894" t="s">
        <v>11209</v>
      </c>
      <c r="F894" t="s">
        <v>11904</v>
      </c>
      <c r="G894" s="5">
        <v>365</v>
      </c>
      <c r="H894">
        <v>40275</v>
      </c>
      <c r="I894" s="5" t="str">
        <f t="shared" si="26"/>
        <v>|n</v>
      </c>
      <c r="J894" s="5" t="str">
        <f t="shared" si="27"/>
        <v>893,Ford,Taurus,2016,premium unleaded (recommended),AUTOMATIC,365,40275,|n</v>
      </c>
    </row>
    <row r="895" spans="1:10">
      <c r="A895" s="5">
        <v>894</v>
      </c>
      <c r="B895" s="5" t="s">
        <v>11277</v>
      </c>
      <c r="C895" t="s">
        <v>11816</v>
      </c>
      <c r="D895">
        <v>2017</v>
      </c>
      <c r="E895" t="s">
        <v>11213</v>
      </c>
      <c r="F895" t="s">
        <v>11904</v>
      </c>
      <c r="G895" s="5">
        <v>288</v>
      </c>
      <c r="H895">
        <v>38705</v>
      </c>
      <c r="I895" s="5" t="str">
        <f t="shared" si="26"/>
        <v>|n</v>
      </c>
      <c r="J895" s="5" t="str">
        <f t="shared" si="27"/>
        <v>894,Ford,Taurus,2017,flex-fuel (unleaded/E85),AUTOMATIC,288,38705,|n</v>
      </c>
    </row>
    <row r="896" spans="1:10">
      <c r="A896" s="5">
        <v>895</v>
      </c>
      <c r="B896" s="5" t="s">
        <v>11277</v>
      </c>
      <c r="C896" t="s">
        <v>11816</v>
      </c>
      <c r="D896">
        <v>2017</v>
      </c>
      <c r="E896" t="s">
        <v>11209</v>
      </c>
      <c r="F896" t="s">
        <v>11904</v>
      </c>
      <c r="G896" s="5">
        <v>365</v>
      </c>
      <c r="H896">
        <v>42520</v>
      </c>
      <c r="I896" s="5" t="str">
        <f t="shared" si="26"/>
        <v>|n</v>
      </c>
      <c r="J896" s="5" t="str">
        <f t="shared" si="27"/>
        <v>895,Ford,Taurus,2017,premium unleaded (recommended),AUTOMATIC,365,42520,|n</v>
      </c>
    </row>
    <row r="897" spans="1:10">
      <c r="A897" s="5">
        <v>896</v>
      </c>
      <c r="B897" s="5" t="s">
        <v>11277</v>
      </c>
      <c r="C897" t="s">
        <v>11815</v>
      </c>
      <c r="D897">
        <v>2008</v>
      </c>
      <c r="E897" t="s">
        <v>11206</v>
      </c>
      <c r="F897" t="s">
        <v>11904</v>
      </c>
      <c r="G897" s="5">
        <v>260</v>
      </c>
      <c r="H897">
        <v>32600</v>
      </c>
      <c r="I897" s="5" t="str">
        <f t="shared" si="26"/>
        <v>|n</v>
      </c>
      <c r="J897" s="5" t="str">
        <f t="shared" si="27"/>
        <v>896,Ford,Taurus X,2008,regular unleaded,AUTOMATIC,260,32600,|n</v>
      </c>
    </row>
    <row r="898" spans="1:10">
      <c r="A898" s="5">
        <v>897</v>
      </c>
      <c r="B898" s="5" t="s">
        <v>11277</v>
      </c>
      <c r="C898" t="s">
        <v>11815</v>
      </c>
      <c r="D898">
        <v>2009</v>
      </c>
      <c r="E898" t="s">
        <v>11206</v>
      </c>
      <c r="F898" t="s">
        <v>11904</v>
      </c>
      <c r="G898" s="5">
        <v>263</v>
      </c>
      <c r="H898">
        <v>34175</v>
      </c>
      <c r="I898" s="5">
        <f t="shared" si="26"/>
        <v>896</v>
      </c>
      <c r="J898" s="5" t="str">
        <f t="shared" si="27"/>
        <v>897,Ford,Taurus X,2009,regular unleaded,AUTOMATIC,263,34175,896</v>
      </c>
    </row>
    <row r="899" spans="1:10">
      <c r="A899" s="5">
        <v>898</v>
      </c>
      <c r="B899" s="5" t="s">
        <v>11277</v>
      </c>
      <c r="C899" t="s">
        <v>11820</v>
      </c>
      <c r="D899">
        <v>2005</v>
      </c>
      <c r="E899" t="s">
        <v>11202</v>
      </c>
      <c r="F899" t="s">
        <v>11904</v>
      </c>
      <c r="G899" s="5">
        <v>280</v>
      </c>
      <c r="H899">
        <v>39415</v>
      </c>
      <c r="I899" s="5" t="str">
        <f t="shared" ref="I899:I962" si="28">IF(AND($B898=$B899,$C898=$C899,$E898=$E899,$F898=$F899),A898,"|n")</f>
        <v>|n</v>
      </c>
      <c r="J899" s="5" t="str">
        <f t="shared" ref="J899:J962" si="29">A899&amp;","&amp;B899&amp;","&amp;C899&amp;","&amp;D899&amp;","&amp;E899&amp;","&amp;F899&amp;","&amp;G899&amp;","&amp;H899&amp;","&amp;I899</f>
        <v>898,Ford,Thunderbird,2005,premium unleaded (required),AUTOMATIC,280,39415,|n</v>
      </c>
    </row>
    <row r="900" spans="1:10">
      <c r="A900" s="5">
        <v>899</v>
      </c>
      <c r="B900" s="5" t="s">
        <v>11277</v>
      </c>
      <c r="C900" t="s">
        <v>11833</v>
      </c>
      <c r="D900">
        <v>2015</v>
      </c>
      <c r="E900" t="s">
        <v>11206</v>
      </c>
      <c r="F900" t="s">
        <v>11904</v>
      </c>
      <c r="G900" s="5">
        <v>169</v>
      </c>
      <c r="H900">
        <v>29185</v>
      </c>
      <c r="I900" s="5" t="str">
        <f t="shared" si="28"/>
        <v>|n</v>
      </c>
      <c r="J900" s="5" t="str">
        <f t="shared" si="29"/>
        <v>899,Ford,Transit Connect,2015,regular unleaded,AUTOMATIC,169,29185,|n</v>
      </c>
    </row>
    <row r="901" spans="1:10">
      <c r="A901" s="5">
        <v>900</v>
      </c>
      <c r="B901" s="5" t="s">
        <v>11277</v>
      </c>
      <c r="C901" t="s">
        <v>11833</v>
      </c>
      <c r="D901">
        <v>2016</v>
      </c>
      <c r="E901" t="s">
        <v>11206</v>
      </c>
      <c r="F901" t="s">
        <v>11904</v>
      </c>
      <c r="G901" s="5">
        <v>169</v>
      </c>
      <c r="H901">
        <v>29300</v>
      </c>
      <c r="I901" s="5">
        <f t="shared" si="28"/>
        <v>899</v>
      </c>
      <c r="J901" s="5" t="str">
        <f t="shared" si="29"/>
        <v>900,Ford,Transit Connect,2016,regular unleaded,AUTOMATIC,169,29300,899</v>
      </c>
    </row>
    <row r="902" spans="1:10">
      <c r="A902" s="5">
        <v>901</v>
      </c>
      <c r="B902" s="5" t="s">
        <v>11277</v>
      </c>
      <c r="C902" t="s">
        <v>11833</v>
      </c>
      <c r="D902">
        <v>2017</v>
      </c>
      <c r="E902" t="s">
        <v>11213</v>
      </c>
      <c r="F902" t="s">
        <v>11904</v>
      </c>
      <c r="G902" s="5">
        <v>169</v>
      </c>
      <c r="H902">
        <v>30215</v>
      </c>
      <c r="I902" s="5" t="str">
        <f t="shared" si="28"/>
        <v>|n</v>
      </c>
      <c r="J902" s="5" t="str">
        <f t="shared" si="29"/>
        <v>901,Ford,Transit Connect,2017,flex-fuel (unleaded/E85),AUTOMATIC,169,30215,|n</v>
      </c>
    </row>
    <row r="903" spans="1:10">
      <c r="A903" s="5">
        <v>902</v>
      </c>
      <c r="B903" s="5" t="s">
        <v>11277</v>
      </c>
      <c r="C903" t="s">
        <v>11834</v>
      </c>
      <c r="D903">
        <v>2015</v>
      </c>
      <c r="E903" t="s">
        <v>11213</v>
      </c>
      <c r="F903" t="s">
        <v>11904</v>
      </c>
      <c r="G903" s="5">
        <v>275</v>
      </c>
      <c r="H903">
        <v>40830</v>
      </c>
      <c r="I903" s="5" t="str">
        <f t="shared" si="28"/>
        <v>|n</v>
      </c>
      <c r="J903" s="5" t="str">
        <f t="shared" si="29"/>
        <v>902,Ford,Transit Wagon,2015,flex-fuel (unleaded/E85),AUTOMATIC,275,40830,|n</v>
      </c>
    </row>
    <row r="904" spans="1:10">
      <c r="A904" s="5">
        <v>903</v>
      </c>
      <c r="B904" s="5" t="s">
        <v>11277</v>
      </c>
      <c r="C904" t="s">
        <v>11834</v>
      </c>
      <c r="D904">
        <v>2015</v>
      </c>
      <c r="E904" t="s">
        <v>11209</v>
      </c>
      <c r="F904" t="s">
        <v>11904</v>
      </c>
      <c r="G904" s="5">
        <v>310</v>
      </c>
      <c r="H904">
        <v>43795</v>
      </c>
      <c r="I904" s="5" t="str">
        <f t="shared" si="28"/>
        <v>|n</v>
      </c>
      <c r="J904" s="5" t="str">
        <f t="shared" si="29"/>
        <v>903,Ford,Transit Wagon,2015,premium unleaded (recommended),AUTOMATIC,310,43795,|n</v>
      </c>
    </row>
    <row r="905" spans="1:10">
      <c r="A905" s="5">
        <v>904</v>
      </c>
      <c r="B905" s="5" t="s">
        <v>11277</v>
      </c>
      <c r="C905" t="s">
        <v>11834</v>
      </c>
      <c r="D905">
        <v>2016</v>
      </c>
      <c r="E905" t="s">
        <v>11213</v>
      </c>
      <c r="F905" t="s">
        <v>11904</v>
      </c>
      <c r="G905" s="5">
        <v>275</v>
      </c>
      <c r="H905">
        <v>41030</v>
      </c>
      <c r="I905" s="5" t="str">
        <f t="shared" si="28"/>
        <v>|n</v>
      </c>
      <c r="J905" s="5" t="str">
        <f t="shared" si="29"/>
        <v>904,Ford,Transit Wagon,2016,flex-fuel (unleaded/E85),AUTOMATIC,275,41030,|n</v>
      </c>
    </row>
    <row r="906" spans="1:10">
      <c r="A906" s="5">
        <v>905</v>
      </c>
      <c r="B906" s="5" t="s">
        <v>11277</v>
      </c>
      <c r="C906" t="s">
        <v>11834</v>
      </c>
      <c r="D906">
        <v>2016</v>
      </c>
      <c r="E906" t="s">
        <v>11209</v>
      </c>
      <c r="F906" t="s">
        <v>11904</v>
      </c>
      <c r="G906" s="5">
        <v>310</v>
      </c>
      <c r="H906">
        <v>43995</v>
      </c>
      <c r="I906" s="5" t="str">
        <f t="shared" si="28"/>
        <v>|n</v>
      </c>
      <c r="J906" s="5" t="str">
        <f t="shared" si="29"/>
        <v>905,Ford,Transit Wagon,2016,premium unleaded (recommended),AUTOMATIC,310,43995,|n</v>
      </c>
    </row>
    <row r="907" spans="1:10">
      <c r="A907" s="5">
        <v>906</v>
      </c>
      <c r="B907" s="5" t="s">
        <v>11277</v>
      </c>
      <c r="C907" t="s">
        <v>11834</v>
      </c>
      <c r="D907">
        <v>2017</v>
      </c>
      <c r="E907" t="s">
        <v>11213</v>
      </c>
      <c r="F907" t="s">
        <v>11904</v>
      </c>
      <c r="G907" s="5">
        <v>275</v>
      </c>
      <c r="H907">
        <v>37120</v>
      </c>
      <c r="I907" s="5" t="str">
        <f t="shared" si="28"/>
        <v>|n</v>
      </c>
      <c r="J907" s="5" t="str">
        <f t="shared" si="29"/>
        <v>906,Ford,Transit Wagon,2017,flex-fuel (unleaded/E85),AUTOMATIC,275,37120,|n</v>
      </c>
    </row>
    <row r="908" spans="1:10">
      <c r="A908" s="5">
        <v>907</v>
      </c>
      <c r="B908" s="5" t="s">
        <v>11277</v>
      </c>
      <c r="C908" t="s">
        <v>11834</v>
      </c>
      <c r="D908">
        <v>2017</v>
      </c>
      <c r="E908" t="s">
        <v>11206</v>
      </c>
      <c r="F908" t="s">
        <v>11904</v>
      </c>
      <c r="G908" s="5">
        <v>275</v>
      </c>
      <c r="H908">
        <v>43370</v>
      </c>
      <c r="I908" s="5" t="str">
        <f t="shared" si="28"/>
        <v>|n</v>
      </c>
      <c r="J908" s="5" t="str">
        <f t="shared" si="29"/>
        <v>907,Ford,Transit Wagon,2017,regular unleaded,AUTOMATIC,275,43370,|n</v>
      </c>
    </row>
    <row r="909" spans="1:10">
      <c r="A909" s="5">
        <v>908</v>
      </c>
      <c r="B909" s="5" t="s">
        <v>11507</v>
      </c>
      <c r="C909" t="s">
        <v>11508</v>
      </c>
      <c r="D909">
        <v>2017</v>
      </c>
      <c r="E909" t="s">
        <v>11209</v>
      </c>
      <c r="F909" t="s">
        <v>11904</v>
      </c>
      <c r="G909" s="5">
        <v>420</v>
      </c>
      <c r="H909">
        <v>54550</v>
      </c>
      <c r="I909" s="5" t="str">
        <f t="shared" si="28"/>
        <v>|n</v>
      </c>
      <c r="J909" s="5" t="str">
        <f t="shared" si="29"/>
        <v>908,Genesis,G80,2017,premium unleaded (recommended),AUTOMATIC,420,54550,|n</v>
      </c>
    </row>
    <row r="910" spans="1:10">
      <c r="A910" s="5">
        <v>909</v>
      </c>
      <c r="B910" s="5" t="s">
        <v>11507</v>
      </c>
      <c r="C910" t="s">
        <v>11508</v>
      </c>
      <c r="D910">
        <v>2017</v>
      </c>
      <c r="E910" t="s">
        <v>11206</v>
      </c>
      <c r="F910" t="s">
        <v>11904</v>
      </c>
      <c r="G910" s="5">
        <v>311</v>
      </c>
      <c r="H910">
        <v>43900</v>
      </c>
      <c r="I910" s="5" t="str">
        <f t="shared" si="28"/>
        <v>|n</v>
      </c>
      <c r="J910" s="5" t="str">
        <f t="shared" si="29"/>
        <v>909,Genesis,G80,2017,regular unleaded,AUTOMATIC,311,43900,|n</v>
      </c>
    </row>
    <row r="911" spans="1:10">
      <c r="A911" s="5">
        <v>910</v>
      </c>
      <c r="B911" s="5" t="s">
        <v>11262</v>
      </c>
      <c r="C911" t="s">
        <v>11264</v>
      </c>
      <c r="D911">
        <v>2015</v>
      </c>
      <c r="E911" t="s">
        <v>11206</v>
      </c>
      <c r="F911" t="s">
        <v>11904</v>
      </c>
      <c r="G911" s="5">
        <v>288</v>
      </c>
      <c r="H911">
        <v>49690</v>
      </c>
      <c r="I911" s="5" t="str">
        <f t="shared" si="28"/>
        <v>|n</v>
      </c>
      <c r="J911" s="5" t="str">
        <f t="shared" si="29"/>
        <v>910,GMC,Acadia,2015,regular unleaded,AUTOMATIC,288,49690,|n</v>
      </c>
    </row>
    <row r="912" spans="1:10">
      <c r="A912" s="5">
        <v>911</v>
      </c>
      <c r="B912" s="5" t="s">
        <v>11262</v>
      </c>
      <c r="C912" t="s">
        <v>11264</v>
      </c>
      <c r="D912">
        <v>2016</v>
      </c>
      <c r="E912" t="s">
        <v>11206</v>
      </c>
      <c r="F912" t="s">
        <v>11904</v>
      </c>
      <c r="G912" s="5">
        <v>288</v>
      </c>
      <c r="H912">
        <v>49890</v>
      </c>
      <c r="I912" s="5">
        <f t="shared" si="28"/>
        <v>910</v>
      </c>
      <c r="J912" s="5" t="str">
        <f t="shared" si="29"/>
        <v>911,GMC,Acadia,2016,regular unleaded,AUTOMATIC,288,49890,910</v>
      </c>
    </row>
    <row r="913" spans="1:10">
      <c r="A913" s="5">
        <v>912</v>
      </c>
      <c r="B913" s="5" t="s">
        <v>11262</v>
      </c>
      <c r="C913" t="s">
        <v>11264</v>
      </c>
      <c r="D913">
        <v>2017</v>
      </c>
      <c r="E913" t="s">
        <v>11206</v>
      </c>
      <c r="F913" t="s">
        <v>11904</v>
      </c>
      <c r="G913" s="5">
        <v>310</v>
      </c>
      <c r="H913">
        <v>46920</v>
      </c>
      <c r="I913" s="5">
        <f t="shared" si="28"/>
        <v>911</v>
      </c>
      <c r="J913" s="5" t="str">
        <f t="shared" si="29"/>
        <v>912,GMC,Acadia,2017,regular unleaded,AUTOMATIC,310,46920,911</v>
      </c>
    </row>
    <row r="914" spans="1:10">
      <c r="A914" s="5">
        <v>913</v>
      </c>
      <c r="B914" s="5" t="s">
        <v>11262</v>
      </c>
      <c r="C914" t="s">
        <v>11263</v>
      </c>
      <c r="D914">
        <v>2017</v>
      </c>
      <c r="E914" t="s">
        <v>11206</v>
      </c>
      <c r="F914" t="s">
        <v>11904</v>
      </c>
      <c r="G914" s="5">
        <v>281</v>
      </c>
      <c r="H914">
        <v>45850</v>
      </c>
      <c r="I914" s="5" t="str">
        <f t="shared" si="28"/>
        <v>|n</v>
      </c>
      <c r="J914" s="5" t="str">
        <f t="shared" si="29"/>
        <v>913,GMC,Acadia Limited,2017,regular unleaded,AUTOMATIC,281,45850,|n</v>
      </c>
    </row>
    <row r="915" spans="1:10">
      <c r="A915" s="5">
        <v>914</v>
      </c>
      <c r="B915" s="5" t="s">
        <v>11262</v>
      </c>
      <c r="C915" t="s">
        <v>11342</v>
      </c>
      <c r="D915">
        <v>2012</v>
      </c>
      <c r="E915" t="s">
        <v>11206</v>
      </c>
      <c r="F915" t="s">
        <v>11904</v>
      </c>
      <c r="G915" s="5">
        <v>242</v>
      </c>
      <c r="H915">
        <v>31790</v>
      </c>
      <c r="I915" s="5" t="str">
        <f t="shared" si="28"/>
        <v>|n</v>
      </c>
      <c r="J915" s="5" t="str">
        <f t="shared" si="29"/>
        <v>914,GMC,Canyon,2012,regular unleaded,AUTOMATIC,242,31790,|n</v>
      </c>
    </row>
    <row r="916" spans="1:10">
      <c r="A916" s="5">
        <v>915</v>
      </c>
      <c r="B916" s="5" t="s">
        <v>11262</v>
      </c>
      <c r="C916" t="s">
        <v>11342</v>
      </c>
      <c r="D916">
        <v>2012</v>
      </c>
      <c r="E916" t="s">
        <v>11206</v>
      </c>
      <c r="F916" t="s">
        <v>11903</v>
      </c>
      <c r="G916" s="5">
        <v>185</v>
      </c>
      <c r="H916">
        <v>17490</v>
      </c>
      <c r="I916" s="5" t="str">
        <f t="shared" si="28"/>
        <v>|n</v>
      </c>
      <c r="J916" s="5" t="str">
        <f t="shared" si="29"/>
        <v>915,GMC,Canyon,2012,regular unleaded,MANUAL,185,17490,|n</v>
      </c>
    </row>
    <row r="917" spans="1:10">
      <c r="A917" s="5">
        <v>916</v>
      </c>
      <c r="B917" s="5" t="s">
        <v>11262</v>
      </c>
      <c r="C917" t="s">
        <v>11342</v>
      </c>
      <c r="D917">
        <v>2015</v>
      </c>
      <c r="E917" t="s">
        <v>11206</v>
      </c>
      <c r="F917" t="s">
        <v>11904</v>
      </c>
      <c r="G917" s="5">
        <v>305</v>
      </c>
      <c r="H917">
        <v>37250</v>
      </c>
      <c r="I917" s="5" t="str">
        <f t="shared" si="28"/>
        <v>|n</v>
      </c>
      <c r="J917" s="5" t="str">
        <f t="shared" si="29"/>
        <v>916,GMC,Canyon,2015,regular unleaded,AUTOMATIC,305,37250,|n</v>
      </c>
    </row>
    <row r="918" spans="1:10">
      <c r="A918" s="5">
        <v>917</v>
      </c>
      <c r="B918" s="5" t="s">
        <v>11262</v>
      </c>
      <c r="C918" t="s">
        <v>11342</v>
      </c>
      <c r="D918">
        <v>2015</v>
      </c>
      <c r="E918" t="s">
        <v>11206</v>
      </c>
      <c r="F918" t="s">
        <v>11903</v>
      </c>
      <c r="G918" s="5">
        <v>200</v>
      </c>
      <c r="H918">
        <v>22650</v>
      </c>
      <c r="I918" s="5" t="str">
        <f t="shared" si="28"/>
        <v>|n</v>
      </c>
      <c r="J918" s="5" t="str">
        <f t="shared" si="29"/>
        <v>917,GMC,Canyon,2015,regular unleaded,MANUAL,200,22650,|n</v>
      </c>
    </row>
    <row r="919" spans="1:10">
      <c r="A919" s="5">
        <v>918</v>
      </c>
      <c r="B919" s="5" t="s">
        <v>11262</v>
      </c>
      <c r="C919" t="s">
        <v>11342</v>
      </c>
      <c r="D919">
        <v>2016</v>
      </c>
      <c r="E919" t="s">
        <v>11206</v>
      </c>
      <c r="F919" t="s">
        <v>11904</v>
      </c>
      <c r="G919" s="5">
        <v>305</v>
      </c>
      <c r="H919">
        <v>38110</v>
      </c>
      <c r="I919" s="5" t="str">
        <f t="shared" si="28"/>
        <v>|n</v>
      </c>
      <c r="J919" s="5" t="str">
        <f t="shared" si="29"/>
        <v>918,GMC,Canyon,2016,regular unleaded,AUTOMATIC,305,38110,|n</v>
      </c>
    </row>
    <row r="920" spans="1:10">
      <c r="A920" s="5">
        <v>919</v>
      </c>
      <c r="B920" s="5" t="s">
        <v>11262</v>
      </c>
      <c r="C920" t="s">
        <v>11342</v>
      </c>
      <c r="D920">
        <v>2016</v>
      </c>
      <c r="E920" t="s">
        <v>11206</v>
      </c>
      <c r="F920" t="s">
        <v>11903</v>
      </c>
      <c r="G920" s="5">
        <v>200</v>
      </c>
      <c r="H920">
        <v>23310</v>
      </c>
      <c r="I920" s="5" t="str">
        <f t="shared" si="28"/>
        <v>|n</v>
      </c>
      <c r="J920" s="5" t="str">
        <f t="shared" si="29"/>
        <v>919,GMC,Canyon,2016,regular unleaded,MANUAL,200,23310,|n</v>
      </c>
    </row>
    <row r="921" spans="1:10">
      <c r="A921" s="5">
        <v>920</v>
      </c>
      <c r="B921" s="5" t="s">
        <v>11262</v>
      </c>
      <c r="C921" t="s">
        <v>11441</v>
      </c>
      <c r="D921">
        <v>2007</v>
      </c>
      <c r="E921" t="s">
        <v>11206</v>
      </c>
      <c r="F921" t="s">
        <v>11904</v>
      </c>
      <c r="G921" s="5">
        <v>302</v>
      </c>
      <c r="H921">
        <v>37190</v>
      </c>
      <c r="I921" s="5" t="str">
        <f t="shared" si="28"/>
        <v>|n</v>
      </c>
      <c r="J921" s="5" t="str">
        <f t="shared" si="29"/>
        <v>920,GMC,Envoy,2007,regular unleaded,AUTOMATIC,302,37190,|n</v>
      </c>
    </row>
    <row r="922" spans="1:10">
      <c r="A922" s="5">
        <v>921</v>
      </c>
      <c r="B922" s="5" t="s">
        <v>11262</v>
      </c>
      <c r="C922" t="s">
        <v>11441</v>
      </c>
      <c r="D922">
        <v>2008</v>
      </c>
      <c r="E922" t="s">
        <v>11206</v>
      </c>
      <c r="F922" t="s">
        <v>11904</v>
      </c>
      <c r="G922" s="5">
        <v>300</v>
      </c>
      <c r="H922">
        <v>37105</v>
      </c>
      <c r="I922" s="5">
        <f t="shared" si="28"/>
        <v>920</v>
      </c>
      <c r="J922" s="5" t="str">
        <f t="shared" si="29"/>
        <v>921,GMC,Envoy,2008,regular unleaded,AUTOMATIC,300,37105,920</v>
      </c>
    </row>
    <row r="923" spans="1:10">
      <c r="A923" s="5">
        <v>922</v>
      </c>
      <c r="B923" s="5" t="s">
        <v>11262</v>
      </c>
      <c r="C923" t="s">
        <v>11441</v>
      </c>
      <c r="D923">
        <v>2009</v>
      </c>
      <c r="E923" t="s">
        <v>11206</v>
      </c>
      <c r="F923" t="s">
        <v>11904</v>
      </c>
      <c r="G923" s="5">
        <v>300</v>
      </c>
      <c r="H923">
        <v>38670</v>
      </c>
      <c r="I923" s="5">
        <f t="shared" si="28"/>
        <v>921</v>
      </c>
      <c r="J923" s="5" t="str">
        <f t="shared" si="29"/>
        <v>922,GMC,Envoy,2009,regular unleaded,AUTOMATIC,300,38670,921</v>
      </c>
    </row>
    <row r="924" spans="1:10">
      <c r="A924" s="5">
        <v>923</v>
      </c>
      <c r="B924" s="5" t="s">
        <v>11262</v>
      </c>
      <c r="C924" t="s">
        <v>11439</v>
      </c>
      <c r="D924">
        <v>2005</v>
      </c>
      <c r="E924" t="s">
        <v>11206</v>
      </c>
      <c r="F924" t="s">
        <v>11904</v>
      </c>
      <c r="G924" s="5">
        <v>300</v>
      </c>
      <c r="H924">
        <v>40235</v>
      </c>
      <c r="I924" s="5" t="str">
        <f t="shared" si="28"/>
        <v>|n</v>
      </c>
      <c r="J924" s="5" t="str">
        <f t="shared" si="29"/>
        <v>923,GMC,Envoy XL,2005,regular unleaded,AUTOMATIC,300,40235,|n</v>
      </c>
    </row>
    <row r="925" spans="1:10">
      <c r="A925" s="5">
        <v>924</v>
      </c>
      <c r="B925" s="5" t="s">
        <v>11262</v>
      </c>
      <c r="C925" t="s">
        <v>11439</v>
      </c>
      <c r="D925">
        <v>2006</v>
      </c>
      <c r="E925" t="s">
        <v>11206</v>
      </c>
      <c r="F925" t="s">
        <v>11904</v>
      </c>
      <c r="G925" s="5">
        <v>300</v>
      </c>
      <c r="H925">
        <v>37600</v>
      </c>
      <c r="I925" s="5">
        <f t="shared" si="28"/>
        <v>923</v>
      </c>
      <c r="J925" s="5" t="str">
        <f t="shared" si="29"/>
        <v>924,GMC,Envoy XL,2006,regular unleaded,AUTOMATIC,300,37600,923</v>
      </c>
    </row>
    <row r="926" spans="1:10">
      <c r="A926" s="5">
        <v>925</v>
      </c>
      <c r="B926" s="5" t="s">
        <v>11262</v>
      </c>
      <c r="C926" t="s">
        <v>11440</v>
      </c>
      <c r="D926">
        <v>2005</v>
      </c>
      <c r="E926" t="s">
        <v>11206</v>
      </c>
      <c r="F926" t="s">
        <v>11904</v>
      </c>
      <c r="G926" s="5">
        <v>275</v>
      </c>
      <c r="H926">
        <v>36115</v>
      </c>
      <c r="I926" s="5" t="str">
        <f t="shared" si="28"/>
        <v>|n</v>
      </c>
      <c r="J926" s="5" t="str">
        <f t="shared" si="29"/>
        <v>925,GMC,Envoy XUV,2005,regular unleaded,AUTOMATIC,275,36115,|n</v>
      </c>
    </row>
    <row r="927" spans="1:10">
      <c r="A927" s="5">
        <v>926</v>
      </c>
      <c r="B927" s="5" t="s">
        <v>11262</v>
      </c>
      <c r="C927" t="s">
        <v>11760</v>
      </c>
      <c r="D927">
        <v>2005</v>
      </c>
      <c r="E927" t="s">
        <v>11206</v>
      </c>
      <c r="F927" t="s">
        <v>11904</v>
      </c>
      <c r="G927" s="5">
        <v>190</v>
      </c>
      <c r="H927">
        <v>26430</v>
      </c>
      <c r="I927" s="5" t="str">
        <f t="shared" si="28"/>
        <v>|n</v>
      </c>
      <c r="J927" s="5" t="str">
        <f t="shared" si="29"/>
        <v>926,GMC,Safari,2005,regular unleaded,AUTOMATIC,190,26430,|n</v>
      </c>
    </row>
    <row r="928" spans="1:10">
      <c r="A928" s="5">
        <v>927</v>
      </c>
      <c r="B928" s="5" t="s">
        <v>11262</v>
      </c>
      <c r="C928" t="s">
        <v>11759</v>
      </c>
      <c r="D928">
        <v>2005</v>
      </c>
      <c r="E928" t="s">
        <v>11206</v>
      </c>
      <c r="F928" t="s">
        <v>11904</v>
      </c>
      <c r="G928" s="5">
        <v>190</v>
      </c>
      <c r="H928">
        <v>25430</v>
      </c>
      <c r="I928" s="5" t="str">
        <f t="shared" si="28"/>
        <v>|n</v>
      </c>
      <c r="J928" s="5" t="str">
        <f t="shared" si="29"/>
        <v>927,GMC,Safari Cargo,2005,regular unleaded,AUTOMATIC,190,25430,|n</v>
      </c>
    </row>
    <row r="929" spans="1:10">
      <c r="A929" s="5">
        <v>928</v>
      </c>
      <c r="B929" s="5" t="s">
        <v>11262</v>
      </c>
      <c r="C929" t="s">
        <v>11764</v>
      </c>
      <c r="D929">
        <v>2014</v>
      </c>
      <c r="E929" t="s">
        <v>11213</v>
      </c>
      <c r="F929" t="s">
        <v>11904</v>
      </c>
      <c r="G929" s="5">
        <v>280</v>
      </c>
      <c r="H929">
        <v>36030</v>
      </c>
      <c r="I929" s="5" t="str">
        <f t="shared" si="28"/>
        <v>|n</v>
      </c>
      <c r="J929" s="5" t="str">
        <f t="shared" si="29"/>
        <v>928,GMC,Savana,2014,flex-fuel (unleaded/E85),AUTOMATIC,280,36030,|n</v>
      </c>
    </row>
    <row r="930" spans="1:10">
      <c r="A930" s="5">
        <v>929</v>
      </c>
      <c r="B930" s="5" t="s">
        <v>11262</v>
      </c>
      <c r="C930" t="s">
        <v>11764</v>
      </c>
      <c r="D930">
        <v>2015</v>
      </c>
      <c r="E930" t="s">
        <v>11213</v>
      </c>
      <c r="F930" t="s">
        <v>11904</v>
      </c>
      <c r="G930" s="5">
        <v>285</v>
      </c>
      <c r="H930">
        <v>36700</v>
      </c>
      <c r="I930" s="5">
        <f t="shared" si="28"/>
        <v>928</v>
      </c>
      <c r="J930" s="5" t="str">
        <f t="shared" si="29"/>
        <v>929,GMC,Savana,2015,flex-fuel (unleaded/E85),AUTOMATIC,285,36700,928</v>
      </c>
    </row>
    <row r="931" spans="1:10">
      <c r="A931" s="5">
        <v>930</v>
      </c>
      <c r="B931" s="5" t="s">
        <v>11262</v>
      </c>
      <c r="C931" t="s">
        <v>11764</v>
      </c>
      <c r="D931">
        <v>2016</v>
      </c>
      <c r="E931" t="s">
        <v>11213</v>
      </c>
      <c r="F931" t="s">
        <v>11904</v>
      </c>
      <c r="G931" s="5">
        <v>285</v>
      </c>
      <c r="H931">
        <v>37500</v>
      </c>
      <c r="I931" s="5">
        <f t="shared" si="28"/>
        <v>929</v>
      </c>
      <c r="J931" s="5" t="str">
        <f t="shared" si="29"/>
        <v>930,GMC,Savana,2016,flex-fuel (unleaded/E85),AUTOMATIC,285,37500,929</v>
      </c>
    </row>
    <row r="932" spans="1:10">
      <c r="A932" s="5">
        <v>931</v>
      </c>
      <c r="B932" s="5" t="s">
        <v>11262</v>
      </c>
      <c r="C932" t="s">
        <v>11763</v>
      </c>
      <c r="D932">
        <v>2014</v>
      </c>
      <c r="E932" t="s">
        <v>11213</v>
      </c>
      <c r="F932" t="s">
        <v>11904</v>
      </c>
      <c r="G932" s="5">
        <v>285</v>
      </c>
      <c r="H932">
        <v>33420</v>
      </c>
      <c r="I932" s="5" t="str">
        <f t="shared" si="28"/>
        <v>|n</v>
      </c>
      <c r="J932" s="5" t="str">
        <f t="shared" si="29"/>
        <v>931,GMC,Savana Cargo,2014,flex-fuel (unleaded/E85),AUTOMATIC,285,33420,|n</v>
      </c>
    </row>
    <row r="933" spans="1:10">
      <c r="A933" s="5">
        <v>932</v>
      </c>
      <c r="B933" s="5" t="s">
        <v>11262</v>
      </c>
      <c r="C933" t="s">
        <v>11763</v>
      </c>
      <c r="D933">
        <v>2014</v>
      </c>
      <c r="E933" t="s">
        <v>11206</v>
      </c>
      <c r="F933" t="s">
        <v>11904</v>
      </c>
      <c r="G933" s="5">
        <v>195</v>
      </c>
      <c r="H933">
        <v>27710</v>
      </c>
      <c r="I933" s="5" t="str">
        <f t="shared" si="28"/>
        <v>|n</v>
      </c>
      <c r="J933" s="5" t="str">
        <f t="shared" si="29"/>
        <v>932,GMC,Savana Cargo,2014,regular unleaded,AUTOMATIC,195,27710,|n</v>
      </c>
    </row>
    <row r="934" spans="1:10">
      <c r="A934" s="5">
        <v>933</v>
      </c>
      <c r="B934" s="5" t="s">
        <v>11262</v>
      </c>
      <c r="C934" t="s">
        <v>11763</v>
      </c>
      <c r="D934">
        <v>2015</v>
      </c>
      <c r="E934" t="s">
        <v>11213</v>
      </c>
      <c r="F934" t="s">
        <v>11904</v>
      </c>
      <c r="G934" s="5">
        <v>285</v>
      </c>
      <c r="H934">
        <v>33760</v>
      </c>
      <c r="I934" s="5" t="str">
        <f t="shared" si="28"/>
        <v>|n</v>
      </c>
      <c r="J934" s="5" t="str">
        <f t="shared" si="29"/>
        <v>933,GMC,Savana Cargo,2015,flex-fuel (unleaded/E85),AUTOMATIC,285,33760,|n</v>
      </c>
    </row>
    <row r="935" spans="1:10">
      <c r="A935" s="5">
        <v>934</v>
      </c>
      <c r="B935" s="5" t="s">
        <v>11262</v>
      </c>
      <c r="C935" t="s">
        <v>11763</v>
      </c>
      <c r="D935">
        <v>2016</v>
      </c>
      <c r="E935" t="s">
        <v>11213</v>
      </c>
      <c r="F935" t="s">
        <v>11904</v>
      </c>
      <c r="G935" s="5">
        <v>285</v>
      </c>
      <c r="H935">
        <v>34800</v>
      </c>
      <c r="I935" s="5">
        <f t="shared" si="28"/>
        <v>933</v>
      </c>
      <c r="J935" s="5" t="str">
        <f t="shared" si="29"/>
        <v>934,GMC,Savana Cargo,2016,flex-fuel (unleaded/E85),AUTOMATIC,285,34800,933</v>
      </c>
    </row>
    <row r="936" spans="1:10">
      <c r="A936" s="5">
        <v>935</v>
      </c>
      <c r="B936" s="5" t="s">
        <v>11262</v>
      </c>
      <c r="C936" t="s">
        <v>11775</v>
      </c>
      <c r="D936">
        <v>2015</v>
      </c>
      <c r="E936" t="s">
        <v>11213</v>
      </c>
      <c r="F936" t="s">
        <v>11904</v>
      </c>
      <c r="G936" s="5">
        <v>285</v>
      </c>
      <c r="H936">
        <v>42935</v>
      </c>
      <c r="I936" s="5" t="str">
        <f t="shared" si="28"/>
        <v>|n</v>
      </c>
      <c r="J936" s="5" t="str">
        <f t="shared" si="29"/>
        <v>935,GMC,Sierra 1500,2015,flex-fuel (unleaded/E85),AUTOMATIC,285,42935,|n</v>
      </c>
    </row>
    <row r="937" spans="1:10">
      <c r="A937" s="5">
        <v>936</v>
      </c>
      <c r="B937" s="5" t="s">
        <v>11262</v>
      </c>
      <c r="C937" t="s">
        <v>11775</v>
      </c>
      <c r="D937">
        <v>2015</v>
      </c>
      <c r="E937" t="s">
        <v>11206</v>
      </c>
      <c r="F937" t="s">
        <v>11904</v>
      </c>
      <c r="G937" s="5">
        <v>355</v>
      </c>
      <c r="H937">
        <v>53115</v>
      </c>
      <c r="I937" s="5" t="str">
        <f t="shared" si="28"/>
        <v>|n</v>
      </c>
      <c r="J937" s="5" t="str">
        <f t="shared" si="29"/>
        <v>936,GMC,Sierra 1500,2015,regular unleaded,AUTOMATIC,355,53115,|n</v>
      </c>
    </row>
    <row r="938" spans="1:10">
      <c r="A938" s="5">
        <v>937</v>
      </c>
      <c r="B938" s="5" t="s">
        <v>11262</v>
      </c>
      <c r="C938" t="s">
        <v>11775</v>
      </c>
      <c r="D938">
        <v>2016</v>
      </c>
      <c r="E938" t="s">
        <v>11213</v>
      </c>
      <c r="F938" t="s">
        <v>11904</v>
      </c>
      <c r="G938" s="5">
        <v>285</v>
      </c>
      <c r="H938">
        <v>43505</v>
      </c>
      <c r="I938" s="5" t="str">
        <f t="shared" si="28"/>
        <v>|n</v>
      </c>
      <c r="J938" s="5" t="str">
        <f t="shared" si="29"/>
        <v>937,GMC,Sierra 1500,2016,flex-fuel (unleaded/E85),AUTOMATIC,285,43505,|n</v>
      </c>
    </row>
    <row r="939" spans="1:10">
      <c r="A939" s="5">
        <v>938</v>
      </c>
      <c r="B939" s="5" t="s">
        <v>11262</v>
      </c>
      <c r="C939" t="s">
        <v>11775</v>
      </c>
      <c r="D939">
        <v>2016</v>
      </c>
      <c r="E939" t="s">
        <v>11206</v>
      </c>
      <c r="F939" t="s">
        <v>11904</v>
      </c>
      <c r="G939" s="5">
        <v>355</v>
      </c>
      <c r="H939">
        <v>54540</v>
      </c>
      <c r="I939" s="5" t="str">
        <f t="shared" si="28"/>
        <v>|n</v>
      </c>
      <c r="J939" s="5" t="str">
        <f t="shared" si="29"/>
        <v>938,GMC,Sierra 1500,2016,regular unleaded,AUTOMATIC,355,54540,|n</v>
      </c>
    </row>
    <row r="940" spans="1:10">
      <c r="A940" s="5">
        <v>939</v>
      </c>
      <c r="B940" s="5" t="s">
        <v>11262</v>
      </c>
      <c r="C940" t="s">
        <v>11775</v>
      </c>
      <c r="D940">
        <v>2017</v>
      </c>
      <c r="E940" t="s">
        <v>11213</v>
      </c>
      <c r="F940" t="s">
        <v>11904</v>
      </c>
      <c r="G940" s="5">
        <v>285</v>
      </c>
      <c r="H940">
        <v>43995</v>
      </c>
      <c r="I940" s="5" t="str">
        <f t="shared" si="28"/>
        <v>|n</v>
      </c>
      <c r="J940" s="5" t="str">
        <f t="shared" si="29"/>
        <v>939,GMC,Sierra 1500,2017,flex-fuel (unleaded/E85),AUTOMATIC,285,43995,|n</v>
      </c>
    </row>
    <row r="941" spans="1:10">
      <c r="A941" s="5">
        <v>940</v>
      </c>
      <c r="B941" s="5" t="s">
        <v>11262</v>
      </c>
      <c r="C941" t="s">
        <v>11775</v>
      </c>
      <c r="D941">
        <v>2017</v>
      </c>
      <c r="E941" t="s">
        <v>11206</v>
      </c>
      <c r="F941" t="s">
        <v>11904</v>
      </c>
      <c r="G941" s="5">
        <v>355</v>
      </c>
      <c r="H941">
        <v>55605</v>
      </c>
      <c r="I941" s="5" t="str">
        <f t="shared" si="28"/>
        <v>|n</v>
      </c>
      <c r="J941" s="5" t="str">
        <f t="shared" si="29"/>
        <v>940,GMC,Sierra 1500,2017,regular unleaded,AUTOMATIC,355,55605,|n</v>
      </c>
    </row>
    <row r="942" spans="1:10">
      <c r="A942" s="5">
        <v>941</v>
      </c>
      <c r="B942" s="5" t="s">
        <v>11262</v>
      </c>
      <c r="C942" t="s">
        <v>11773</v>
      </c>
      <c r="D942">
        <v>2007</v>
      </c>
      <c r="E942" t="s">
        <v>11213</v>
      </c>
      <c r="F942" t="s">
        <v>11904</v>
      </c>
      <c r="G942" s="5">
        <v>295</v>
      </c>
      <c r="H942">
        <v>35520</v>
      </c>
      <c r="I942" s="5" t="str">
        <f t="shared" si="28"/>
        <v>|n</v>
      </c>
      <c r="J942" s="5" t="str">
        <f t="shared" si="29"/>
        <v>941,GMC,Sierra 1500 Classic,2007,flex-fuel (unleaded/E85),AUTOMATIC,295,35520,|n</v>
      </c>
    </row>
    <row r="943" spans="1:10">
      <c r="A943" s="5">
        <v>942</v>
      </c>
      <c r="B943" s="5" t="s">
        <v>11262</v>
      </c>
      <c r="C943" t="s">
        <v>11773</v>
      </c>
      <c r="D943">
        <v>2007</v>
      </c>
      <c r="E943" t="s">
        <v>11206</v>
      </c>
      <c r="F943" t="s">
        <v>11904</v>
      </c>
      <c r="G943" s="5">
        <v>345</v>
      </c>
      <c r="H943">
        <v>39125</v>
      </c>
      <c r="I943" s="5" t="str">
        <f t="shared" si="28"/>
        <v>|n</v>
      </c>
      <c r="J943" s="5" t="str">
        <f t="shared" si="29"/>
        <v>942,GMC,Sierra 1500 Classic,2007,regular unleaded,AUTOMATIC,345,39125,|n</v>
      </c>
    </row>
    <row r="944" spans="1:10">
      <c r="A944" s="5">
        <v>943</v>
      </c>
      <c r="B944" s="5" t="s">
        <v>11262</v>
      </c>
      <c r="C944" t="s">
        <v>11773</v>
      </c>
      <c r="D944">
        <v>2007</v>
      </c>
      <c r="E944" t="s">
        <v>11206</v>
      </c>
      <c r="F944" t="s">
        <v>11903</v>
      </c>
      <c r="G944" s="5">
        <v>195</v>
      </c>
      <c r="H944">
        <v>20750</v>
      </c>
      <c r="I944" s="5" t="str">
        <f t="shared" si="28"/>
        <v>|n</v>
      </c>
      <c r="J944" s="5" t="str">
        <f t="shared" si="29"/>
        <v>943,GMC,Sierra 1500 Classic,2007,regular unleaded,MANUAL,195,20750,|n</v>
      </c>
    </row>
    <row r="945" spans="1:10">
      <c r="A945" s="5">
        <v>944</v>
      </c>
      <c r="B945" s="5" t="s">
        <v>11262</v>
      </c>
      <c r="C945" t="s">
        <v>11774</v>
      </c>
      <c r="D945">
        <v>2011</v>
      </c>
      <c r="E945" t="s">
        <v>11206</v>
      </c>
      <c r="F945" t="s">
        <v>11904</v>
      </c>
      <c r="G945" s="5">
        <v>332</v>
      </c>
      <c r="H945">
        <v>48575</v>
      </c>
      <c r="I945" s="5" t="str">
        <f t="shared" si="28"/>
        <v>|n</v>
      </c>
      <c r="J945" s="5" t="str">
        <f t="shared" si="29"/>
        <v>944,GMC,Sierra 1500 Hybrid,2011,regular unleaded,AUTOMATIC,332,48575,|n</v>
      </c>
    </row>
    <row r="946" spans="1:10">
      <c r="A946" s="5">
        <v>945</v>
      </c>
      <c r="B946" s="5" t="s">
        <v>11262</v>
      </c>
      <c r="C946" t="s">
        <v>11774</v>
      </c>
      <c r="D946">
        <v>2012</v>
      </c>
      <c r="E946" t="s">
        <v>11206</v>
      </c>
      <c r="F946" t="s">
        <v>11904</v>
      </c>
      <c r="G946" s="5">
        <v>332</v>
      </c>
      <c r="H946">
        <v>49990</v>
      </c>
      <c r="I946" s="5">
        <f t="shared" si="28"/>
        <v>944</v>
      </c>
      <c r="J946" s="5" t="str">
        <f t="shared" si="29"/>
        <v>945,GMC,Sierra 1500 Hybrid,2012,regular unleaded,AUTOMATIC,332,49990,944</v>
      </c>
    </row>
    <row r="947" spans="1:10">
      <c r="A947" s="5">
        <v>946</v>
      </c>
      <c r="B947" s="5" t="s">
        <v>11262</v>
      </c>
      <c r="C947" t="s">
        <v>11774</v>
      </c>
      <c r="D947">
        <v>2013</v>
      </c>
      <c r="E947" t="s">
        <v>11206</v>
      </c>
      <c r="F947" t="s">
        <v>11904</v>
      </c>
      <c r="G947" s="5">
        <v>332</v>
      </c>
      <c r="H947">
        <v>51935</v>
      </c>
      <c r="I947" s="5">
        <f t="shared" si="28"/>
        <v>945</v>
      </c>
      <c r="J947" s="5" t="str">
        <f t="shared" si="29"/>
        <v>946,GMC,Sierra 1500 Hybrid,2013,regular unleaded,AUTOMATIC,332,51935,945</v>
      </c>
    </row>
    <row r="948" spans="1:10">
      <c r="A948" s="5">
        <v>947</v>
      </c>
      <c r="B948" s="5" t="s">
        <v>11262</v>
      </c>
      <c r="C948" t="s">
        <v>11776</v>
      </c>
      <c r="D948">
        <v>2006</v>
      </c>
      <c r="E948" t="s">
        <v>11206</v>
      </c>
      <c r="F948" t="s">
        <v>11904</v>
      </c>
      <c r="G948" s="5">
        <v>300</v>
      </c>
      <c r="H948">
        <v>36525</v>
      </c>
      <c r="I948" s="5" t="str">
        <f t="shared" si="28"/>
        <v>|n</v>
      </c>
      <c r="J948" s="5" t="str">
        <f t="shared" si="29"/>
        <v>947,GMC,Sierra 1500HD,2006,regular unleaded,AUTOMATIC,300,36525,|n</v>
      </c>
    </row>
    <row r="949" spans="1:10">
      <c r="A949" s="5">
        <v>948</v>
      </c>
      <c r="B949" s="5" t="s">
        <v>11262</v>
      </c>
      <c r="C949" t="s">
        <v>11818</v>
      </c>
      <c r="D949">
        <v>2015</v>
      </c>
      <c r="E949" t="s">
        <v>11206</v>
      </c>
      <c r="F949" t="s">
        <v>11904</v>
      </c>
      <c r="G949" s="5">
        <v>182</v>
      </c>
      <c r="H949">
        <v>37240</v>
      </c>
      <c r="I949" s="5" t="str">
        <f t="shared" si="28"/>
        <v>|n</v>
      </c>
      <c r="J949" s="5" t="str">
        <f t="shared" si="29"/>
        <v>948,GMC,Terrain,2015,regular unleaded,AUTOMATIC,182,37240,|n</v>
      </c>
    </row>
    <row r="950" spans="1:10">
      <c r="A950" s="5">
        <v>949</v>
      </c>
      <c r="B950" s="5" t="s">
        <v>11262</v>
      </c>
      <c r="C950" t="s">
        <v>11818</v>
      </c>
      <c r="D950">
        <v>2016</v>
      </c>
      <c r="E950" t="s">
        <v>11206</v>
      </c>
      <c r="F950" t="s">
        <v>11904</v>
      </c>
      <c r="G950" s="5">
        <v>182</v>
      </c>
      <c r="H950">
        <v>35725</v>
      </c>
      <c r="I950" s="5">
        <f t="shared" si="28"/>
        <v>948</v>
      </c>
      <c r="J950" s="5" t="str">
        <f t="shared" si="29"/>
        <v>949,GMC,Terrain,2016,regular unleaded,AUTOMATIC,182,35725,948</v>
      </c>
    </row>
    <row r="951" spans="1:10">
      <c r="A951" s="5">
        <v>950</v>
      </c>
      <c r="B951" s="5" t="s">
        <v>11262</v>
      </c>
      <c r="C951" t="s">
        <v>11818</v>
      </c>
      <c r="D951">
        <v>2017</v>
      </c>
      <c r="E951" t="s">
        <v>11206</v>
      </c>
      <c r="F951" t="s">
        <v>11904</v>
      </c>
      <c r="G951" s="5">
        <v>182</v>
      </c>
      <c r="H951">
        <v>36025</v>
      </c>
      <c r="I951" s="5">
        <f t="shared" si="28"/>
        <v>949</v>
      </c>
      <c r="J951" s="5" t="str">
        <f t="shared" si="29"/>
        <v>950,GMC,Terrain,2017,regular unleaded,AUTOMATIC,182,36025,949</v>
      </c>
    </row>
    <row r="952" spans="1:10">
      <c r="A952" s="5">
        <v>951</v>
      </c>
      <c r="B952" s="5" t="s">
        <v>11262</v>
      </c>
      <c r="C952" t="s">
        <v>11898</v>
      </c>
      <c r="D952">
        <v>2015</v>
      </c>
      <c r="E952" t="s">
        <v>11213</v>
      </c>
      <c r="F952" t="s">
        <v>11904</v>
      </c>
      <c r="G952" s="5">
        <v>355</v>
      </c>
      <c r="H952">
        <v>59225</v>
      </c>
      <c r="I952" s="5" t="str">
        <f t="shared" si="28"/>
        <v>|n</v>
      </c>
      <c r="J952" s="5" t="str">
        <f t="shared" si="29"/>
        <v>951,GMC,Yukon,2015,flex-fuel (unleaded/E85),AUTOMATIC,355,59225,|n</v>
      </c>
    </row>
    <row r="953" spans="1:10">
      <c r="A953" s="5">
        <v>952</v>
      </c>
      <c r="B953" s="5" t="s">
        <v>11262</v>
      </c>
      <c r="C953" t="s">
        <v>11898</v>
      </c>
      <c r="D953">
        <v>2015</v>
      </c>
      <c r="E953" t="s">
        <v>11209</v>
      </c>
      <c r="F953" t="s">
        <v>11904</v>
      </c>
      <c r="G953" s="5">
        <v>420</v>
      </c>
      <c r="H953">
        <v>67520</v>
      </c>
      <c r="I953" s="5" t="str">
        <f t="shared" si="28"/>
        <v>|n</v>
      </c>
      <c r="J953" s="5" t="str">
        <f t="shared" si="29"/>
        <v>952,GMC,Yukon,2015,premium unleaded (recommended),AUTOMATIC,420,67520,|n</v>
      </c>
    </row>
    <row r="954" spans="1:10">
      <c r="A954" s="5">
        <v>953</v>
      </c>
      <c r="B954" s="5" t="s">
        <v>11262</v>
      </c>
      <c r="C954" t="s">
        <v>11898</v>
      </c>
      <c r="D954">
        <v>2016</v>
      </c>
      <c r="E954" t="s">
        <v>11213</v>
      </c>
      <c r="F954" t="s">
        <v>11904</v>
      </c>
      <c r="G954" s="5">
        <v>355</v>
      </c>
      <c r="H954">
        <v>60000</v>
      </c>
      <c r="I954" s="5" t="str">
        <f t="shared" si="28"/>
        <v>|n</v>
      </c>
      <c r="J954" s="5" t="str">
        <f t="shared" si="29"/>
        <v>953,GMC,Yukon,2016,flex-fuel (unleaded/E85),AUTOMATIC,355,60000,|n</v>
      </c>
    </row>
    <row r="955" spans="1:10">
      <c r="A955" s="5">
        <v>954</v>
      </c>
      <c r="B955" s="5" t="s">
        <v>11262</v>
      </c>
      <c r="C955" t="s">
        <v>11898</v>
      </c>
      <c r="D955">
        <v>2016</v>
      </c>
      <c r="E955" t="s">
        <v>11209</v>
      </c>
      <c r="F955" t="s">
        <v>11904</v>
      </c>
      <c r="G955" s="5">
        <v>420</v>
      </c>
      <c r="H955">
        <v>68325</v>
      </c>
      <c r="I955" s="5" t="str">
        <f t="shared" si="28"/>
        <v>|n</v>
      </c>
      <c r="J955" s="5" t="str">
        <f t="shared" si="29"/>
        <v>954,GMC,Yukon,2016,premium unleaded (recommended),AUTOMATIC,420,68325,|n</v>
      </c>
    </row>
    <row r="956" spans="1:10">
      <c r="A956" s="5">
        <v>955</v>
      </c>
      <c r="B956" s="5" t="s">
        <v>11262</v>
      </c>
      <c r="C956" t="s">
        <v>11898</v>
      </c>
      <c r="D956">
        <v>2017</v>
      </c>
      <c r="E956" t="s">
        <v>11213</v>
      </c>
      <c r="F956" t="s">
        <v>11904</v>
      </c>
      <c r="G956" s="5">
        <v>355</v>
      </c>
      <c r="H956">
        <v>60315</v>
      </c>
      <c r="I956" s="5" t="str">
        <f t="shared" si="28"/>
        <v>|n</v>
      </c>
      <c r="J956" s="5" t="str">
        <f t="shared" si="29"/>
        <v>955,GMC,Yukon,2017,flex-fuel (unleaded/E85),AUTOMATIC,355,60315,|n</v>
      </c>
    </row>
    <row r="957" spans="1:10">
      <c r="A957" s="5">
        <v>956</v>
      </c>
      <c r="B957" s="5" t="s">
        <v>11262</v>
      </c>
      <c r="C957" t="s">
        <v>11898</v>
      </c>
      <c r="D957">
        <v>2017</v>
      </c>
      <c r="E957" t="s">
        <v>11209</v>
      </c>
      <c r="F957" t="s">
        <v>11904</v>
      </c>
      <c r="G957" s="5">
        <v>420</v>
      </c>
      <c r="H957">
        <v>68965</v>
      </c>
      <c r="I957" s="5" t="str">
        <f t="shared" si="28"/>
        <v>|n</v>
      </c>
      <c r="J957" s="5" t="str">
        <f t="shared" si="29"/>
        <v>956,GMC,Yukon,2017,premium unleaded (recommended),AUTOMATIC,420,68965,|n</v>
      </c>
    </row>
    <row r="958" spans="1:10">
      <c r="A958" s="5">
        <v>957</v>
      </c>
      <c r="B958" s="5" t="s">
        <v>11262</v>
      </c>
      <c r="C958" t="s">
        <v>11896</v>
      </c>
      <c r="D958">
        <v>2011</v>
      </c>
      <c r="E958" t="s">
        <v>11206</v>
      </c>
      <c r="F958" t="s">
        <v>11904</v>
      </c>
      <c r="G958" s="5">
        <v>332</v>
      </c>
      <c r="H958">
        <v>61770</v>
      </c>
      <c r="I958" s="5" t="str">
        <f t="shared" si="28"/>
        <v>|n</v>
      </c>
      <c r="J958" s="5" t="str">
        <f t="shared" si="29"/>
        <v>957,GMC,Yukon Hybrid,2011,regular unleaded,AUTOMATIC,332,61770,|n</v>
      </c>
    </row>
    <row r="959" spans="1:10">
      <c r="A959" s="5">
        <v>958</v>
      </c>
      <c r="B959" s="5" t="s">
        <v>11262</v>
      </c>
      <c r="C959" t="s">
        <v>11896</v>
      </c>
      <c r="D959">
        <v>2012</v>
      </c>
      <c r="E959" t="s">
        <v>11206</v>
      </c>
      <c r="F959" t="s">
        <v>11904</v>
      </c>
      <c r="G959" s="5">
        <v>332</v>
      </c>
      <c r="H959">
        <v>63130</v>
      </c>
      <c r="I959" s="5">
        <f t="shared" si="28"/>
        <v>957</v>
      </c>
      <c r="J959" s="5" t="str">
        <f t="shared" si="29"/>
        <v>958,GMC,Yukon Hybrid,2012,regular unleaded,AUTOMATIC,332,63130,957</v>
      </c>
    </row>
    <row r="960" spans="1:10">
      <c r="A960" s="5">
        <v>959</v>
      </c>
      <c r="B960" s="5" t="s">
        <v>11262</v>
      </c>
      <c r="C960" t="s">
        <v>11896</v>
      </c>
      <c r="D960">
        <v>2013</v>
      </c>
      <c r="E960" t="s">
        <v>11206</v>
      </c>
      <c r="F960" t="s">
        <v>11904</v>
      </c>
      <c r="G960" s="5">
        <v>332</v>
      </c>
      <c r="H960">
        <v>64805</v>
      </c>
      <c r="I960" s="5">
        <f t="shared" si="28"/>
        <v>958</v>
      </c>
      <c r="J960" s="5" t="str">
        <f t="shared" si="29"/>
        <v>959,GMC,Yukon Hybrid,2013,regular unleaded,AUTOMATIC,332,64805,958</v>
      </c>
    </row>
    <row r="961" spans="1:10">
      <c r="A961" s="5">
        <v>960</v>
      </c>
      <c r="B961" s="5" t="s">
        <v>11262</v>
      </c>
      <c r="C961" t="s">
        <v>11897</v>
      </c>
      <c r="D961">
        <v>2015</v>
      </c>
      <c r="E961" t="s">
        <v>11213</v>
      </c>
      <c r="F961" t="s">
        <v>11904</v>
      </c>
      <c r="G961" s="5">
        <v>355</v>
      </c>
      <c r="H961">
        <v>61925</v>
      </c>
      <c r="I961" s="5" t="str">
        <f t="shared" si="28"/>
        <v>|n</v>
      </c>
      <c r="J961" s="5" t="str">
        <f t="shared" si="29"/>
        <v>960,GMC,Yukon XL,2015,flex-fuel (unleaded/E85),AUTOMATIC,355,61925,|n</v>
      </c>
    </row>
    <row r="962" spans="1:10">
      <c r="A962" s="5">
        <v>961</v>
      </c>
      <c r="B962" s="5" t="s">
        <v>11262</v>
      </c>
      <c r="C962" t="s">
        <v>11897</v>
      </c>
      <c r="D962">
        <v>2015</v>
      </c>
      <c r="E962" t="s">
        <v>11209</v>
      </c>
      <c r="F962" t="s">
        <v>11904</v>
      </c>
      <c r="G962" s="5">
        <v>420</v>
      </c>
      <c r="H962">
        <v>70220</v>
      </c>
      <c r="I962" s="5" t="str">
        <f t="shared" si="28"/>
        <v>|n</v>
      </c>
      <c r="J962" s="5" t="str">
        <f t="shared" si="29"/>
        <v>961,GMC,Yukon XL,2015,premium unleaded (recommended),AUTOMATIC,420,70220,|n</v>
      </c>
    </row>
    <row r="963" spans="1:10">
      <c r="A963" s="5">
        <v>962</v>
      </c>
      <c r="B963" s="5" t="s">
        <v>11262</v>
      </c>
      <c r="C963" t="s">
        <v>11897</v>
      </c>
      <c r="D963">
        <v>2016</v>
      </c>
      <c r="E963" t="s">
        <v>11213</v>
      </c>
      <c r="F963" t="s">
        <v>11904</v>
      </c>
      <c r="G963" s="5">
        <v>355</v>
      </c>
      <c r="H963">
        <v>62700</v>
      </c>
      <c r="I963" s="5" t="str">
        <f t="shared" ref="I963:I1026" si="30">IF(AND($B962=$B963,$C962=$C963,$E962=$E963,$F962=$F963),A962,"|n")</f>
        <v>|n</v>
      </c>
      <c r="J963" s="5" t="str">
        <f t="shared" ref="J963:J1026" si="31">A963&amp;","&amp;B963&amp;","&amp;C963&amp;","&amp;D963&amp;","&amp;E963&amp;","&amp;F963&amp;","&amp;G963&amp;","&amp;H963&amp;","&amp;I963</f>
        <v>962,GMC,Yukon XL,2016,flex-fuel (unleaded/E85),AUTOMATIC,355,62700,|n</v>
      </c>
    </row>
    <row r="964" spans="1:10">
      <c r="A964" s="5">
        <v>963</v>
      </c>
      <c r="B964" s="5" t="s">
        <v>11262</v>
      </c>
      <c r="C964" t="s">
        <v>11897</v>
      </c>
      <c r="D964">
        <v>2016</v>
      </c>
      <c r="E964" t="s">
        <v>11209</v>
      </c>
      <c r="F964" t="s">
        <v>11904</v>
      </c>
      <c r="G964" s="5">
        <v>420</v>
      </c>
      <c r="H964">
        <v>71025</v>
      </c>
      <c r="I964" s="5" t="str">
        <f t="shared" si="30"/>
        <v>|n</v>
      </c>
      <c r="J964" s="5" t="str">
        <f t="shared" si="31"/>
        <v>963,GMC,Yukon XL,2016,premium unleaded (recommended),AUTOMATIC,420,71025,|n</v>
      </c>
    </row>
    <row r="965" spans="1:10">
      <c r="A965" s="5">
        <v>964</v>
      </c>
      <c r="B965" s="5" t="s">
        <v>11262</v>
      </c>
      <c r="C965" t="s">
        <v>11897</v>
      </c>
      <c r="D965">
        <v>2017</v>
      </c>
      <c r="E965" t="s">
        <v>11213</v>
      </c>
      <c r="F965" t="s">
        <v>11904</v>
      </c>
      <c r="G965" s="5">
        <v>355</v>
      </c>
      <c r="H965">
        <v>63015</v>
      </c>
      <c r="I965" s="5" t="str">
        <f t="shared" si="30"/>
        <v>|n</v>
      </c>
      <c r="J965" s="5" t="str">
        <f t="shared" si="31"/>
        <v>964,GMC,Yukon XL,2017,flex-fuel (unleaded/E85),AUTOMATIC,355,63015,|n</v>
      </c>
    </row>
    <row r="966" spans="1:10">
      <c r="A966" s="5">
        <v>965</v>
      </c>
      <c r="B966" s="5" t="s">
        <v>11262</v>
      </c>
      <c r="C966" t="s">
        <v>11897</v>
      </c>
      <c r="D966">
        <v>2017</v>
      </c>
      <c r="E966" t="s">
        <v>11209</v>
      </c>
      <c r="F966" t="s">
        <v>11904</v>
      </c>
      <c r="G966" s="5">
        <v>420</v>
      </c>
      <c r="H966">
        <v>71665</v>
      </c>
      <c r="I966" s="5" t="str">
        <f t="shared" si="30"/>
        <v>|n</v>
      </c>
      <c r="J966" s="5" t="str">
        <f t="shared" si="31"/>
        <v>965,GMC,Yukon XL,2017,premium unleaded (recommended),AUTOMATIC,420,71665,|n</v>
      </c>
    </row>
    <row r="967" spans="1:10">
      <c r="A967" s="5">
        <v>966</v>
      </c>
      <c r="B967" s="5" t="s">
        <v>11267</v>
      </c>
      <c r="C967" t="s">
        <v>11271</v>
      </c>
      <c r="D967">
        <v>2015</v>
      </c>
      <c r="E967" t="s">
        <v>11206</v>
      </c>
      <c r="F967" t="s">
        <v>11904</v>
      </c>
      <c r="G967" s="5">
        <v>278</v>
      </c>
      <c r="H967">
        <v>33630</v>
      </c>
      <c r="I967" s="5" t="str">
        <f t="shared" si="30"/>
        <v>|n</v>
      </c>
      <c r="J967" s="5" t="str">
        <f t="shared" si="31"/>
        <v>966,Honda,Accord,2015,regular unleaded,AUTOMATIC,278,33630,|n</v>
      </c>
    </row>
    <row r="968" spans="1:10">
      <c r="A968" s="5">
        <v>967</v>
      </c>
      <c r="B968" s="5" t="s">
        <v>11267</v>
      </c>
      <c r="C968" t="s">
        <v>11271</v>
      </c>
      <c r="D968">
        <v>2015</v>
      </c>
      <c r="E968" t="s">
        <v>11206</v>
      </c>
      <c r="F968" t="s">
        <v>11903</v>
      </c>
      <c r="G968" s="5">
        <v>278</v>
      </c>
      <c r="H968">
        <v>32550</v>
      </c>
      <c r="I968" s="5" t="str">
        <f t="shared" si="30"/>
        <v>|n</v>
      </c>
      <c r="J968" s="5" t="str">
        <f t="shared" si="31"/>
        <v>967,Honda,Accord,2015,regular unleaded,MANUAL,278,32550,|n</v>
      </c>
    </row>
    <row r="969" spans="1:10">
      <c r="A969" s="5">
        <v>968</v>
      </c>
      <c r="B969" s="5" t="s">
        <v>11267</v>
      </c>
      <c r="C969" t="s">
        <v>11271</v>
      </c>
      <c r="D969">
        <v>2016</v>
      </c>
      <c r="E969" t="s">
        <v>11206</v>
      </c>
      <c r="F969" t="s">
        <v>11904</v>
      </c>
      <c r="G969" s="5">
        <v>278</v>
      </c>
      <c r="H969">
        <v>34680</v>
      </c>
      <c r="I969" s="5" t="str">
        <f t="shared" si="30"/>
        <v>|n</v>
      </c>
      <c r="J969" s="5" t="str">
        <f t="shared" si="31"/>
        <v>968,Honda,Accord,2016,regular unleaded,AUTOMATIC,278,34680,|n</v>
      </c>
    </row>
    <row r="970" spans="1:10">
      <c r="A970" s="5">
        <v>969</v>
      </c>
      <c r="B970" s="5" t="s">
        <v>11267</v>
      </c>
      <c r="C970" t="s">
        <v>11271</v>
      </c>
      <c r="D970">
        <v>2016</v>
      </c>
      <c r="E970" t="s">
        <v>11206</v>
      </c>
      <c r="F970" t="s">
        <v>11903</v>
      </c>
      <c r="G970" s="5">
        <v>278</v>
      </c>
      <c r="H970">
        <v>31025</v>
      </c>
      <c r="I970" s="5" t="str">
        <f t="shared" si="30"/>
        <v>|n</v>
      </c>
      <c r="J970" s="5" t="str">
        <f t="shared" si="31"/>
        <v>969,Honda,Accord,2016,regular unleaded,MANUAL,278,31025,|n</v>
      </c>
    </row>
    <row r="971" spans="1:10">
      <c r="A971" s="5">
        <v>970</v>
      </c>
      <c r="B971" s="5" t="s">
        <v>11267</v>
      </c>
      <c r="C971" t="s">
        <v>11271</v>
      </c>
      <c r="D971">
        <v>2017</v>
      </c>
      <c r="E971" t="s">
        <v>11206</v>
      </c>
      <c r="F971" t="s">
        <v>11904</v>
      </c>
      <c r="G971" s="5">
        <v>278</v>
      </c>
      <c r="H971">
        <v>34830</v>
      </c>
      <c r="I971" s="5" t="str">
        <f t="shared" si="30"/>
        <v>|n</v>
      </c>
      <c r="J971" s="5" t="str">
        <f t="shared" si="31"/>
        <v>970,Honda,Accord,2017,regular unleaded,AUTOMATIC,278,34830,|n</v>
      </c>
    </row>
    <row r="972" spans="1:10">
      <c r="A972" s="5">
        <v>971</v>
      </c>
      <c r="B972" s="5" t="s">
        <v>11267</v>
      </c>
      <c r="C972" t="s">
        <v>11271</v>
      </c>
      <c r="D972">
        <v>2017</v>
      </c>
      <c r="E972" t="s">
        <v>11206</v>
      </c>
      <c r="F972" t="s">
        <v>11903</v>
      </c>
      <c r="G972" s="5">
        <v>278</v>
      </c>
      <c r="H972">
        <v>31175</v>
      </c>
      <c r="I972" s="5" t="str">
        <f t="shared" si="30"/>
        <v>|n</v>
      </c>
      <c r="J972" s="5" t="str">
        <f t="shared" si="31"/>
        <v>971,Honda,Accord,2017,regular unleaded,MANUAL,278,31175,|n</v>
      </c>
    </row>
    <row r="973" spans="1:10">
      <c r="A973" s="5">
        <v>972</v>
      </c>
      <c r="B973" s="5" t="s">
        <v>11267</v>
      </c>
      <c r="C973" t="s">
        <v>11268</v>
      </c>
      <c r="D973">
        <v>2010</v>
      </c>
      <c r="E973" t="s">
        <v>11206</v>
      </c>
      <c r="F973" t="s">
        <v>11904</v>
      </c>
      <c r="G973" s="5">
        <v>271</v>
      </c>
      <c r="H973">
        <v>36220</v>
      </c>
      <c r="I973" s="5" t="str">
        <f t="shared" si="30"/>
        <v>|n</v>
      </c>
      <c r="J973" s="5" t="str">
        <f t="shared" si="31"/>
        <v>972,Honda,Accord Crosstour,2010,regular unleaded,AUTOMATIC,271,36220,|n</v>
      </c>
    </row>
    <row r="974" spans="1:10">
      <c r="A974" s="5">
        <v>973</v>
      </c>
      <c r="B974" s="5" t="s">
        <v>11267</v>
      </c>
      <c r="C974" t="s">
        <v>11268</v>
      </c>
      <c r="D974">
        <v>2011</v>
      </c>
      <c r="E974" t="s">
        <v>11206</v>
      </c>
      <c r="F974" t="s">
        <v>11904</v>
      </c>
      <c r="G974" s="5">
        <v>271</v>
      </c>
      <c r="H974">
        <v>36540</v>
      </c>
      <c r="I974" s="5">
        <f t="shared" si="30"/>
        <v>972</v>
      </c>
      <c r="J974" s="5" t="str">
        <f t="shared" si="31"/>
        <v>973,Honda,Accord Crosstour,2011,regular unleaded,AUTOMATIC,271,36540,972</v>
      </c>
    </row>
    <row r="975" spans="1:10">
      <c r="A975" s="5">
        <v>974</v>
      </c>
      <c r="B975" s="5" t="s">
        <v>11267</v>
      </c>
      <c r="C975" t="s">
        <v>11269</v>
      </c>
      <c r="D975">
        <v>2014</v>
      </c>
      <c r="E975" t="s">
        <v>11206</v>
      </c>
      <c r="F975" t="s">
        <v>11904</v>
      </c>
      <c r="G975" s="5">
        <v>195</v>
      </c>
      <c r="H975">
        <v>34905</v>
      </c>
      <c r="I975" s="5" t="str">
        <f t="shared" si="30"/>
        <v>|n</v>
      </c>
      <c r="J975" s="5" t="str">
        <f t="shared" si="31"/>
        <v>974,Honda,Accord Hybrid,2014,regular unleaded,AUTOMATIC,195,34905,|n</v>
      </c>
    </row>
    <row r="976" spans="1:10">
      <c r="A976" s="5">
        <v>975</v>
      </c>
      <c r="B976" s="5" t="s">
        <v>11267</v>
      </c>
      <c r="C976" t="s">
        <v>11269</v>
      </c>
      <c r="D976">
        <v>2015</v>
      </c>
      <c r="E976" t="s">
        <v>11206</v>
      </c>
      <c r="F976" t="s">
        <v>11904</v>
      </c>
      <c r="G976" s="5">
        <v>196</v>
      </c>
      <c r="H976">
        <v>35055</v>
      </c>
      <c r="I976" s="5">
        <f t="shared" si="30"/>
        <v>974</v>
      </c>
      <c r="J976" s="5" t="str">
        <f t="shared" si="31"/>
        <v>975,Honda,Accord Hybrid,2015,regular unleaded,AUTOMATIC,196,35055,974</v>
      </c>
    </row>
    <row r="977" spans="1:10">
      <c r="A977" s="5">
        <v>976</v>
      </c>
      <c r="B977" s="5" t="s">
        <v>11267</v>
      </c>
      <c r="C977" t="s">
        <v>11269</v>
      </c>
      <c r="D977">
        <v>2017</v>
      </c>
      <c r="E977" t="s">
        <v>11206</v>
      </c>
      <c r="F977" t="s">
        <v>11904</v>
      </c>
      <c r="G977" s="5">
        <v>212</v>
      </c>
      <c r="H977">
        <v>35955</v>
      </c>
      <c r="I977" s="5">
        <f t="shared" si="30"/>
        <v>975</v>
      </c>
      <c r="J977" s="5" t="str">
        <f t="shared" si="31"/>
        <v>976,Honda,Accord Hybrid,2017,regular unleaded,AUTOMATIC,212,35955,975</v>
      </c>
    </row>
    <row r="978" spans="1:10">
      <c r="A978" s="5">
        <v>977</v>
      </c>
      <c r="B978" s="5" t="s">
        <v>11267</v>
      </c>
      <c r="C978" t="s">
        <v>11270</v>
      </c>
      <c r="D978">
        <v>2014</v>
      </c>
      <c r="E978" t="s">
        <v>11206</v>
      </c>
      <c r="F978" t="s">
        <v>11904</v>
      </c>
      <c r="G978" s="5">
        <v>196</v>
      </c>
      <c r="H978">
        <v>39780</v>
      </c>
      <c r="I978" s="5" t="str">
        <f t="shared" si="30"/>
        <v>|n</v>
      </c>
      <c r="J978" s="5" t="str">
        <f t="shared" si="31"/>
        <v>977,Honda,Accord Plug-In Hybrid,2014,regular unleaded,AUTOMATIC,196,39780,|n</v>
      </c>
    </row>
    <row r="979" spans="1:10">
      <c r="A979" s="5">
        <v>978</v>
      </c>
      <c r="B979" s="5" t="s">
        <v>11267</v>
      </c>
      <c r="C979" t="s">
        <v>11358</v>
      </c>
      <c r="D979">
        <v>2015</v>
      </c>
      <c r="E979" t="s">
        <v>11202</v>
      </c>
      <c r="F979" t="s">
        <v>11903</v>
      </c>
      <c r="G979" s="5">
        <v>205</v>
      </c>
      <c r="H979">
        <v>24590</v>
      </c>
      <c r="I979" s="5" t="str">
        <f t="shared" si="30"/>
        <v>|n</v>
      </c>
      <c r="J979" s="5" t="str">
        <f t="shared" si="31"/>
        <v>978,Honda,Civic,2015,premium unleaded (required),MANUAL,205,24590,|n</v>
      </c>
    </row>
    <row r="980" spans="1:10">
      <c r="A980" s="5">
        <v>979</v>
      </c>
      <c r="B980" s="5" t="s">
        <v>11267</v>
      </c>
      <c r="C980" t="s">
        <v>11358</v>
      </c>
      <c r="D980">
        <v>2015</v>
      </c>
      <c r="E980" t="s">
        <v>11206</v>
      </c>
      <c r="F980" t="s">
        <v>11904</v>
      </c>
      <c r="G980" s="5">
        <v>110</v>
      </c>
      <c r="H980">
        <v>29390</v>
      </c>
      <c r="I980" s="5" t="str">
        <f t="shared" si="30"/>
        <v>|n</v>
      </c>
      <c r="J980" s="5" t="str">
        <f t="shared" si="31"/>
        <v>979,Honda,Civic,2015,regular unleaded,AUTOMATIC,110,29390,|n</v>
      </c>
    </row>
    <row r="981" spans="1:10">
      <c r="A981" s="5">
        <v>980</v>
      </c>
      <c r="B981" s="5" t="s">
        <v>11267</v>
      </c>
      <c r="C981" t="s">
        <v>11358</v>
      </c>
      <c r="D981">
        <v>2015</v>
      </c>
      <c r="E981" t="s">
        <v>11206</v>
      </c>
      <c r="F981" t="s">
        <v>11903</v>
      </c>
      <c r="G981" s="5">
        <v>143</v>
      </c>
      <c r="H981">
        <v>20390</v>
      </c>
      <c r="I981" s="5" t="str">
        <f t="shared" si="30"/>
        <v>|n</v>
      </c>
      <c r="J981" s="5" t="str">
        <f t="shared" si="31"/>
        <v>980,Honda,Civic,2015,regular unleaded,MANUAL,143,20390,|n</v>
      </c>
    </row>
    <row r="982" spans="1:10">
      <c r="A982" s="5">
        <v>981</v>
      </c>
      <c r="B982" s="5" t="s">
        <v>11267</v>
      </c>
      <c r="C982" t="s">
        <v>11358</v>
      </c>
      <c r="D982">
        <v>2016</v>
      </c>
      <c r="E982" t="s">
        <v>11206</v>
      </c>
      <c r="F982" t="s">
        <v>11904</v>
      </c>
      <c r="G982" s="5">
        <v>174</v>
      </c>
      <c r="H982">
        <v>26500</v>
      </c>
      <c r="I982" s="5" t="str">
        <f t="shared" si="30"/>
        <v>|n</v>
      </c>
      <c r="J982" s="5" t="str">
        <f t="shared" si="31"/>
        <v>981,Honda,Civic,2016,regular unleaded,AUTOMATIC,174,26500,|n</v>
      </c>
    </row>
    <row r="983" spans="1:10">
      <c r="A983" s="5">
        <v>982</v>
      </c>
      <c r="B983" s="5" t="s">
        <v>11267</v>
      </c>
      <c r="C983" t="s">
        <v>11358</v>
      </c>
      <c r="D983">
        <v>2016</v>
      </c>
      <c r="E983" t="s">
        <v>11206</v>
      </c>
      <c r="F983" t="s">
        <v>11903</v>
      </c>
      <c r="G983" s="5">
        <v>158</v>
      </c>
      <c r="H983">
        <v>19050</v>
      </c>
      <c r="I983" s="5" t="str">
        <f t="shared" si="30"/>
        <v>|n</v>
      </c>
      <c r="J983" s="5" t="str">
        <f t="shared" si="31"/>
        <v>982,Honda,Civic,2016,regular unleaded,MANUAL,158,19050,|n</v>
      </c>
    </row>
    <row r="984" spans="1:10">
      <c r="A984" s="5">
        <v>983</v>
      </c>
      <c r="B984" s="5" t="s">
        <v>11267</v>
      </c>
      <c r="C984" t="s">
        <v>11358</v>
      </c>
      <c r="D984">
        <v>2017</v>
      </c>
      <c r="E984" t="s">
        <v>11209</v>
      </c>
      <c r="F984" t="s">
        <v>11904</v>
      </c>
      <c r="G984" s="5">
        <v>180</v>
      </c>
      <c r="H984">
        <v>22100</v>
      </c>
      <c r="I984" s="5" t="str">
        <f t="shared" si="30"/>
        <v>|n</v>
      </c>
      <c r="J984" s="5" t="str">
        <f t="shared" si="31"/>
        <v>983,Honda,Civic,2017,premium unleaded (recommended),AUTOMATIC,180,22100,|n</v>
      </c>
    </row>
    <row r="985" spans="1:10">
      <c r="A985" s="5">
        <v>984</v>
      </c>
      <c r="B985" s="5" t="s">
        <v>11267</v>
      </c>
      <c r="C985" t="s">
        <v>11358</v>
      </c>
      <c r="D985">
        <v>2017</v>
      </c>
      <c r="E985" t="s">
        <v>11209</v>
      </c>
      <c r="F985" t="s">
        <v>11903</v>
      </c>
      <c r="G985" s="5">
        <v>180</v>
      </c>
      <c r="H985">
        <v>21300</v>
      </c>
      <c r="I985" s="5" t="str">
        <f t="shared" si="30"/>
        <v>|n</v>
      </c>
      <c r="J985" s="5" t="str">
        <f t="shared" si="31"/>
        <v>984,Honda,Civic,2017,premium unleaded (recommended),MANUAL,180,21300,|n</v>
      </c>
    </row>
    <row r="986" spans="1:10">
      <c r="A986" s="5">
        <v>985</v>
      </c>
      <c r="B986" s="5" t="s">
        <v>11267</v>
      </c>
      <c r="C986" t="s">
        <v>11358</v>
      </c>
      <c r="D986">
        <v>2017</v>
      </c>
      <c r="E986" t="s">
        <v>11206</v>
      </c>
      <c r="F986" t="s">
        <v>11904</v>
      </c>
      <c r="G986" s="5">
        <v>174</v>
      </c>
      <c r="H986">
        <v>26600</v>
      </c>
      <c r="I986" s="5" t="str">
        <f t="shared" si="30"/>
        <v>|n</v>
      </c>
      <c r="J986" s="5" t="str">
        <f t="shared" si="31"/>
        <v>985,Honda,Civic,2017,regular unleaded,AUTOMATIC,174,26600,|n</v>
      </c>
    </row>
    <row r="987" spans="1:10">
      <c r="A987" s="5">
        <v>986</v>
      </c>
      <c r="B987" s="5" t="s">
        <v>11267</v>
      </c>
      <c r="C987" t="s">
        <v>11358</v>
      </c>
      <c r="D987">
        <v>2017</v>
      </c>
      <c r="E987" t="s">
        <v>11206</v>
      </c>
      <c r="F987" t="s">
        <v>11903</v>
      </c>
      <c r="G987" s="5">
        <v>174</v>
      </c>
      <c r="H987">
        <v>21600</v>
      </c>
      <c r="I987" s="5" t="str">
        <f t="shared" si="30"/>
        <v>|n</v>
      </c>
      <c r="J987" s="5" t="str">
        <f t="shared" si="31"/>
        <v>986,Honda,Civic,2017,regular unleaded,MANUAL,174,21600,|n</v>
      </c>
    </row>
    <row r="988" spans="1:10">
      <c r="A988" s="5">
        <v>987</v>
      </c>
      <c r="B988" s="5" t="s">
        <v>11267</v>
      </c>
      <c r="C988" t="s">
        <v>11388</v>
      </c>
      <c r="D988">
        <v>2013</v>
      </c>
      <c r="E988" t="s">
        <v>11206</v>
      </c>
      <c r="F988" t="s">
        <v>11904</v>
      </c>
      <c r="G988" s="5">
        <v>278</v>
      </c>
      <c r="H988">
        <v>37090</v>
      </c>
      <c r="I988" s="5" t="str">
        <f t="shared" si="30"/>
        <v>|n</v>
      </c>
      <c r="J988" s="5" t="str">
        <f t="shared" si="31"/>
        <v>987,Honda,Crosstour,2013,regular unleaded,AUTOMATIC,278,37090,|n</v>
      </c>
    </row>
    <row r="989" spans="1:10">
      <c r="A989" s="5">
        <v>988</v>
      </c>
      <c r="B989" s="5" t="s">
        <v>11267</v>
      </c>
      <c r="C989" t="s">
        <v>11388</v>
      </c>
      <c r="D989">
        <v>2014</v>
      </c>
      <c r="E989" t="s">
        <v>11206</v>
      </c>
      <c r="F989" t="s">
        <v>11904</v>
      </c>
      <c r="G989" s="5">
        <v>278</v>
      </c>
      <c r="H989">
        <v>37240</v>
      </c>
      <c r="I989" s="5">
        <f t="shared" si="30"/>
        <v>987</v>
      </c>
      <c r="J989" s="5" t="str">
        <f t="shared" si="31"/>
        <v>988,Honda,Crosstour,2014,regular unleaded,AUTOMATIC,278,37240,987</v>
      </c>
    </row>
    <row r="990" spans="1:10">
      <c r="A990" s="5">
        <v>989</v>
      </c>
      <c r="B990" s="5" t="s">
        <v>11267</v>
      </c>
      <c r="C990" t="s">
        <v>11388</v>
      </c>
      <c r="D990">
        <v>2015</v>
      </c>
      <c r="E990" t="s">
        <v>11206</v>
      </c>
      <c r="F990" t="s">
        <v>11904</v>
      </c>
      <c r="G990" s="5">
        <v>278</v>
      </c>
      <c r="H990">
        <v>37390</v>
      </c>
      <c r="I990" s="5">
        <f t="shared" si="30"/>
        <v>988</v>
      </c>
      <c r="J990" s="5" t="str">
        <f t="shared" si="31"/>
        <v>989,Honda,Crosstour,2015,regular unleaded,AUTOMATIC,278,37390,988</v>
      </c>
    </row>
    <row r="991" spans="1:10">
      <c r="A991" s="5">
        <v>990</v>
      </c>
      <c r="B991" s="5" t="s">
        <v>11267</v>
      </c>
      <c r="C991" t="s">
        <v>11385</v>
      </c>
      <c r="D991">
        <v>2014</v>
      </c>
      <c r="E991" t="s">
        <v>11206</v>
      </c>
      <c r="F991" t="s">
        <v>11904</v>
      </c>
      <c r="G991" s="5">
        <v>185</v>
      </c>
      <c r="H991">
        <v>30620</v>
      </c>
      <c r="I991" s="5" t="str">
        <f t="shared" si="30"/>
        <v>|n</v>
      </c>
      <c r="J991" s="5" t="str">
        <f t="shared" si="31"/>
        <v>990,Honda,CR-V,2014,regular unleaded,AUTOMATIC,185,30620,|n</v>
      </c>
    </row>
    <row r="992" spans="1:10">
      <c r="A992" s="5">
        <v>991</v>
      </c>
      <c r="B992" s="5" t="s">
        <v>11267</v>
      </c>
      <c r="C992" t="s">
        <v>11385</v>
      </c>
      <c r="D992">
        <v>2015</v>
      </c>
      <c r="E992" t="s">
        <v>11206</v>
      </c>
      <c r="F992" t="s">
        <v>11904</v>
      </c>
      <c r="G992" s="5">
        <v>185</v>
      </c>
      <c r="H992">
        <v>32895</v>
      </c>
      <c r="I992" s="5">
        <f t="shared" si="30"/>
        <v>990</v>
      </c>
      <c r="J992" s="5" t="str">
        <f t="shared" si="31"/>
        <v>991,Honda,CR-V,2015,regular unleaded,AUTOMATIC,185,32895,990</v>
      </c>
    </row>
    <row r="993" spans="1:10">
      <c r="A993" s="5">
        <v>992</v>
      </c>
      <c r="B993" s="5" t="s">
        <v>11267</v>
      </c>
      <c r="C993" t="s">
        <v>11385</v>
      </c>
      <c r="D993">
        <v>2016</v>
      </c>
      <c r="E993" t="s">
        <v>11206</v>
      </c>
      <c r="F993" t="s">
        <v>11904</v>
      </c>
      <c r="G993" s="5">
        <v>185</v>
      </c>
      <c r="H993">
        <v>33395</v>
      </c>
      <c r="I993" s="5">
        <f t="shared" si="30"/>
        <v>991</v>
      </c>
      <c r="J993" s="5" t="str">
        <f t="shared" si="31"/>
        <v>992,Honda,CR-V,2016,regular unleaded,AUTOMATIC,185,33395,991</v>
      </c>
    </row>
    <row r="994" spans="1:10">
      <c r="A994" s="5">
        <v>993</v>
      </c>
      <c r="B994" s="5" t="s">
        <v>11267</v>
      </c>
      <c r="C994" t="s">
        <v>11386</v>
      </c>
      <c r="D994">
        <v>2014</v>
      </c>
      <c r="E994" t="s">
        <v>11206</v>
      </c>
      <c r="F994" t="s">
        <v>11904</v>
      </c>
      <c r="G994" s="5">
        <v>130</v>
      </c>
      <c r="H994">
        <v>23990</v>
      </c>
      <c r="I994" s="5" t="str">
        <f t="shared" si="30"/>
        <v>|n</v>
      </c>
      <c r="J994" s="5" t="str">
        <f t="shared" si="31"/>
        <v>993,Honda,CR-Z,2014,regular unleaded,AUTOMATIC,130,23990,|n</v>
      </c>
    </row>
    <row r="995" spans="1:10">
      <c r="A995" s="5">
        <v>994</v>
      </c>
      <c r="B995" s="5" t="s">
        <v>11267</v>
      </c>
      <c r="C995" t="s">
        <v>11386</v>
      </c>
      <c r="D995">
        <v>2014</v>
      </c>
      <c r="E995" t="s">
        <v>11206</v>
      </c>
      <c r="F995" t="s">
        <v>11903</v>
      </c>
      <c r="G995" s="5">
        <v>130</v>
      </c>
      <c r="H995">
        <v>23340</v>
      </c>
      <c r="I995" s="5" t="str">
        <f t="shared" si="30"/>
        <v>|n</v>
      </c>
      <c r="J995" s="5" t="str">
        <f t="shared" si="31"/>
        <v>994,Honda,CR-Z,2014,regular unleaded,MANUAL,130,23340,|n</v>
      </c>
    </row>
    <row r="996" spans="1:10">
      <c r="A996" s="5">
        <v>995</v>
      </c>
      <c r="B996" s="5" t="s">
        <v>11267</v>
      </c>
      <c r="C996" t="s">
        <v>11386</v>
      </c>
      <c r="D996">
        <v>2015</v>
      </c>
      <c r="E996" t="s">
        <v>11206</v>
      </c>
      <c r="F996" t="s">
        <v>11904</v>
      </c>
      <c r="G996" s="5">
        <v>130</v>
      </c>
      <c r="H996">
        <v>24140</v>
      </c>
      <c r="I996" s="5" t="str">
        <f t="shared" si="30"/>
        <v>|n</v>
      </c>
      <c r="J996" s="5" t="str">
        <f t="shared" si="31"/>
        <v>995,Honda,CR-Z,2015,regular unleaded,AUTOMATIC,130,24140,|n</v>
      </c>
    </row>
    <row r="997" spans="1:10">
      <c r="A997" s="5">
        <v>996</v>
      </c>
      <c r="B997" s="5" t="s">
        <v>11267</v>
      </c>
      <c r="C997" t="s">
        <v>11386</v>
      </c>
      <c r="D997">
        <v>2015</v>
      </c>
      <c r="E997" t="s">
        <v>11206</v>
      </c>
      <c r="F997" t="s">
        <v>11903</v>
      </c>
      <c r="G997" s="5">
        <v>130</v>
      </c>
      <c r="H997">
        <v>23490</v>
      </c>
      <c r="I997" s="5" t="str">
        <f t="shared" si="30"/>
        <v>|n</v>
      </c>
      <c r="J997" s="5" t="str">
        <f t="shared" si="31"/>
        <v>996,Honda,CR-Z,2015,regular unleaded,MANUAL,130,23490,|n</v>
      </c>
    </row>
    <row r="998" spans="1:10">
      <c r="A998" s="5">
        <v>997</v>
      </c>
      <c r="B998" s="5" t="s">
        <v>11267</v>
      </c>
      <c r="C998" t="s">
        <v>11386</v>
      </c>
      <c r="D998">
        <v>2016</v>
      </c>
      <c r="E998" t="s">
        <v>11206</v>
      </c>
      <c r="F998" t="s">
        <v>11904</v>
      </c>
      <c r="G998" s="5">
        <v>130</v>
      </c>
      <c r="H998">
        <v>25090</v>
      </c>
      <c r="I998" s="5" t="str">
        <f t="shared" si="30"/>
        <v>|n</v>
      </c>
      <c r="J998" s="5" t="str">
        <f t="shared" si="31"/>
        <v>997,Honda,CR-Z,2016,regular unleaded,AUTOMATIC,130,25090,|n</v>
      </c>
    </row>
    <row r="999" spans="1:10">
      <c r="A999" s="5">
        <v>998</v>
      </c>
      <c r="B999" s="5" t="s">
        <v>11267</v>
      </c>
      <c r="C999" t="s">
        <v>11386</v>
      </c>
      <c r="D999">
        <v>2016</v>
      </c>
      <c r="E999" t="s">
        <v>11206</v>
      </c>
      <c r="F999" t="s">
        <v>11903</v>
      </c>
      <c r="G999" s="5">
        <v>130</v>
      </c>
      <c r="H999">
        <v>24440</v>
      </c>
      <c r="I999" s="5" t="str">
        <f t="shared" si="30"/>
        <v>|n</v>
      </c>
      <c r="J999" s="5" t="str">
        <f t="shared" si="31"/>
        <v>998,Honda,CR-Z,2016,regular unleaded,MANUAL,130,24440,|n</v>
      </c>
    </row>
    <row r="1000" spans="1:10">
      <c r="A1000" s="5">
        <v>999</v>
      </c>
      <c r="B1000" s="5" t="s">
        <v>11267</v>
      </c>
      <c r="C1000" t="s">
        <v>11431</v>
      </c>
      <c r="D1000">
        <v>2009</v>
      </c>
      <c r="E1000" t="s">
        <v>11206</v>
      </c>
      <c r="F1000" t="s">
        <v>11904</v>
      </c>
      <c r="G1000" s="5">
        <v>166</v>
      </c>
      <c r="H1000">
        <v>25770</v>
      </c>
      <c r="I1000" s="5" t="str">
        <f t="shared" si="30"/>
        <v>|n</v>
      </c>
      <c r="J1000" s="5" t="str">
        <f t="shared" si="31"/>
        <v>999,Honda,Element,2009,regular unleaded,AUTOMATIC,166,25770,|n</v>
      </c>
    </row>
    <row r="1001" spans="1:10">
      <c r="A1001" s="5">
        <v>1000</v>
      </c>
      <c r="B1001" s="5" t="s">
        <v>11267</v>
      </c>
      <c r="C1001" t="s">
        <v>11431</v>
      </c>
      <c r="D1001">
        <v>2009</v>
      </c>
      <c r="E1001" t="s">
        <v>11206</v>
      </c>
      <c r="F1001" t="s">
        <v>11903</v>
      </c>
      <c r="G1001" s="5">
        <v>166</v>
      </c>
      <c r="H1001">
        <v>23270</v>
      </c>
      <c r="I1001" s="5" t="str">
        <f t="shared" si="30"/>
        <v>|n</v>
      </c>
      <c r="J1001" s="5" t="str">
        <f t="shared" si="31"/>
        <v>1000,Honda,Element,2009,regular unleaded,MANUAL,166,23270,|n</v>
      </c>
    </row>
    <row r="1002" spans="1:10">
      <c r="A1002" s="5">
        <v>1001</v>
      </c>
      <c r="B1002" s="5" t="s">
        <v>11267</v>
      </c>
      <c r="C1002" t="s">
        <v>11431</v>
      </c>
      <c r="D1002">
        <v>2010</v>
      </c>
      <c r="E1002" t="s">
        <v>11206</v>
      </c>
      <c r="F1002" t="s">
        <v>11904</v>
      </c>
      <c r="G1002" s="5">
        <v>166</v>
      </c>
      <c r="H1002">
        <v>25585</v>
      </c>
      <c r="I1002" s="5" t="str">
        <f t="shared" si="30"/>
        <v>|n</v>
      </c>
      <c r="J1002" s="5" t="str">
        <f t="shared" si="31"/>
        <v>1001,Honda,Element,2010,regular unleaded,AUTOMATIC,166,25585,|n</v>
      </c>
    </row>
    <row r="1003" spans="1:10">
      <c r="A1003" s="5">
        <v>1002</v>
      </c>
      <c r="B1003" s="5" t="s">
        <v>11267</v>
      </c>
      <c r="C1003" t="s">
        <v>11431</v>
      </c>
      <c r="D1003">
        <v>2011</v>
      </c>
      <c r="E1003" t="s">
        <v>11206</v>
      </c>
      <c r="F1003" t="s">
        <v>11904</v>
      </c>
      <c r="G1003" s="5">
        <v>166</v>
      </c>
      <c r="H1003">
        <v>24185</v>
      </c>
      <c r="I1003" s="5">
        <f t="shared" si="30"/>
        <v>1001</v>
      </c>
      <c r="J1003" s="5" t="str">
        <f t="shared" si="31"/>
        <v>1002,Honda,Element,2011,regular unleaded,AUTOMATIC,166,24185,1001</v>
      </c>
    </row>
    <row r="1004" spans="1:10">
      <c r="A1004" s="5">
        <v>1003</v>
      </c>
      <c r="B1004" s="5" t="s">
        <v>11267</v>
      </c>
      <c r="C1004" t="s">
        <v>11472</v>
      </c>
      <c r="D1004">
        <v>2015</v>
      </c>
      <c r="E1004" t="s">
        <v>11206</v>
      </c>
      <c r="F1004" t="s">
        <v>11904</v>
      </c>
      <c r="G1004" s="5">
        <v>130</v>
      </c>
      <c r="H1004">
        <v>20925</v>
      </c>
      <c r="I1004" s="5" t="str">
        <f t="shared" si="30"/>
        <v>|n</v>
      </c>
      <c r="J1004" s="5" t="str">
        <f t="shared" si="31"/>
        <v>1003,Honda,Fit,2015,regular unleaded,AUTOMATIC,130,20925,|n</v>
      </c>
    </row>
    <row r="1005" spans="1:10">
      <c r="A1005" s="5">
        <v>1004</v>
      </c>
      <c r="B1005" s="5" t="s">
        <v>11267</v>
      </c>
      <c r="C1005" t="s">
        <v>11472</v>
      </c>
      <c r="D1005">
        <v>2015</v>
      </c>
      <c r="E1005" t="s">
        <v>11206</v>
      </c>
      <c r="F1005" t="s">
        <v>11903</v>
      </c>
      <c r="G1005" s="5">
        <v>130</v>
      </c>
      <c r="H1005">
        <v>17560</v>
      </c>
      <c r="I1005" s="5" t="str">
        <f t="shared" si="30"/>
        <v>|n</v>
      </c>
      <c r="J1005" s="5" t="str">
        <f t="shared" si="31"/>
        <v>1004,Honda,Fit,2015,regular unleaded,MANUAL,130,17560,|n</v>
      </c>
    </row>
    <row r="1006" spans="1:10">
      <c r="A1006" s="5">
        <v>1005</v>
      </c>
      <c r="B1006" s="5" t="s">
        <v>11267</v>
      </c>
      <c r="C1006" t="s">
        <v>11472</v>
      </c>
      <c r="D1006">
        <v>2016</v>
      </c>
      <c r="E1006" t="s">
        <v>11206</v>
      </c>
      <c r="F1006" t="s">
        <v>11904</v>
      </c>
      <c r="G1006" s="5">
        <v>130</v>
      </c>
      <c r="H1006">
        <v>21165</v>
      </c>
      <c r="I1006" s="5" t="str">
        <f t="shared" si="30"/>
        <v>|n</v>
      </c>
      <c r="J1006" s="5" t="str">
        <f t="shared" si="31"/>
        <v>1005,Honda,Fit,2016,regular unleaded,AUTOMATIC,130,21165,|n</v>
      </c>
    </row>
    <row r="1007" spans="1:10">
      <c r="A1007" s="5">
        <v>1006</v>
      </c>
      <c r="B1007" s="5" t="s">
        <v>11267</v>
      </c>
      <c r="C1007" t="s">
        <v>11472</v>
      </c>
      <c r="D1007">
        <v>2016</v>
      </c>
      <c r="E1007" t="s">
        <v>11206</v>
      </c>
      <c r="F1007" t="s">
        <v>11903</v>
      </c>
      <c r="G1007" s="5">
        <v>130</v>
      </c>
      <c r="H1007">
        <v>17800</v>
      </c>
      <c r="I1007" s="5" t="str">
        <f t="shared" si="30"/>
        <v>|n</v>
      </c>
      <c r="J1007" s="5" t="str">
        <f t="shared" si="31"/>
        <v>1006,Honda,Fit,2016,regular unleaded,MANUAL,130,17800,|n</v>
      </c>
    </row>
    <row r="1008" spans="1:10">
      <c r="A1008" s="5">
        <v>1007</v>
      </c>
      <c r="B1008" s="5" t="s">
        <v>11267</v>
      </c>
      <c r="C1008" t="s">
        <v>11472</v>
      </c>
      <c r="D1008">
        <v>2017</v>
      </c>
      <c r="E1008" t="s">
        <v>11206</v>
      </c>
      <c r="F1008" t="s">
        <v>11904</v>
      </c>
      <c r="G1008" s="5">
        <v>130</v>
      </c>
      <c r="H1008">
        <v>21265</v>
      </c>
      <c r="I1008" s="5" t="str">
        <f t="shared" si="30"/>
        <v>|n</v>
      </c>
      <c r="J1008" s="5" t="str">
        <f t="shared" si="31"/>
        <v>1007,Honda,Fit,2017,regular unleaded,AUTOMATIC,130,21265,|n</v>
      </c>
    </row>
    <row r="1009" spans="1:10">
      <c r="A1009" s="5">
        <v>1008</v>
      </c>
      <c r="B1009" s="5" t="s">
        <v>11267</v>
      </c>
      <c r="C1009" t="s">
        <v>11472</v>
      </c>
      <c r="D1009">
        <v>2017</v>
      </c>
      <c r="E1009" t="s">
        <v>11206</v>
      </c>
      <c r="F1009" t="s">
        <v>11903</v>
      </c>
      <c r="G1009" s="5">
        <v>130</v>
      </c>
      <c r="H1009">
        <v>17900</v>
      </c>
      <c r="I1009" s="5" t="str">
        <f t="shared" si="30"/>
        <v>|n</v>
      </c>
      <c r="J1009" s="5" t="str">
        <f t="shared" si="31"/>
        <v>1008,Honda,Fit,2017,regular unleaded,MANUAL,130,17900,|n</v>
      </c>
    </row>
    <row r="1010" spans="1:10">
      <c r="A1010" s="5">
        <v>1009</v>
      </c>
      <c r="B1010" s="5" t="s">
        <v>11267</v>
      </c>
      <c r="C1010" t="s">
        <v>11471</v>
      </c>
      <c r="D1010">
        <v>2013</v>
      </c>
      <c r="E1010" t="s">
        <v>11234</v>
      </c>
      <c r="F1010" t="s">
        <v>11906</v>
      </c>
      <c r="G1010" s="5">
        <v>136</v>
      </c>
      <c r="H1010">
        <v>36625</v>
      </c>
      <c r="I1010" s="5" t="str">
        <f t="shared" si="30"/>
        <v>|n</v>
      </c>
      <c r="J1010" s="5" t="str">
        <f t="shared" si="31"/>
        <v>1009,Honda,Fit EV,2013,electric,DIRECT_DRIVE,136,36625,|n</v>
      </c>
    </row>
    <row r="1011" spans="1:10">
      <c r="A1011" s="5">
        <v>1010</v>
      </c>
      <c r="B1011" s="5" t="s">
        <v>11267</v>
      </c>
      <c r="C1011" t="s">
        <v>11471</v>
      </c>
      <c r="D1011">
        <v>2014</v>
      </c>
      <c r="E1011" t="s">
        <v>11234</v>
      </c>
      <c r="F1011" t="s">
        <v>11906</v>
      </c>
      <c r="G1011" s="5">
        <v>136</v>
      </c>
      <c r="H1011">
        <v>36625</v>
      </c>
      <c r="I1011" s="5">
        <f t="shared" si="30"/>
        <v>1009</v>
      </c>
      <c r="J1011" s="5" t="str">
        <f t="shared" si="31"/>
        <v>1010,Honda,Fit EV,2014,electric,DIRECT_DRIVE,136,36625,1009</v>
      </c>
    </row>
    <row r="1012" spans="1:10">
      <c r="A1012" s="5">
        <v>1011</v>
      </c>
      <c r="B1012" s="5" t="s">
        <v>11267</v>
      </c>
      <c r="C1012" t="s">
        <v>11555</v>
      </c>
      <c r="D1012">
        <v>2016</v>
      </c>
      <c r="E1012" t="s">
        <v>11206</v>
      </c>
      <c r="F1012" t="s">
        <v>11904</v>
      </c>
      <c r="G1012" s="5">
        <v>141</v>
      </c>
      <c r="H1012">
        <v>25990</v>
      </c>
      <c r="I1012" s="5" t="str">
        <f t="shared" si="30"/>
        <v>|n</v>
      </c>
      <c r="J1012" s="5" t="str">
        <f t="shared" si="31"/>
        <v>1011,Honda,HR-V,2016,regular unleaded,AUTOMATIC,141,25990,|n</v>
      </c>
    </row>
    <row r="1013" spans="1:10">
      <c r="A1013" s="5">
        <v>1012</v>
      </c>
      <c r="B1013" s="5" t="s">
        <v>11267</v>
      </c>
      <c r="C1013" t="s">
        <v>11555</v>
      </c>
      <c r="D1013">
        <v>2016</v>
      </c>
      <c r="E1013" t="s">
        <v>11206</v>
      </c>
      <c r="F1013" t="s">
        <v>11903</v>
      </c>
      <c r="G1013" s="5">
        <v>141</v>
      </c>
      <c r="H1013">
        <v>21265</v>
      </c>
      <c r="I1013" s="5" t="str">
        <f t="shared" si="30"/>
        <v>|n</v>
      </c>
      <c r="J1013" s="5" t="str">
        <f t="shared" si="31"/>
        <v>1012,Honda,HR-V,2016,regular unleaded,MANUAL,141,21265,|n</v>
      </c>
    </row>
    <row r="1014" spans="1:10">
      <c r="A1014" s="5">
        <v>1013</v>
      </c>
      <c r="B1014" s="5" t="s">
        <v>11267</v>
      </c>
      <c r="C1014" t="s">
        <v>11555</v>
      </c>
      <c r="D1014">
        <v>2017</v>
      </c>
      <c r="E1014" t="s">
        <v>11206</v>
      </c>
      <c r="F1014" t="s">
        <v>11904</v>
      </c>
      <c r="G1014" s="5">
        <v>141</v>
      </c>
      <c r="H1014">
        <v>26140</v>
      </c>
      <c r="I1014" s="5" t="str">
        <f t="shared" si="30"/>
        <v>|n</v>
      </c>
      <c r="J1014" s="5" t="str">
        <f t="shared" si="31"/>
        <v>1013,Honda,HR-V,2017,regular unleaded,AUTOMATIC,141,26140,|n</v>
      </c>
    </row>
    <row r="1015" spans="1:10">
      <c r="A1015" s="5">
        <v>1014</v>
      </c>
      <c r="B1015" s="5" t="s">
        <v>11267</v>
      </c>
      <c r="C1015" t="s">
        <v>11555</v>
      </c>
      <c r="D1015">
        <v>2017</v>
      </c>
      <c r="E1015" t="s">
        <v>11206</v>
      </c>
      <c r="F1015" t="s">
        <v>11903</v>
      </c>
      <c r="G1015" s="5">
        <v>141</v>
      </c>
      <c r="H1015">
        <v>21415</v>
      </c>
      <c r="I1015" s="5" t="str">
        <f t="shared" si="30"/>
        <v>|n</v>
      </c>
      <c r="J1015" s="5" t="str">
        <f t="shared" si="31"/>
        <v>1014,Honda,HR-V,2017,regular unleaded,MANUAL,141,21415,|n</v>
      </c>
    </row>
    <row r="1016" spans="1:10">
      <c r="A1016" s="5">
        <v>1015</v>
      </c>
      <c r="B1016" s="5" t="s">
        <v>11267</v>
      </c>
      <c r="C1016" t="s">
        <v>11568</v>
      </c>
      <c r="D1016">
        <v>2012</v>
      </c>
      <c r="E1016" t="s">
        <v>11206</v>
      </c>
      <c r="F1016" t="s">
        <v>11904</v>
      </c>
      <c r="G1016" s="5">
        <v>98</v>
      </c>
      <c r="H1016">
        <v>23690</v>
      </c>
      <c r="I1016" s="5" t="str">
        <f t="shared" si="30"/>
        <v>|n</v>
      </c>
      <c r="J1016" s="5" t="str">
        <f t="shared" si="31"/>
        <v>1015,Honda,Insight,2012,regular unleaded,AUTOMATIC,98,23690,|n</v>
      </c>
    </row>
    <row r="1017" spans="1:10">
      <c r="A1017" s="5">
        <v>1016</v>
      </c>
      <c r="B1017" s="5" t="s">
        <v>11267</v>
      </c>
      <c r="C1017" t="s">
        <v>11568</v>
      </c>
      <c r="D1017">
        <v>2013</v>
      </c>
      <c r="E1017" t="s">
        <v>11206</v>
      </c>
      <c r="F1017" t="s">
        <v>11904</v>
      </c>
      <c r="G1017" s="5">
        <v>98</v>
      </c>
      <c r="H1017">
        <v>23790</v>
      </c>
      <c r="I1017" s="5">
        <f t="shared" si="30"/>
        <v>1015</v>
      </c>
      <c r="J1017" s="5" t="str">
        <f t="shared" si="31"/>
        <v>1016,Honda,Insight,2013,regular unleaded,AUTOMATIC,98,23790,1015</v>
      </c>
    </row>
    <row r="1018" spans="1:10">
      <c r="A1018" s="5">
        <v>1017</v>
      </c>
      <c r="B1018" s="5" t="s">
        <v>11267</v>
      </c>
      <c r="C1018" t="s">
        <v>11568</v>
      </c>
      <c r="D1018">
        <v>2014</v>
      </c>
      <c r="E1018" t="s">
        <v>11206</v>
      </c>
      <c r="F1018" t="s">
        <v>11904</v>
      </c>
      <c r="G1018" s="5">
        <v>98</v>
      </c>
      <c r="H1018">
        <v>23915</v>
      </c>
      <c r="I1018" s="5">
        <f t="shared" si="30"/>
        <v>1016</v>
      </c>
      <c r="J1018" s="5" t="str">
        <f t="shared" si="31"/>
        <v>1017,Honda,Insight,2014,regular unleaded,AUTOMATIC,98,23915,1016</v>
      </c>
    </row>
    <row r="1019" spans="1:10">
      <c r="A1019" s="5">
        <v>1018</v>
      </c>
      <c r="B1019" s="5" t="s">
        <v>11267</v>
      </c>
      <c r="C1019" t="s">
        <v>11666</v>
      </c>
      <c r="D1019">
        <v>2015</v>
      </c>
      <c r="E1019" t="s">
        <v>11206</v>
      </c>
      <c r="F1019" t="s">
        <v>11904</v>
      </c>
      <c r="G1019" s="5">
        <v>248</v>
      </c>
      <c r="H1019">
        <v>44600</v>
      </c>
      <c r="I1019" s="5" t="str">
        <f t="shared" si="30"/>
        <v>|n</v>
      </c>
      <c r="J1019" s="5" t="str">
        <f t="shared" si="31"/>
        <v>1018,Honda,Odyssey,2015,regular unleaded,AUTOMATIC,248,44600,|n</v>
      </c>
    </row>
    <row r="1020" spans="1:10">
      <c r="A1020" s="5">
        <v>1019</v>
      </c>
      <c r="B1020" s="5" t="s">
        <v>11267</v>
      </c>
      <c r="C1020" s="5" t="s">
        <v>11666</v>
      </c>
      <c r="D1020">
        <v>2016</v>
      </c>
      <c r="E1020" t="s">
        <v>11206</v>
      </c>
      <c r="F1020" t="s">
        <v>11904</v>
      </c>
      <c r="G1020" s="5">
        <v>248</v>
      </c>
      <c r="H1020">
        <v>44875</v>
      </c>
      <c r="I1020" s="5">
        <f t="shared" si="30"/>
        <v>1018</v>
      </c>
      <c r="J1020" s="5" t="str">
        <f t="shared" si="31"/>
        <v>1019,Honda,Odyssey,2016,regular unleaded,AUTOMATIC,248,44875,1018</v>
      </c>
    </row>
    <row r="1021" spans="1:10">
      <c r="A1021" s="5">
        <v>1020</v>
      </c>
      <c r="B1021" s="5" t="s">
        <v>11267</v>
      </c>
      <c r="C1021" t="s">
        <v>11681</v>
      </c>
      <c r="D1021">
        <v>2015</v>
      </c>
      <c r="E1021" t="s">
        <v>11206</v>
      </c>
      <c r="F1021" t="s">
        <v>11904</v>
      </c>
      <c r="G1021" s="5">
        <v>250</v>
      </c>
      <c r="H1021">
        <v>41620</v>
      </c>
      <c r="I1021" s="5" t="str">
        <f t="shared" si="30"/>
        <v>|n</v>
      </c>
      <c r="J1021" s="5" t="str">
        <f t="shared" si="31"/>
        <v>1020,Honda,Pilot,2015,regular unleaded,AUTOMATIC,250,41620,|n</v>
      </c>
    </row>
    <row r="1022" spans="1:10">
      <c r="A1022" s="5">
        <v>1021</v>
      </c>
      <c r="B1022" s="5" t="s">
        <v>11267</v>
      </c>
      <c r="C1022" t="s">
        <v>11681</v>
      </c>
      <c r="D1022">
        <v>2016</v>
      </c>
      <c r="E1022" t="s">
        <v>11206</v>
      </c>
      <c r="F1022" t="s">
        <v>11904</v>
      </c>
      <c r="G1022" s="5">
        <v>280</v>
      </c>
      <c r="H1022">
        <v>46570</v>
      </c>
      <c r="I1022" s="5">
        <f t="shared" si="30"/>
        <v>1020</v>
      </c>
      <c r="J1022" s="5" t="str">
        <f t="shared" si="31"/>
        <v>1021,Honda,Pilot,2016,regular unleaded,AUTOMATIC,280,46570,1020</v>
      </c>
    </row>
    <row r="1023" spans="1:10">
      <c r="A1023" s="5">
        <v>1022</v>
      </c>
      <c r="B1023" s="5" t="s">
        <v>11267</v>
      </c>
      <c r="C1023" t="s">
        <v>11681</v>
      </c>
      <c r="D1023">
        <v>2017</v>
      </c>
      <c r="E1023" t="s">
        <v>11206</v>
      </c>
      <c r="F1023" t="s">
        <v>11904</v>
      </c>
      <c r="G1023" s="5">
        <v>280</v>
      </c>
      <c r="H1023">
        <v>47070</v>
      </c>
      <c r="I1023" s="5">
        <f t="shared" si="30"/>
        <v>1021</v>
      </c>
      <c r="J1023" s="5" t="str">
        <f t="shared" si="31"/>
        <v>1022,Honda,Pilot,2017,regular unleaded,AUTOMATIC,280,47070,1021</v>
      </c>
    </row>
    <row r="1024" spans="1:10">
      <c r="A1024" s="5">
        <v>1023</v>
      </c>
      <c r="B1024" s="5" t="s">
        <v>11267</v>
      </c>
      <c r="C1024" t="s">
        <v>11729</v>
      </c>
      <c r="D1024">
        <v>2013</v>
      </c>
      <c r="E1024" t="s">
        <v>11206</v>
      </c>
      <c r="F1024" t="s">
        <v>11904</v>
      </c>
      <c r="G1024" s="5">
        <v>250</v>
      </c>
      <c r="H1024">
        <v>37380</v>
      </c>
      <c r="I1024" s="5" t="str">
        <f t="shared" si="30"/>
        <v>|n</v>
      </c>
      <c r="J1024" s="5" t="str">
        <f t="shared" si="31"/>
        <v>1023,Honda,Ridgeline,2013,regular unleaded,AUTOMATIC,250,37380,|n</v>
      </c>
    </row>
    <row r="1025" spans="1:10">
      <c r="A1025" s="5">
        <v>1024</v>
      </c>
      <c r="B1025" s="5" t="s">
        <v>11267</v>
      </c>
      <c r="C1025" t="s">
        <v>11729</v>
      </c>
      <c r="D1025">
        <v>2014</v>
      </c>
      <c r="E1025" t="s">
        <v>11206</v>
      </c>
      <c r="F1025" t="s">
        <v>11904</v>
      </c>
      <c r="G1025" s="5">
        <v>250</v>
      </c>
      <c r="H1025">
        <v>37505</v>
      </c>
      <c r="I1025" s="5">
        <f t="shared" si="30"/>
        <v>1023</v>
      </c>
      <c r="J1025" s="5" t="str">
        <f t="shared" si="31"/>
        <v>1024,Honda,Ridgeline,2014,regular unleaded,AUTOMATIC,250,37505,1023</v>
      </c>
    </row>
    <row r="1026" spans="1:10">
      <c r="A1026" s="5">
        <v>1025</v>
      </c>
      <c r="B1026" s="5" t="s">
        <v>11267</v>
      </c>
      <c r="C1026" t="s">
        <v>11729</v>
      </c>
      <c r="D1026">
        <v>2017</v>
      </c>
      <c r="E1026" t="s">
        <v>11206</v>
      </c>
      <c r="F1026" t="s">
        <v>11904</v>
      </c>
      <c r="G1026" s="5">
        <v>280</v>
      </c>
      <c r="H1026">
        <v>42870</v>
      </c>
      <c r="I1026" s="5">
        <f t="shared" si="30"/>
        <v>1024</v>
      </c>
      <c r="J1026" s="5" t="str">
        <f t="shared" si="31"/>
        <v>1025,Honda,Ridgeline,2017,regular unleaded,AUTOMATIC,280,42870,1024</v>
      </c>
    </row>
    <row r="1027" spans="1:10">
      <c r="A1027" s="5">
        <v>1026</v>
      </c>
      <c r="B1027" s="5" t="s">
        <v>11267</v>
      </c>
      <c r="C1027" t="s">
        <v>11747</v>
      </c>
      <c r="D1027">
        <v>2007</v>
      </c>
      <c r="E1027" t="s">
        <v>11202</v>
      </c>
      <c r="F1027" t="s">
        <v>11903</v>
      </c>
      <c r="G1027" s="5">
        <v>237</v>
      </c>
      <c r="H1027">
        <v>34250</v>
      </c>
      <c r="I1027" s="5" t="str">
        <f t="shared" ref="I1027:I1090" si="32">IF(AND($B1026=$B1027,$C1026=$C1027,$E1026=$E1027,$F1026=$F1027),A1026,"|n")</f>
        <v>|n</v>
      </c>
      <c r="J1027" s="5" t="str">
        <f t="shared" ref="J1027:J1090" si="33">A1027&amp;","&amp;B1027&amp;","&amp;C1027&amp;","&amp;D1027&amp;","&amp;E1027&amp;","&amp;F1027&amp;","&amp;G1027&amp;","&amp;H1027&amp;","&amp;I1027</f>
        <v>1026,Honda,S2000,2007,premium unleaded (required),MANUAL,237,34250,|n</v>
      </c>
    </row>
    <row r="1028" spans="1:10">
      <c r="A1028" s="5">
        <v>1027</v>
      </c>
      <c r="B1028" s="5" t="s">
        <v>11267</v>
      </c>
      <c r="C1028" t="s">
        <v>11747</v>
      </c>
      <c r="D1028">
        <v>2008</v>
      </c>
      <c r="E1028" t="s">
        <v>11202</v>
      </c>
      <c r="F1028" t="s">
        <v>11903</v>
      </c>
      <c r="G1028" s="5">
        <v>237</v>
      </c>
      <c r="H1028">
        <v>37300</v>
      </c>
      <c r="I1028" s="5">
        <f t="shared" si="32"/>
        <v>1026</v>
      </c>
      <c r="J1028" s="5" t="str">
        <f t="shared" si="33"/>
        <v>1027,Honda,S2000,2008,premium unleaded (required),MANUAL,237,37300,1026</v>
      </c>
    </row>
    <row r="1029" spans="1:10">
      <c r="A1029" s="5">
        <v>1028</v>
      </c>
      <c r="B1029" s="5" t="s">
        <v>11267</v>
      </c>
      <c r="C1029" t="s">
        <v>11747</v>
      </c>
      <c r="D1029">
        <v>2009</v>
      </c>
      <c r="E1029" t="s">
        <v>11202</v>
      </c>
      <c r="F1029" t="s">
        <v>11903</v>
      </c>
      <c r="G1029" s="5">
        <v>237</v>
      </c>
      <c r="H1029">
        <v>37995</v>
      </c>
      <c r="I1029" s="5">
        <f t="shared" si="32"/>
        <v>1027</v>
      </c>
      <c r="J1029" s="5" t="str">
        <f t="shared" si="33"/>
        <v>1028,Honda,S2000,2009,premium unleaded (required),MANUAL,237,37995,1027</v>
      </c>
    </row>
    <row r="1030" spans="1:10">
      <c r="A1030" s="5">
        <v>1029</v>
      </c>
      <c r="B1030" s="5" t="s">
        <v>11549</v>
      </c>
      <c r="C1030" t="s">
        <v>11550</v>
      </c>
      <c r="D1030">
        <v>2008</v>
      </c>
      <c r="E1030" t="s">
        <v>11206</v>
      </c>
      <c r="F1030" t="s">
        <v>11904</v>
      </c>
      <c r="G1030" s="5">
        <v>300</v>
      </c>
      <c r="H1030">
        <v>39560</v>
      </c>
      <c r="I1030" s="5" t="str">
        <f t="shared" si="32"/>
        <v>|n</v>
      </c>
      <c r="J1030" s="5" t="str">
        <f t="shared" si="33"/>
        <v>1029,HUMMER,H3,2008,regular unleaded,AUTOMATIC,300,39560,|n</v>
      </c>
    </row>
    <row r="1031" spans="1:10">
      <c r="A1031" s="5">
        <v>1030</v>
      </c>
      <c r="B1031" s="5" t="s">
        <v>11549</v>
      </c>
      <c r="C1031" t="s">
        <v>11550</v>
      </c>
      <c r="D1031">
        <v>2008</v>
      </c>
      <c r="E1031" t="s">
        <v>11206</v>
      </c>
      <c r="F1031" t="s">
        <v>11903</v>
      </c>
      <c r="G1031" s="5">
        <v>242</v>
      </c>
      <c r="H1031">
        <v>39290</v>
      </c>
      <c r="I1031" s="5" t="str">
        <f t="shared" si="32"/>
        <v>|n</v>
      </c>
      <c r="J1031" s="5" t="str">
        <f t="shared" si="33"/>
        <v>1030,HUMMER,H3,2008,regular unleaded,MANUAL,242,39290,|n</v>
      </c>
    </row>
    <row r="1032" spans="1:10">
      <c r="A1032" s="5">
        <v>1031</v>
      </c>
      <c r="B1032" s="5" t="s">
        <v>11549</v>
      </c>
      <c r="C1032" t="s">
        <v>11550</v>
      </c>
      <c r="D1032">
        <v>2009</v>
      </c>
      <c r="E1032" t="s">
        <v>11206</v>
      </c>
      <c r="F1032" t="s">
        <v>11904</v>
      </c>
      <c r="G1032" s="5">
        <v>242</v>
      </c>
      <c r="H1032">
        <v>43130</v>
      </c>
      <c r="I1032" s="5" t="str">
        <f t="shared" si="32"/>
        <v>|n</v>
      </c>
      <c r="J1032" s="5" t="str">
        <f t="shared" si="33"/>
        <v>1031,HUMMER,H3,2009,regular unleaded,AUTOMATIC,242,43130,|n</v>
      </c>
    </row>
    <row r="1033" spans="1:10">
      <c r="A1033" s="5">
        <v>1032</v>
      </c>
      <c r="B1033" s="5" t="s">
        <v>11549</v>
      </c>
      <c r="C1033" t="s">
        <v>11550</v>
      </c>
      <c r="D1033">
        <v>2009</v>
      </c>
      <c r="E1033" t="s">
        <v>11206</v>
      </c>
      <c r="F1033" t="s">
        <v>11903</v>
      </c>
      <c r="G1033" s="5">
        <v>242</v>
      </c>
      <c r="H1033">
        <v>33390</v>
      </c>
      <c r="I1033" s="5" t="str">
        <f t="shared" si="32"/>
        <v>|n</v>
      </c>
      <c r="J1033" s="5" t="str">
        <f t="shared" si="33"/>
        <v>1032,HUMMER,H3,2009,regular unleaded,MANUAL,242,33390,|n</v>
      </c>
    </row>
    <row r="1034" spans="1:10">
      <c r="A1034" s="5">
        <v>1033</v>
      </c>
      <c r="B1034" s="5" t="s">
        <v>11549</v>
      </c>
      <c r="C1034" t="s">
        <v>11550</v>
      </c>
      <c r="D1034">
        <v>2010</v>
      </c>
      <c r="E1034" t="s">
        <v>11213</v>
      </c>
      <c r="F1034" t="s">
        <v>11904</v>
      </c>
      <c r="G1034" s="5">
        <v>300</v>
      </c>
      <c r="H1034">
        <v>41705</v>
      </c>
      <c r="I1034" s="5" t="str">
        <f t="shared" si="32"/>
        <v>|n</v>
      </c>
      <c r="J1034" s="5" t="str">
        <f t="shared" si="33"/>
        <v>1033,HUMMER,H3,2010,flex-fuel (unleaded/E85),AUTOMATIC,300,41705,|n</v>
      </c>
    </row>
    <row r="1035" spans="1:10">
      <c r="A1035" s="5">
        <v>1034</v>
      </c>
      <c r="B1035" s="5" t="s">
        <v>11549</v>
      </c>
      <c r="C1035" t="s">
        <v>11550</v>
      </c>
      <c r="D1035">
        <v>2010</v>
      </c>
      <c r="E1035" t="s">
        <v>11206</v>
      </c>
      <c r="F1035" t="s">
        <v>11904</v>
      </c>
      <c r="G1035" s="5">
        <v>239</v>
      </c>
      <c r="H1035">
        <v>38365</v>
      </c>
      <c r="I1035" s="5" t="str">
        <f t="shared" si="32"/>
        <v>|n</v>
      </c>
      <c r="J1035" s="5" t="str">
        <f t="shared" si="33"/>
        <v>1034,HUMMER,H3,2010,regular unleaded,AUTOMATIC,239,38365,|n</v>
      </c>
    </row>
    <row r="1036" spans="1:10">
      <c r="A1036" s="5">
        <v>1035</v>
      </c>
      <c r="B1036" s="5" t="s">
        <v>11549</v>
      </c>
      <c r="C1036" t="s">
        <v>11550</v>
      </c>
      <c r="D1036">
        <v>2010</v>
      </c>
      <c r="E1036" t="s">
        <v>11206</v>
      </c>
      <c r="F1036" t="s">
        <v>11903</v>
      </c>
      <c r="G1036" s="5">
        <v>239</v>
      </c>
      <c r="H1036">
        <v>35960</v>
      </c>
      <c r="I1036" s="5" t="str">
        <f t="shared" si="32"/>
        <v>|n</v>
      </c>
      <c r="J1036" s="5" t="str">
        <f t="shared" si="33"/>
        <v>1035,HUMMER,H3,2010,regular unleaded,MANUAL,239,35960,|n</v>
      </c>
    </row>
    <row r="1037" spans="1:10">
      <c r="A1037" s="5">
        <v>1036</v>
      </c>
      <c r="B1037" s="5" t="s">
        <v>11549</v>
      </c>
      <c r="C1037" t="s">
        <v>11551</v>
      </c>
      <c r="D1037">
        <v>2009</v>
      </c>
      <c r="E1037" t="s">
        <v>11206</v>
      </c>
      <c r="F1037" t="s">
        <v>11904</v>
      </c>
      <c r="G1037" s="5">
        <v>300</v>
      </c>
      <c r="H1037">
        <v>36015</v>
      </c>
      <c r="I1037" s="5" t="str">
        <f t="shared" si="32"/>
        <v>|n</v>
      </c>
      <c r="J1037" s="5" t="str">
        <f t="shared" si="33"/>
        <v>1036,HUMMER,H3T,2009,regular unleaded,AUTOMATIC,300,36015,|n</v>
      </c>
    </row>
    <row r="1038" spans="1:10">
      <c r="A1038" s="5">
        <v>1037</v>
      </c>
      <c r="B1038" s="5" t="s">
        <v>11549</v>
      </c>
      <c r="C1038" t="s">
        <v>11551</v>
      </c>
      <c r="D1038">
        <v>2009</v>
      </c>
      <c r="E1038" t="s">
        <v>11206</v>
      </c>
      <c r="F1038" t="s">
        <v>11903</v>
      </c>
      <c r="G1038" s="5">
        <v>239</v>
      </c>
      <c r="H1038">
        <v>30750</v>
      </c>
      <c r="I1038" s="5" t="str">
        <f t="shared" si="32"/>
        <v>|n</v>
      </c>
      <c r="J1038" s="5" t="str">
        <f t="shared" si="33"/>
        <v>1037,HUMMER,H3T,2009,regular unleaded,MANUAL,239,30750,|n</v>
      </c>
    </row>
    <row r="1039" spans="1:10">
      <c r="A1039" s="5">
        <v>1038</v>
      </c>
      <c r="B1039" s="5" t="s">
        <v>11549</v>
      </c>
      <c r="C1039" t="s">
        <v>11551</v>
      </c>
      <c r="D1039">
        <v>2010</v>
      </c>
      <c r="E1039" t="s">
        <v>11213</v>
      </c>
      <c r="F1039" t="s">
        <v>11904</v>
      </c>
      <c r="G1039" s="5">
        <v>300</v>
      </c>
      <c r="H1039">
        <v>39205</v>
      </c>
      <c r="I1039" s="5" t="str">
        <f t="shared" si="32"/>
        <v>|n</v>
      </c>
      <c r="J1039" s="5" t="str">
        <f t="shared" si="33"/>
        <v>1038,HUMMER,H3T,2010,flex-fuel (unleaded/E85),AUTOMATIC,300,39205,|n</v>
      </c>
    </row>
    <row r="1040" spans="1:10">
      <c r="A1040" s="5">
        <v>1039</v>
      </c>
      <c r="B1040" s="5" t="s">
        <v>11549</v>
      </c>
      <c r="C1040" t="s">
        <v>11551</v>
      </c>
      <c r="D1040">
        <v>2010</v>
      </c>
      <c r="E1040" t="s">
        <v>11206</v>
      </c>
      <c r="F1040" t="s">
        <v>11904</v>
      </c>
      <c r="G1040" s="5">
        <v>239</v>
      </c>
      <c r="H1040">
        <v>36355</v>
      </c>
      <c r="I1040" s="5" t="str">
        <f t="shared" si="32"/>
        <v>|n</v>
      </c>
      <c r="J1040" s="5" t="str">
        <f t="shared" si="33"/>
        <v>1039,HUMMER,H3T,2010,regular unleaded,AUTOMATIC,239,36355,|n</v>
      </c>
    </row>
    <row r="1041" spans="1:10">
      <c r="A1041" s="5">
        <v>1040</v>
      </c>
      <c r="B1041" s="5" t="s">
        <v>11549</v>
      </c>
      <c r="C1041" t="s">
        <v>11551</v>
      </c>
      <c r="D1041">
        <v>2010</v>
      </c>
      <c r="E1041" t="s">
        <v>11206</v>
      </c>
      <c r="F1041" t="s">
        <v>11903</v>
      </c>
      <c r="G1041" s="5">
        <v>239</v>
      </c>
      <c r="H1041">
        <v>33485</v>
      </c>
      <c r="I1041" s="5" t="str">
        <f t="shared" si="32"/>
        <v>|n</v>
      </c>
      <c r="J1041" s="5" t="str">
        <f t="shared" si="33"/>
        <v>1040,HUMMER,H3T,2010,regular unleaded,MANUAL,239,33485,|n</v>
      </c>
    </row>
    <row r="1042" spans="1:10">
      <c r="A1042" s="5">
        <v>1041</v>
      </c>
      <c r="B1042" s="5" t="s">
        <v>11265</v>
      </c>
      <c r="C1042" t="s">
        <v>11266</v>
      </c>
      <c r="D1042">
        <v>2014</v>
      </c>
      <c r="E1042" t="s">
        <v>11206</v>
      </c>
      <c r="F1042" t="s">
        <v>11904</v>
      </c>
      <c r="G1042" s="5">
        <v>138</v>
      </c>
      <c r="H1042">
        <v>17395</v>
      </c>
      <c r="I1042" s="5" t="str">
        <f t="shared" si="32"/>
        <v>|n</v>
      </c>
      <c r="J1042" s="5" t="str">
        <f t="shared" si="33"/>
        <v>1041,Hyundai,Accent,2014,regular unleaded,AUTOMATIC,138,17395,|n</v>
      </c>
    </row>
    <row r="1043" spans="1:10">
      <c r="A1043" s="5">
        <v>1042</v>
      </c>
      <c r="B1043" s="5" t="s">
        <v>11265</v>
      </c>
      <c r="C1043" t="s">
        <v>11266</v>
      </c>
      <c r="D1043">
        <v>2014</v>
      </c>
      <c r="E1043" t="s">
        <v>11206</v>
      </c>
      <c r="F1043" t="s">
        <v>11903</v>
      </c>
      <c r="G1043" s="5">
        <v>138</v>
      </c>
      <c r="H1043">
        <v>16395</v>
      </c>
      <c r="I1043" s="5" t="str">
        <f t="shared" si="32"/>
        <v>|n</v>
      </c>
      <c r="J1043" s="5" t="str">
        <f t="shared" si="33"/>
        <v>1042,Hyundai,Accent,2014,regular unleaded,MANUAL,138,16395,|n</v>
      </c>
    </row>
    <row r="1044" spans="1:10">
      <c r="A1044" s="5">
        <v>1043</v>
      </c>
      <c r="B1044" s="5" t="s">
        <v>11265</v>
      </c>
      <c r="C1044" t="s">
        <v>11266</v>
      </c>
      <c r="D1044">
        <v>2015</v>
      </c>
      <c r="E1044" t="s">
        <v>11206</v>
      </c>
      <c r="F1044" t="s">
        <v>11904</v>
      </c>
      <c r="G1044" s="5">
        <v>137</v>
      </c>
      <c r="H1044">
        <v>17495</v>
      </c>
      <c r="I1044" s="5" t="str">
        <f t="shared" si="32"/>
        <v>|n</v>
      </c>
      <c r="J1044" s="5" t="str">
        <f t="shared" si="33"/>
        <v>1043,Hyundai,Accent,2015,regular unleaded,AUTOMATIC,137,17495,|n</v>
      </c>
    </row>
    <row r="1045" spans="1:10">
      <c r="A1045" s="5">
        <v>1044</v>
      </c>
      <c r="B1045" s="5" t="s">
        <v>11265</v>
      </c>
      <c r="C1045" t="s">
        <v>11266</v>
      </c>
      <c r="D1045">
        <v>2015</v>
      </c>
      <c r="E1045" t="s">
        <v>11206</v>
      </c>
      <c r="F1045" t="s">
        <v>11903</v>
      </c>
      <c r="G1045" s="5">
        <v>137</v>
      </c>
      <c r="H1045">
        <v>16495</v>
      </c>
      <c r="I1045" s="5" t="str">
        <f t="shared" si="32"/>
        <v>|n</v>
      </c>
      <c r="J1045" s="5" t="str">
        <f t="shared" si="33"/>
        <v>1044,Hyundai,Accent,2015,regular unleaded,MANUAL,137,16495,|n</v>
      </c>
    </row>
    <row r="1046" spans="1:10">
      <c r="A1046" s="5">
        <v>1045</v>
      </c>
      <c r="B1046" s="5" t="s">
        <v>11265</v>
      </c>
      <c r="C1046" s="5" t="s">
        <v>11266</v>
      </c>
      <c r="D1046">
        <v>2016</v>
      </c>
      <c r="E1046" t="s">
        <v>11206</v>
      </c>
      <c r="F1046" t="s">
        <v>11904</v>
      </c>
      <c r="G1046" s="5">
        <v>137</v>
      </c>
      <c r="H1046">
        <v>17495</v>
      </c>
      <c r="I1046" s="5" t="str">
        <f t="shared" si="32"/>
        <v>|n</v>
      </c>
      <c r="J1046" s="5" t="str">
        <f t="shared" si="33"/>
        <v>1045,Hyundai,Accent,2016,regular unleaded,AUTOMATIC,137,17495,|n</v>
      </c>
    </row>
    <row r="1047" spans="1:10">
      <c r="A1047" s="5">
        <v>1046</v>
      </c>
      <c r="B1047" s="5" t="s">
        <v>11265</v>
      </c>
      <c r="C1047" t="s">
        <v>11266</v>
      </c>
      <c r="D1047">
        <v>2016</v>
      </c>
      <c r="E1047" t="s">
        <v>11206</v>
      </c>
      <c r="F1047" t="s">
        <v>11903</v>
      </c>
      <c r="G1047" s="5">
        <v>137</v>
      </c>
      <c r="H1047">
        <v>16495</v>
      </c>
      <c r="I1047" s="5" t="str">
        <f t="shared" si="32"/>
        <v>|n</v>
      </c>
      <c r="J1047" s="5" t="str">
        <f t="shared" si="33"/>
        <v>1046,Hyundai,Accent,2016,regular unleaded,MANUAL,137,16495,|n</v>
      </c>
    </row>
    <row r="1048" spans="1:10">
      <c r="A1048" s="5">
        <v>1047</v>
      </c>
      <c r="B1048" s="5" t="s">
        <v>11265</v>
      </c>
      <c r="C1048" t="s">
        <v>11308</v>
      </c>
      <c r="D1048">
        <v>2015</v>
      </c>
      <c r="E1048" t="s">
        <v>11206</v>
      </c>
      <c r="F1048" t="s">
        <v>11904</v>
      </c>
      <c r="G1048" s="5">
        <v>293</v>
      </c>
      <c r="H1048">
        <v>38200</v>
      </c>
      <c r="I1048" s="5" t="str">
        <f t="shared" si="32"/>
        <v>|n</v>
      </c>
      <c r="J1048" s="5" t="str">
        <f t="shared" si="33"/>
        <v>1047,Hyundai,Azera,2015,regular unleaded,AUTOMATIC,293,38200,|n</v>
      </c>
    </row>
    <row r="1049" spans="1:10">
      <c r="A1049" s="5">
        <v>1048</v>
      </c>
      <c r="B1049" s="5" t="s">
        <v>11265</v>
      </c>
      <c r="C1049" t="s">
        <v>11308</v>
      </c>
      <c r="D1049">
        <v>2016</v>
      </c>
      <c r="E1049" t="s">
        <v>11206</v>
      </c>
      <c r="F1049" t="s">
        <v>11904</v>
      </c>
      <c r="G1049" s="5">
        <v>293</v>
      </c>
      <c r="H1049">
        <v>39300</v>
      </c>
      <c r="I1049" s="5">
        <f t="shared" si="32"/>
        <v>1047</v>
      </c>
      <c r="J1049" s="5" t="str">
        <f t="shared" si="33"/>
        <v>1048,Hyundai,Azera,2016,regular unleaded,AUTOMATIC,293,39300,1047</v>
      </c>
    </row>
    <row r="1050" spans="1:10">
      <c r="A1050" s="5">
        <v>1049</v>
      </c>
      <c r="B1050" s="5" t="s">
        <v>11265</v>
      </c>
      <c r="C1050" t="s">
        <v>11308</v>
      </c>
      <c r="D1050">
        <v>2017</v>
      </c>
      <c r="E1050" t="s">
        <v>11206</v>
      </c>
      <c r="F1050" t="s">
        <v>11904</v>
      </c>
      <c r="G1050" s="5">
        <v>293</v>
      </c>
      <c r="H1050">
        <v>39300</v>
      </c>
      <c r="I1050" s="5">
        <f t="shared" si="32"/>
        <v>1048</v>
      </c>
      <c r="J1050" s="5" t="str">
        <f t="shared" si="33"/>
        <v>1049,Hyundai,Azera,2017,regular unleaded,AUTOMATIC,293,39300,1048</v>
      </c>
    </row>
    <row r="1051" spans="1:10">
      <c r="A1051" s="5">
        <v>1050</v>
      </c>
      <c r="B1051" s="5" t="s">
        <v>11265</v>
      </c>
      <c r="C1051" t="s">
        <v>11430</v>
      </c>
      <c r="D1051">
        <v>2015</v>
      </c>
      <c r="E1051" t="s">
        <v>11206</v>
      </c>
      <c r="F1051" t="s">
        <v>11904</v>
      </c>
      <c r="G1051" s="5">
        <v>173</v>
      </c>
      <c r="H1051">
        <v>22600</v>
      </c>
      <c r="I1051" s="5" t="str">
        <f t="shared" si="32"/>
        <v>|n</v>
      </c>
      <c r="J1051" s="5" t="str">
        <f t="shared" si="33"/>
        <v>1050,Hyundai,Elantra,2015,regular unleaded,AUTOMATIC,173,22600,|n</v>
      </c>
    </row>
    <row r="1052" spans="1:10">
      <c r="A1052" s="5">
        <v>1051</v>
      </c>
      <c r="B1052" s="5" t="s">
        <v>11265</v>
      </c>
      <c r="C1052" t="s">
        <v>11430</v>
      </c>
      <c r="D1052">
        <v>2015</v>
      </c>
      <c r="E1052" t="s">
        <v>11206</v>
      </c>
      <c r="F1052" t="s">
        <v>11903</v>
      </c>
      <c r="G1052" s="5">
        <v>173</v>
      </c>
      <c r="H1052">
        <v>21600</v>
      </c>
      <c r="I1052" s="5" t="str">
        <f t="shared" si="32"/>
        <v>|n</v>
      </c>
      <c r="J1052" s="5" t="str">
        <f t="shared" si="33"/>
        <v>1051,Hyundai,Elantra,2015,regular unleaded,MANUAL,173,21600,|n</v>
      </c>
    </row>
    <row r="1053" spans="1:10">
      <c r="A1053" s="5">
        <v>1052</v>
      </c>
      <c r="B1053" s="5" t="s">
        <v>11265</v>
      </c>
      <c r="C1053" t="s">
        <v>11430</v>
      </c>
      <c r="D1053">
        <v>2016</v>
      </c>
      <c r="E1053" t="s">
        <v>11206</v>
      </c>
      <c r="F1053" t="s">
        <v>11904</v>
      </c>
      <c r="G1053" s="5">
        <v>145</v>
      </c>
      <c r="H1053">
        <v>21700</v>
      </c>
      <c r="I1053" s="5" t="str">
        <f t="shared" si="32"/>
        <v>|n</v>
      </c>
      <c r="J1053" s="5" t="str">
        <f t="shared" si="33"/>
        <v>1052,Hyundai,Elantra,2016,regular unleaded,AUTOMATIC,145,21700,|n</v>
      </c>
    </row>
    <row r="1054" spans="1:10">
      <c r="A1054" s="5">
        <v>1053</v>
      </c>
      <c r="B1054" s="5" t="s">
        <v>11265</v>
      </c>
      <c r="C1054" t="s">
        <v>11430</v>
      </c>
      <c r="D1054">
        <v>2016</v>
      </c>
      <c r="E1054" t="s">
        <v>11206</v>
      </c>
      <c r="F1054" t="s">
        <v>11903</v>
      </c>
      <c r="G1054" s="5">
        <v>173</v>
      </c>
      <c r="H1054">
        <v>20250</v>
      </c>
      <c r="I1054" s="5" t="str">
        <f t="shared" si="32"/>
        <v>|n</v>
      </c>
      <c r="J1054" s="5" t="str">
        <f t="shared" si="33"/>
        <v>1053,Hyundai,Elantra,2016,regular unleaded,MANUAL,173,20250,|n</v>
      </c>
    </row>
    <row r="1055" spans="1:10">
      <c r="A1055" s="5">
        <v>1054</v>
      </c>
      <c r="B1055" s="5" t="s">
        <v>11265</v>
      </c>
      <c r="C1055" t="s">
        <v>11430</v>
      </c>
      <c r="D1055">
        <v>2017</v>
      </c>
      <c r="E1055" t="s">
        <v>11206</v>
      </c>
      <c r="F1055" t="s">
        <v>11905</v>
      </c>
      <c r="G1055" s="5">
        <v>201</v>
      </c>
      <c r="H1055">
        <v>22750</v>
      </c>
      <c r="I1055" s="5" t="str">
        <f t="shared" si="32"/>
        <v>|n</v>
      </c>
      <c r="J1055" s="5" t="str">
        <f t="shared" si="33"/>
        <v>1054,Hyundai,Elantra,2017,regular unleaded,AUTOMATED_MANUAL,201,22750,|n</v>
      </c>
    </row>
    <row r="1056" spans="1:10">
      <c r="A1056" s="5">
        <v>1055</v>
      </c>
      <c r="B1056" s="5" t="s">
        <v>11265</v>
      </c>
      <c r="C1056" t="s">
        <v>11430</v>
      </c>
      <c r="D1056">
        <v>2017</v>
      </c>
      <c r="E1056" t="s">
        <v>11206</v>
      </c>
      <c r="F1056" t="s">
        <v>11904</v>
      </c>
      <c r="G1056" s="5">
        <v>147</v>
      </c>
      <c r="H1056">
        <v>22350</v>
      </c>
      <c r="I1056" s="5" t="str">
        <f t="shared" si="32"/>
        <v>|n</v>
      </c>
      <c r="J1056" s="5" t="str">
        <f t="shared" si="33"/>
        <v>1055,Hyundai,Elantra,2017,regular unleaded,AUTOMATIC,147,22350,|n</v>
      </c>
    </row>
    <row r="1057" spans="1:10">
      <c r="A1057" s="5">
        <v>1056</v>
      </c>
      <c r="B1057" s="5" t="s">
        <v>11265</v>
      </c>
      <c r="C1057" t="s">
        <v>11430</v>
      </c>
      <c r="D1057">
        <v>2017</v>
      </c>
      <c r="E1057" t="s">
        <v>11206</v>
      </c>
      <c r="F1057" t="s">
        <v>11903</v>
      </c>
      <c r="G1057" s="5">
        <v>201</v>
      </c>
      <c r="H1057">
        <v>21650</v>
      </c>
      <c r="I1057" s="5" t="str">
        <f t="shared" si="32"/>
        <v>|n</v>
      </c>
      <c r="J1057" s="5" t="str">
        <f t="shared" si="33"/>
        <v>1056,Hyundai,Elantra,2017,regular unleaded,MANUAL,201,21650,|n</v>
      </c>
    </row>
    <row r="1058" spans="1:10">
      <c r="A1058" s="5">
        <v>1057</v>
      </c>
      <c r="B1058" s="5" t="s">
        <v>11265</v>
      </c>
      <c r="C1058" t="s">
        <v>11427</v>
      </c>
      <c r="D1058">
        <v>2013</v>
      </c>
      <c r="E1058" t="s">
        <v>11206</v>
      </c>
      <c r="F1058" t="s">
        <v>11904</v>
      </c>
      <c r="G1058" s="5">
        <v>148</v>
      </c>
      <c r="H1058">
        <v>20895</v>
      </c>
      <c r="I1058" s="5" t="str">
        <f t="shared" si="32"/>
        <v>|n</v>
      </c>
      <c r="J1058" s="5" t="str">
        <f t="shared" si="33"/>
        <v>1057,Hyundai,Elantra Coupe,2013,regular unleaded,AUTOMATIC,148,20895,|n</v>
      </c>
    </row>
    <row r="1059" spans="1:10">
      <c r="A1059" s="5">
        <v>1058</v>
      </c>
      <c r="B1059" s="5" t="s">
        <v>11265</v>
      </c>
      <c r="C1059" t="s">
        <v>11427</v>
      </c>
      <c r="D1059">
        <v>2013</v>
      </c>
      <c r="E1059" t="s">
        <v>11206</v>
      </c>
      <c r="F1059" t="s">
        <v>11903</v>
      </c>
      <c r="G1059" s="5">
        <v>148</v>
      </c>
      <c r="H1059">
        <v>19895</v>
      </c>
      <c r="I1059" s="5" t="str">
        <f t="shared" si="32"/>
        <v>|n</v>
      </c>
      <c r="J1059" s="5" t="str">
        <f t="shared" si="33"/>
        <v>1058,Hyundai,Elantra Coupe,2013,regular unleaded,MANUAL,148,19895,|n</v>
      </c>
    </row>
    <row r="1060" spans="1:10">
      <c r="A1060" s="5">
        <v>1059</v>
      </c>
      <c r="B1060" s="5" t="s">
        <v>11265</v>
      </c>
      <c r="C1060" t="s">
        <v>11427</v>
      </c>
      <c r="D1060">
        <v>2014</v>
      </c>
      <c r="E1060" t="s">
        <v>11206</v>
      </c>
      <c r="F1060" t="s">
        <v>11904</v>
      </c>
      <c r="G1060" s="5">
        <v>173</v>
      </c>
      <c r="H1060">
        <v>19600</v>
      </c>
      <c r="I1060" s="5" t="str">
        <f t="shared" si="32"/>
        <v>|n</v>
      </c>
      <c r="J1060" s="5" t="str">
        <f t="shared" si="33"/>
        <v>1059,Hyundai,Elantra Coupe,2014,regular unleaded,AUTOMATIC,173,19600,|n</v>
      </c>
    </row>
    <row r="1061" spans="1:10">
      <c r="A1061" s="5">
        <v>1060</v>
      </c>
      <c r="B1061" s="5" t="s">
        <v>11265</v>
      </c>
      <c r="C1061" t="s">
        <v>11428</v>
      </c>
      <c r="D1061">
        <v>2015</v>
      </c>
      <c r="E1061" t="s">
        <v>11206</v>
      </c>
      <c r="F1061" t="s">
        <v>11904</v>
      </c>
      <c r="G1061" s="5">
        <v>173</v>
      </c>
      <c r="H1061">
        <v>19800</v>
      </c>
      <c r="I1061" s="5" t="str">
        <f t="shared" si="32"/>
        <v>|n</v>
      </c>
      <c r="J1061" s="5" t="str">
        <f t="shared" si="33"/>
        <v>1060,Hyundai,Elantra GT,2015,regular unleaded,AUTOMATIC,173,19800,|n</v>
      </c>
    </row>
    <row r="1062" spans="1:10">
      <c r="A1062" s="5">
        <v>1061</v>
      </c>
      <c r="B1062" s="5" t="s">
        <v>11265</v>
      </c>
      <c r="C1062" t="s">
        <v>11428</v>
      </c>
      <c r="D1062">
        <v>2015</v>
      </c>
      <c r="E1062" t="s">
        <v>11206</v>
      </c>
      <c r="F1062" t="s">
        <v>11903</v>
      </c>
      <c r="G1062" s="5">
        <v>173</v>
      </c>
      <c r="H1062">
        <v>18800</v>
      </c>
      <c r="I1062" s="5" t="str">
        <f t="shared" si="32"/>
        <v>|n</v>
      </c>
      <c r="J1062" s="5" t="str">
        <f t="shared" si="33"/>
        <v>1061,Hyundai,Elantra GT,2015,regular unleaded,MANUAL,173,18800,|n</v>
      </c>
    </row>
    <row r="1063" spans="1:10">
      <c r="A1063" s="5">
        <v>1062</v>
      </c>
      <c r="B1063" s="5" t="s">
        <v>11265</v>
      </c>
      <c r="C1063" t="s">
        <v>11428</v>
      </c>
      <c r="D1063">
        <v>2016</v>
      </c>
      <c r="E1063" t="s">
        <v>11206</v>
      </c>
      <c r="F1063" t="s">
        <v>11904</v>
      </c>
      <c r="G1063" s="5">
        <v>173</v>
      </c>
      <c r="H1063">
        <v>19800</v>
      </c>
      <c r="I1063" s="5" t="str">
        <f t="shared" si="32"/>
        <v>|n</v>
      </c>
      <c r="J1063" s="5" t="str">
        <f t="shared" si="33"/>
        <v>1062,Hyundai,Elantra GT,2016,regular unleaded,AUTOMATIC,173,19800,|n</v>
      </c>
    </row>
    <row r="1064" spans="1:10">
      <c r="A1064" s="5">
        <v>1063</v>
      </c>
      <c r="B1064" s="5" t="s">
        <v>11265</v>
      </c>
      <c r="C1064" t="s">
        <v>11428</v>
      </c>
      <c r="D1064">
        <v>2016</v>
      </c>
      <c r="E1064" t="s">
        <v>11206</v>
      </c>
      <c r="F1064" t="s">
        <v>11903</v>
      </c>
      <c r="G1064" s="5">
        <v>173</v>
      </c>
      <c r="H1064">
        <v>18800</v>
      </c>
      <c r="I1064" s="5" t="str">
        <f t="shared" si="32"/>
        <v>|n</v>
      </c>
      <c r="J1064" s="5" t="str">
        <f t="shared" si="33"/>
        <v>1063,Hyundai,Elantra GT,2016,regular unleaded,MANUAL,173,18800,|n</v>
      </c>
    </row>
    <row r="1065" spans="1:10">
      <c r="A1065" s="5">
        <v>1064</v>
      </c>
      <c r="B1065" s="5" t="s">
        <v>11265</v>
      </c>
      <c r="C1065" t="s">
        <v>11428</v>
      </c>
      <c r="D1065">
        <v>2017</v>
      </c>
      <c r="E1065" t="s">
        <v>11206</v>
      </c>
      <c r="F1065" t="s">
        <v>11904</v>
      </c>
      <c r="G1065" s="5">
        <v>173</v>
      </c>
      <c r="H1065">
        <v>19800</v>
      </c>
      <c r="I1065" s="5" t="str">
        <f t="shared" si="32"/>
        <v>|n</v>
      </c>
      <c r="J1065" s="5" t="str">
        <f t="shared" si="33"/>
        <v>1064,Hyundai,Elantra GT,2017,regular unleaded,AUTOMATIC,173,19800,|n</v>
      </c>
    </row>
    <row r="1066" spans="1:10">
      <c r="A1066" s="5">
        <v>1065</v>
      </c>
      <c r="B1066" s="5" t="s">
        <v>11265</v>
      </c>
      <c r="C1066" t="s">
        <v>11428</v>
      </c>
      <c r="D1066">
        <v>2017</v>
      </c>
      <c r="E1066" t="s">
        <v>11206</v>
      </c>
      <c r="F1066" t="s">
        <v>11903</v>
      </c>
      <c r="G1066" s="5">
        <v>173</v>
      </c>
      <c r="H1066">
        <v>18800</v>
      </c>
      <c r="I1066" s="5" t="str">
        <f t="shared" si="32"/>
        <v>|n</v>
      </c>
      <c r="J1066" s="5" t="str">
        <f t="shared" si="33"/>
        <v>1065,Hyundai,Elantra GT,2017,regular unleaded,MANUAL,173,18800,|n</v>
      </c>
    </row>
    <row r="1067" spans="1:10">
      <c r="A1067" s="5">
        <v>1066</v>
      </c>
      <c r="B1067" s="5" t="s">
        <v>11265</v>
      </c>
      <c r="C1067" t="s">
        <v>11429</v>
      </c>
      <c r="D1067">
        <v>2010</v>
      </c>
      <c r="E1067" t="s">
        <v>11206</v>
      </c>
      <c r="F1067" t="s">
        <v>11904</v>
      </c>
      <c r="G1067" s="5">
        <v>138</v>
      </c>
      <c r="H1067">
        <v>19795</v>
      </c>
      <c r="I1067" s="5" t="str">
        <f t="shared" si="32"/>
        <v>|n</v>
      </c>
      <c r="J1067" s="5" t="str">
        <f t="shared" si="33"/>
        <v>1066,Hyundai,Elantra Touring,2010,regular unleaded,AUTOMATIC,138,19795,|n</v>
      </c>
    </row>
    <row r="1068" spans="1:10">
      <c r="A1068" s="5">
        <v>1067</v>
      </c>
      <c r="B1068" s="5" t="s">
        <v>11265</v>
      </c>
      <c r="C1068" t="s">
        <v>11429</v>
      </c>
      <c r="D1068">
        <v>2010</v>
      </c>
      <c r="E1068" t="s">
        <v>11206</v>
      </c>
      <c r="F1068" t="s">
        <v>11903</v>
      </c>
      <c r="G1068" s="5">
        <v>138</v>
      </c>
      <c r="H1068">
        <v>18995</v>
      </c>
      <c r="I1068" s="5" t="str">
        <f t="shared" si="32"/>
        <v>|n</v>
      </c>
      <c r="J1068" s="5" t="str">
        <f t="shared" si="33"/>
        <v>1067,Hyundai,Elantra Touring,2010,regular unleaded,MANUAL,138,18995,|n</v>
      </c>
    </row>
    <row r="1069" spans="1:10">
      <c r="A1069" s="5">
        <v>1068</v>
      </c>
      <c r="B1069" s="5" t="s">
        <v>11265</v>
      </c>
      <c r="C1069" t="s">
        <v>11429</v>
      </c>
      <c r="D1069">
        <v>2011</v>
      </c>
      <c r="E1069" t="s">
        <v>11206</v>
      </c>
      <c r="F1069" t="s">
        <v>11904</v>
      </c>
      <c r="G1069" s="5">
        <v>138</v>
      </c>
      <c r="H1069">
        <v>20295</v>
      </c>
      <c r="I1069" s="5" t="str">
        <f t="shared" si="32"/>
        <v>|n</v>
      </c>
      <c r="J1069" s="5" t="str">
        <f t="shared" si="33"/>
        <v>1068,Hyundai,Elantra Touring,2011,regular unleaded,AUTOMATIC,138,20295,|n</v>
      </c>
    </row>
    <row r="1070" spans="1:10">
      <c r="A1070" s="5">
        <v>1069</v>
      </c>
      <c r="B1070" s="5" t="s">
        <v>11265</v>
      </c>
      <c r="C1070" t="s">
        <v>11429</v>
      </c>
      <c r="D1070">
        <v>2011</v>
      </c>
      <c r="E1070" t="s">
        <v>11206</v>
      </c>
      <c r="F1070" t="s">
        <v>11903</v>
      </c>
      <c r="G1070" s="5">
        <v>138</v>
      </c>
      <c r="H1070">
        <v>19495</v>
      </c>
      <c r="I1070" s="5" t="str">
        <f t="shared" si="32"/>
        <v>|n</v>
      </c>
      <c r="J1070" s="5" t="str">
        <f t="shared" si="33"/>
        <v>1069,Hyundai,Elantra Touring,2011,regular unleaded,MANUAL,138,19495,|n</v>
      </c>
    </row>
    <row r="1071" spans="1:10">
      <c r="A1071" s="5">
        <v>1070</v>
      </c>
      <c r="B1071" s="5" t="s">
        <v>11265</v>
      </c>
      <c r="C1071" t="s">
        <v>11429</v>
      </c>
      <c r="D1071">
        <v>2012</v>
      </c>
      <c r="E1071" t="s">
        <v>11206</v>
      </c>
      <c r="F1071" t="s">
        <v>11904</v>
      </c>
      <c r="G1071" s="5">
        <v>138</v>
      </c>
      <c r="H1071">
        <v>20295</v>
      </c>
      <c r="I1071" s="5" t="str">
        <f t="shared" si="32"/>
        <v>|n</v>
      </c>
      <c r="J1071" s="5" t="str">
        <f t="shared" si="33"/>
        <v>1070,Hyundai,Elantra Touring,2012,regular unleaded,AUTOMATIC,138,20295,|n</v>
      </c>
    </row>
    <row r="1072" spans="1:10">
      <c r="A1072" s="5">
        <v>1071</v>
      </c>
      <c r="B1072" s="5" t="s">
        <v>11265</v>
      </c>
      <c r="C1072" t="s">
        <v>11429</v>
      </c>
      <c r="D1072">
        <v>2012</v>
      </c>
      <c r="E1072" t="s">
        <v>11206</v>
      </c>
      <c r="F1072" t="s">
        <v>11903</v>
      </c>
      <c r="G1072" s="5">
        <v>138</v>
      </c>
      <c r="H1072">
        <v>19495</v>
      </c>
      <c r="I1072" s="5" t="str">
        <f t="shared" si="32"/>
        <v>|n</v>
      </c>
      <c r="J1072" s="5" t="str">
        <f t="shared" si="33"/>
        <v>1071,Hyundai,Elantra Touring,2012,regular unleaded,MANUAL,138,19495,|n</v>
      </c>
    </row>
    <row r="1073" spans="1:10">
      <c r="A1073" s="5">
        <v>1072</v>
      </c>
      <c r="B1073" s="5" t="s">
        <v>11265</v>
      </c>
      <c r="C1073" t="s">
        <v>11437</v>
      </c>
      <c r="D1073">
        <v>2007</v>
      </c>
      <c r="E1073" t="s">
        <v>11206</v>
      </c>
      <c r="F1073" t="s">
        <v>11904</v>
      </c>
      <c r="G1073" s="5">
        <v>242</v>
      </c>
      <c r="H1073">
        <v>28895</v>
      </c>
      <c r="I1073" s="5" t="str">
        <f t="shared" si="32"/>
        <v>|n</v>
      </c>
      <c r="J1073" s="5" t="str">
        <f t="shared" si="33"/>
        <v>1072,Hyundai,Entourage,2007,regular unleaded,AUTOMATIC,242,28895,|n</v>
      </c>
    </row>
    <row r="1074" spans="1:10">
      <c r="A1074" s="5">
        <v>1073</v>
      </c>
      <c r="B1074" s="5" t="s">
        <v>11265</v>
      </c>
      <c r="C1074" t="s">
        <v>11437</v>
      </c>
      <c r="D1074">
        <v>2008</v>
      </c>
      <c r="E1074" t="s">
        <v>11206</v>
      </c>
      <c r="F1074" t="s">
        <v>11904</v>
      </c>
      <c r="G1074" s="5">
        <v>250</v>
      </c>
      <c r="H1074">
        <v>29895</v>
      </c>
      <c r="I1074" s="5">
        <f t="shared" si="32"/>
        <v>1072</v>
      </c>
      <c r="J1074" s="5" t="str">
        <f t="shared" si="33"/>
        <v>1073,Hyundai,Entourage,2008,regular unleaded,AUTOMATIC,250,29895,1072</v>
      </c>
    </row>
    <row r="1075" spans="1:10">
      <c r="A1075" s="5">
        <v>1074</v>
      </c>
      <c r="B1075" s="5" t="s">
        <v>11265</v>
      </c>
      <c r="C1075" t="s">
        <v>11445</v>
      </c>
      <c r="D1075">
        <v>2014</v>
      </c>
      <c r="E1075" t="s">
        <v>11209</v>
      </c>
      <c r="F1075" t="s">
        <v>11904</v>
      </c>
      <c r="G1075" s="5">
        <v>429</v>
      </c>
      <c r="H1075">
        <v>68500</v>
      </c>
      <c r="I1075" s="5" t="str">
        <f t="shared" si="32"/>
        <v>|n</v>
      </c>
      <c r="J1075" s="5" t="str">
        <f t="shared" si="33"/>
        <v>1074,Hyundai,Equus,2014,premium unleaded (recommended),AUTOMATIC,429,68500,|n</v>
      </c>
    </row>
    <row r="1076" spans="1:10">
      <c r="A1076" s="5">
        <v>1075</v>
      </c>
      <c r="B1076" s="5" t="s">
        <v>11265</v>
      </c>
      <c r="C1076" t="s">
        <v>11445</v>
      </c>
      <c r="D1076">
        <v>2015</v>
      </c>
      <c r="E1076" t="s">
        <v>11209</v>
      </c>
      <c r="F1076" t="s">
        <v>11904</v>
      </c>
      <c r="G1076" s="5">
        <v>429</v>
      </c>
      <c r="H1076">
        <v>68750</v>
      </c>
      <c r="I1076" s="5">
        <f t="shared" si="32"/>
        <v>1074</v>
      </c>
      <c r="J1076" s="5" t="str">
        <f t="shared" si="33"/>
        <v>1075,Hyundai,Equus,2015,premium unleaded (recommended),AUTOMATIC,429,68750,1074</v>
      </c>
    </row>
    <row r="1077" spans="1:10">
      <c r="A1077" s="5">
        <v>1076</v>
      </c>
      <c r="B1077" s="5" t="s">
        <v>11265</v>
      </c>
      <c r="C1077" t="s">
        <v>11445</v>
      </c>
      <c r="D1077">
        <v>2016</v>
      </c>
      <c r="E1077" t="s">
        <v>11209</v>
      </c>
      <c r="F1077" t="s">
        <v>11904</v>
      </c>
      <c r="G1077" s="5">
        <v>429</v>
      </c>
      <c r="H1077">
        <v>68750</v>
      </c>
      <c r="I1077" s="5">
        <f t="shared" si="32"/>
        <v>1075</v>
      </c>
      <c r="J1077" s="5" t="str">
        <f t="shared" si="33"/>
        <v>1076,Hyundai,Equus,2016,premium unleaded (recommended),AUTOMATIC,429,68750,1075</v>
      </c>
    </row>
    <row r="1078" spans="1:10">
      <c r="A1078" s="5">
        <v>1077</v>
      </c>
      <c r="B1078" s="5" t="s">
        <v>11265</v>
      </c>
      <c r="C1078" t="s">
        <v>11507</v>
      </c>
      <c r="D1078">
        <v>2014</v>
      </c>
      <c r="E1078" t="s">
        <v>11209</v>
      </c>
      <c r="F1078" t="s">
        <v>11904</v>
      </c>
      <c r="G1078" s="5">
        <v>429</v>
      </c>
      <c r="H1078">
        <v>47400</v>
      </c>
      <c r="I1078" s="5" t="str">
        <f t="shared" si="32"/>
        <v>|n</v>
      </c>
      <c r="J1078" s="5" t="str">
        <f t="shared" si="33"/>
        <v>1077,Hyundai,Genesis,2014,premium unleaded (recommended),AUTOMATIC,429,47400,|n</v>
      </c>
    </row>
    <row r="1079" spans="1:10">
      <c r="A1079" s="5">
        <v>1078</v>
      </c>
      <c r="B1079" s="5" t="s">
        <v>11265</v>
      </c>
      <c r="C1079" t="s">
        <v>11507</v>
      </c>
      <c r="D1079">
        <v>2014</v>
      </c>
      <c r="E1079" t="s">
        <v>11206</v>
      </c>
      <c r="F1079" t="s">
        <v>11904</v>
      </c>
      <c r="G1079" s="5">
        <v>333</v>
      </c>
      <c r="H1079">
        <v>35200</v>
      </c>
      <c r="I1079" s="5" t="str">
        <f t="shared" si="32"/>
        <v>|n</v>
      </c>
      <c r="J1079" s="5" t="str">
        <f t="shared" si="33"/>
        <v>1078,Hyundai,Genesis,2014,regular unleaded,AUTOMATIC,333,35200,|n</v>
      </c>
    </row>
    <row r="1080" spans="1:10">
      <c r="A1080" s="5">
        <v>1079</v>
      </c>
      <c r="B1080" s="5" t="s">
        <v>11265</v>
      </c>
      <c r="C1080" t="s">
        <v>11507</v>
      </c>
      <c r="D1080">
        <v>2015</v>
      </c>
      <c r="E1080" t="s">
        <v>11209</v>
      </c>
      <c r="F1080" t="s">
        <v>11904</v>
      </c>
      <c r="G1080" s="5">
        <v>420</v>
      </c>
      <c r="H1080">
        <v>51500</v>
      </c>
      <c r="I1080" s="5" t="str">
        <f t="shared" si="32"/>
        <v>|n</v>
      </c>
      <c r="J1080" s="5" t="str">
        <f t="shared" si="33"/>
        <v>1079,Hyundai,Genesis,2015,premium unleaded (recommended),AUTOMATIC,420,51500,|n</v>
      </c>
    </row>
    <row r="1081" spans="1:10">
      <c r="A1081" s="5">
        <v>1080</v>
      </c>
      <c r="B1081" s="5" t="s">
        <v>11265</v>
      </c>
      <c r="C1081" t="s">
        <v>11507</v>
      </c>
      <c r="D1081">
        <v>2015</v>
      </c>
      <c r="E1081" t="s">
        <v>11206</v>
      </c>
      <c r="F1081" t="s">
        <v>11904</v>
      </c>
      <c r="G1081" s="5">
        <v>311</v>
      </c>
      <c r="H1081">
        <v>40500</v>
      </c>
      <c r="I1081" s="5" t="str">
        <f t="shared" si="32"/>
        <v>|n</v>
      </c>
      <c r="J1081" s="5" t="str">
        <f t="shared" si="33"/>
        <v>1080,Hyundai,Genesis,2015,regular unleaded,AUTOMATIC,311,40500,|n</v>
      </c>
    </row>
    <row r="1082" spans="1:10">
      <c r="A1082" s="5">
        <v>1081</v>
      </c>
      <c r="B1082" s="5" t="s">
        <v>11265</v>
      </c>
      <c r="C1082" t="s">
        <v>11507</v>
      </c>
      <c r="D1082">
        <v>2016</v>
      </c>
      <c r="E1082" t="s">
        <v>11209</v>
      </c>
      <c r="F1082" t="s">
        <v>11904</v>
      </c>
      <c r="G1082" s="5">
        <v>420</v>
      </c>
      <c r="H1082">
        <v>53850</v>
      </c>
      <c r="I1082" s="5" t="str">
        <f t="shared" si="32"/>
        <v>|n</v>
      </c>
      <c r="J1082" s="5" t="str">
        <f t="shared" si="33"/>
        <v>1081,Hyundai,Genesis,2016,premium unleaded (recommended),AUTOMATIC,420,53850,|n</v>
      </c>
    </row>
    <row r="1083" spans="1:10">
      <c r="A1083" s="5">
        <v>1082</v>
      </c>
      <c r="B1083" s="5" t="s">
        <v>11265</v>
      </c>
      <c r="C1083" t="s">
        <v>11507</v>
      </c>
      <c r="D1083">
        <v>2016</v>
      </c>
      <c r="E1083" t="s">
        <v>11206</v>
      </c>
      <c r="F1083" t="s">
        <v>11904</v>
      </c>
      <c r="G1083" s="5">
        <v>311</v>
      </c>
      <c r="H1083">
        <v>41250</v>
      </c>
      <c r="I1083" s="5" t="str">
        <f t="shared" si="32"/>
        <v>|n</v>
      </c>
      <c r="J1083" s="5" t="str">
        <f t="shared" si="33"/>
        <v>1082,Hyundai,Genesis,2016,regular unleaded,AUTOMATIC,311,41250,|n</v>
      </c>
    </row>
    <row r="1084" spans="1:10">
      <c r="A1084" s="5">
        <v>1083</v>
      </c>
      <c r="B1084" s="5" t="s">
        <v>11265</v>
      </c>
      <c r="C1084" t="s">
        <v>11512</v>
      </c>
      <c r="D1084">
        <v>2014</v>
      </c>
      <c r="E1084" t="s">
        <v>11209</v>
      </c>
      <c r="F1084" t="s">
        <v>11904</v>
      </c>
      <c r="G1084" s="5">
        <v>348</v>
      </c>
      <c r="H1084">
        <v>34600</v>
      </c>
      <c r="I1084" s="5" t="str">
        <f t="shared" si="32"/>
        <v>|n</v>
      </c>
      <c r="J1084" s="5" t="str">
        <f t="shared" si="33"/>
        <v>1083,Hyundai,Genesis Coupe,2014,premium unleaded (recommended),AUTOMATIC,348,34600,|n</v>
      </c>
    </row>
    <row r="1085" spans="1:10">
      <c r="A1085" s="5">
        <v>1084</v>
      </c>
      <c r="B1085" s="5" t="s">
        <v>11265</v>
      </c>
      <c r="C1085" t="s">
        <v>11512</v>
      </c>
      <c r="D1085">
        <v>2014</v>
      </c>
      <c r="E1085" t="s">
        <v>11209</v>
      </c>
      <c r="F1085" t="s">
        <v>11903</v>
      </c>
      <c r="G1085" s="5">
        <v>348</v>
      </c>
      <c r="H1085">
        <v>33400</v>
      </c>
      <c r="I1085" s="5" t="str">
        <f t="shared" si="32"/>
        <v>|n</v>
      </c>
      <c r="J1085" s="5" t="str">
        <f t="shared" si="33"/>
        <v>1084,Hyundai,Genesis Coupe,2014,premium unleaded (recommended),MANUAL,348,33400,|n</v>
      </c>
    </row>
    <row r="1086" spans="1:10">
      <c r="A1086" s="5">
        <v>1085</v>
      </c>
      <c r="B1086" s="5" t="s">
        <v>11265</v>
      </c>
      <c r="C1086" t="s">
        <v>11512</v>
      </c>
      <c r="D1086">
        <v>2015</v>
      </c>
      <c r="E1086" t="s">
        <v>11209</v>
      </c>
      <c r="F1086" t="s">
        <v>11904</v>
      </c>
      <c r="G1086" s="5">
        <v>348</v>
      </c>
      <c r="H1086">
        <v>34600</v>
      </c>
      <c r="I1086" s="5" t="str">
        <f t="shared" si="32"/>
        <v>|n</v>
      </c>
      <c r="J1086" s="5" t="str">
        <f t="shared" si="33"/>
        <v>1085,Hyundai,Genesis Coupe,2015,premium unleaded (recommended),AUTOMATIC,348,34600,|n</v>
      </c>
    </row>
    <row r="1087" spans="1:10">
      <c r="A1087" s="5">
        <v>1086</v>
      </c>
      <c r="B1087" s="5" t="s">
        <v>11265</v>
      </c>
      <c r="C1087" t="s">
        <v>11512</v>
      </c>
      <c r="D1087">
        <v>2015</v>
      </c>
      <c r="E1087" t="s">
        <v>11209</v>
      </c>
      <c r="F1087" t="s">
        <v>11903</v>
      </c>
      <c r="G1087" s="5">
        <v>348</v>
      </c>
      <c r="H1087">
        <v>33400</v>
      </c>
      <c r="I1087" s="5" t="str">
        <f t="shared" si="32"/>
        <v>|n</v>
      </c>
      <c r="J1087" s="5" t="str">
        <f t="shared" si="33"/>
        <v>1086,Hyundai,Genesis Coupe,2015,premium unleaded (recommended),MANUAL,348,33400,|n</v>
      </c>
    </row>
    <row r="1088" spans="1:10">
      <c r="A1088" s="5">
        <v>1087</v>
      </c>
      <c r="B1088" s="5" t="s">
        <v>11265</v>
      </c>
      <c r="C1088" t="s">
        <v>11512</v>
      </c>
      <c r="D1088">
        <v>2016</v>
      </c>
      <c r="E1088" t="s">
        <v>11209</v>
      </c>
      <c r="F1088" t="s">
        <v>11904</v>
      </c>
      <c r="G1088" s="5">
        <v>348</v>
      </c>
      <c r="H1088">
        <v>34950</v>
      </c>
      <c r="I1088" s="5" t="str">
        <f t="shared" si="32"/>
        <v>|n</v>
      </c>
      <c r="J1088" s="5" t="str">
        <f t="shared" si="33"/>
        <v>1087,Hyundai,Genesis Coupe,2016,premium unleaded (recommended),AUTOMATIC,348,34950,|n</v>
      </c>
    </row>
    <row r="1089" spans="1:10">
      <c r="A1089" s="5">
        <v>1088</v>
      </c>
      <c r="B1089" s="5" t="s">
        <v>11265</v>
      </c>
      <c r="C1089" t="s">
        <v>11512</v>
      </c>
      <c r="D1089">
        <v>2016</v>
      </c>
      <c r="E1089" t="s">
        <v>11209</v>
      </c>
      <c r="F1089" t="s">
        <v>11903</v>
      </c>
      <c r="G1089" s="5">
        <v>348</v>
      </c>
      <c r="H1089">
        <v>33750</v>
      </c>
      <c r="I1089" s="5" t="str">
        <f t="shared" si="32"/>
        <v>|n</v>
      </c>
      <c r="J1089" s="5" t="str">
        <f t="shared" si="33"/>
        <v>1088,Hyundai,Genesis Coupe,2016,premium unleaded (recommended),MANUAL,348,33750,|n</v>
      </c>
    </row>
    <row r="1090" spans="1:10">
      <c r="A1090" s="5">
        <v>1089</v>
      </c>
      <c r="B1090" s="5" t="s">
        <v>11265</v>
      </c>
      <c r="C1090" t="s">
        <v>11762</v>
      </c>
      <c r="D1090">
        <v>2015</v>
      </c>
      <c r="E1090" t="s">
        <v>11206</v>
      </c>
      <c r="F1090" t="s">
        <v>11904</v>
      </c>
      <c r="G1090" s="5">
        <v>290</v>
      </c>
      <c r="H1090">
        <v>36000</v>
      </c>
      <c r="I1090" s="5" t="str">
        <f t="shared" si="32"/>
        <v>|n</v>
      </c>
      <c r="J1090" s="5" t="str">
        <f t="shared" si="33"/>
        <v>1089,Hyundai,Santa Fe,2015,regular unleaded,AUTOMATIC,290,36000,|n</v>
      </c>
    </row>
    <row r="1091" spans="1:10">
      <c r="A1091" s="5">
        <v>1090</v>
      </c>
      <c r="B1091" s="5" t="s">
        <v>11265</v>
      </c>
      <c r="C1091" t="s">
        <v>11762</v>
      </c>
      <c r="D1091">
        <v>2016</v>
      </c>
      <c r="E1091" t="s">
        <v>11206</v>
      </c>
      <c r="F1091" t="s">
        <v>11904</v>
      </c>
      <c r="G1091" s="5">
        <v>290</v>
      </c>
      <c r="H1091">
        <v>36250</v>
      </c>
      <c r="I1091" s="5">
        <f t="shared" ref="I1091:I1154" si="34">IF(AND($B1090=$B1091,$C1090=$C1091,$E1090=$E1091,$F1090=$F1091),A1090,"|n")</f>
        <v>1089</v>
      </c>
      <c r="J1091" s="5" t="str">
        <f t="shared" ref="J1091:J1154" si="35">A1091&amp;","&amp;B1091&amp;","&amp;C1091&amp;","&amp;D1091&amp;","&amp;E1091&amp;","&amp;F1091&amp;","&amp;G1091&amp;","&amp;H1091&amp;","&amp;I1091</f>
        <v>1090,Hyundai,Santa Fe,2016,regular unleaded,AUTOMATIC,290,36250,1089</v>
      </c>
    </row>
    <row r="1092" spans="1:10">
      <c r="A1092" s="5">
        <v>1091</v>
      </c>
      <c r="B1092" s="5" t="s">
        <v>11265</v>
      </c>
      <c r="C1092" t="s">
        <v>11762</v>
      </c>
      <c r="D1092">
        <v>2017</v>
      </c>
      <c r="E1092" t="s">
        <v>11206</v>
      </c>
      <c r="F1092" t="s">
        <v>11904</v>
      </c>
      <c r="G1092" s="5">
        <v>290</v>
      </c>
      <c r="H1092">
        <v>41150</v>
      </c>
      <c r="I1092" s="5">
        <f t="shared" si="34"/>
        <v>1090</v>
      </c>
      <c r="J1092" s="5" t="str">
        <f t="shared" si="35"/>
        <v>1091,Hyundai,Santa Fe,2017,regular unleaded,AUTOMATIC,290,41150,1090</v>
      </c>
    </row>
    <row r="1093" spans="1:10">
      <c r="A1093" s="5">
        <v>1092</v>
      </c>
      <c r="B1093" s="5" t="s">
        <v>11265</v>
      </c>
      <c r="C1093" t="s">
        <v>11761</v>
      </c>
      <c r="D1093">
        <v>2015</v>
      </c>
      <c r="E1093" t="s">
        <v>11206</v>
      </c>
      <c r="F1093" t="s">
        <v>11904</v>
      </c>
      <c r="G1093" s="5">
        <v>264</v>
      </c>
      <c r="H1093">
        <v>33000</v>
      </c>
      <c r="I1093" s="5" t="str">
        <f t="shared" si="34"/>
        <v>|n</v>
      </c>
      <c r="J1093" s="5" t="str">
        <f t="shared" si="35"/>
        <v>1092,Hyundai,Santa Fe Sport,2015,regular unleaded,AUTOMATIC,264,33000,|n</v>
      </c>
    </row>
    <row r="1094" spans="1:10">
      <c r="A1094" s="5">
        <v>1093</v>
      </c>
      <c r="B1094" s="5" t="s">
        <v>11265</v>
      </c>
      <c r="C1094" t="s">
        <v>11761</v>
      </c>
      <c r="D1094">
        <v>2016</v>
      </c>
      <c r="E1094" t="s">
        <v>11206</v>
      </c>
      <c r="F1094" t="s">
        <v>11904</v>
      </c>
      <c r="G1094" s="5">
        <v>265</v>
      </c>
      <c r="H1094">
        <v>33000</v>
      </c>
      <c r="I1094" s="5">
        <f t="shared" si="34"/>
        <v>1092</v>
      </c>
      <c r="J1094" s="5" t="str">
        <f t="shared" si="35"/>
        <v>1093,Hyundai,Santa Fe Sport,2016,regular unleaded,AUTOMATIC,265,33000,1092</v>
      </c>
    </row>
    <row r="1095" spans="1:10">
      <c r="A1095" s="5">
        <v>1094</v>
      </c>
      <c r="B1095" s="5" t="s">
        <v>11265</v>
      </c>
      <c r="C1095" t="s">
        <v>11761</v>
      </c>
      <c r="D1095">
        <v>2017</v>
      </c>
      <c r="E1095" t="s">
        <v>11206</v>
      </c>
      <c r="F1095" t="s">
        <v>11904</v>
      </c>
      <c r="G1095" s="5">
        <v>265</v>
      </c>
      <c r="H1095">
        <v>38250</v>
      </c>
      <c r="I1095" s="5">
        <f t="shared" si="34"/>
        <v>1093</v>
      </c>
      <c r="J1095" s="5" t="str">
        <f t="shared" si="35"/>
        <v>1094,Hyundai,Santa Fe Sport,2017,regular unleaded,AUTOMATIC,265,38250,1093</v>
      </c>
    </row>
    <row r="1096" spans="1:10">
      <c r="A1096" s="5">
        <v>1095</v>
      </c>
      <c r="B1096" s="5" t="s">
        <v>11265</v>
      </c>
      <c r="C1096" t="s">
        <v>11789</v>
      </c>
      <c r="D1096">
        <v>2015</v>
      </c>
      <c r="E1096" t="s">
        <v>11206</v>
      </c>
      <c r="F1096" t="s">
        <v>11905</v>
      </c>
      <c r="G1096" s="5">
        <v>177</v>
      </c>
      <c r="H1096">
        <v>23275</v>
      </c>
      <c r="I1096" s="5" t="str">
        <f t="shared" si="34"/>
        <v>|n</v>
      </c>
      <c r="J1096" s="5" t="str">
        <f t="shared" si="35"/>
        <v>1095,Hyundai,Sonata,2015,regular unleaded,AUTOMATED_MANUAL,177,23275,|n</v>
      </c>
    </row>
    <row r="1097" spans="1:10">
      <c r="A1097" s="5">
        <v>1096</v>
      </c>
      <c r="B1097" s="5" t="s">
        <v>11265</v>
      </c>
      <c r="C1097" t="s">
        <v>11789</v>
      </c>
      <c r="D1097">
        <v>2015</v>
      </c>
      <c r="E1097" t="s">
        <v>11206</v>
      </c>
      <c r="F1097" t="s">
        <v>11904</v>
      </c>
      <c r="G1097" s="5">
        <v>245</v>
      </c>
      <c r="H1097">
        <v>33525</v>
      </c>
      <c r="I1097" s="5" t="str">
        <f t="shared" si="34"/>
        <v>|n</v>
      </c>
      <c r="J1097" s="5" t="str">
        <f t="shared" si="35"/>
        <v>1096,Hyundai,Sonata,2015,regular unleaded,AUTOMATIC,245,33525,|n</v>
      </c>
    </row>
    <row r="1098" spans="1:10">
      <c r="A1098" s="5">
        <v>1097</v>
      </c>
      <c r="B1098" s="5" t="s">
        <v>11265</v>
      </c>
      <c r="C1098" t="s">
        <v>11789</v>
      </c>
      <c r="D1098">
        <v>2016</v>
      </c>
      <c r="E1098" t="s">
        <v>11206</v>
      </c>
      <c r="F1098" t="s">
        <v>11905</v>
      </c>
      <c r="G1098" s="5">
        <v>178</v>
      </c>
      <c r="H1098">
        <v>23725</v>
      </c>
      <c r="I1098" s="5" t="str">
        <f t="shared" si="34"/>
        <v>|n</v>
      </c>
      <c r="J1098" s="5" t="str">
        <f t="shared" si="35"/>
        <v>1097,Hyundai,Sonata,2016,regular unleaded,AUTOMATED_MANUAL,178,23725,|n</v>
      </c>
    </row>
    <row r="1099" spans="1:10">
      <c r="A1099" s="5">
        <v>1098</v>
      </c>
      <c r="B1099" s="5" t="s">
        <v>11265</v>
      </c>
      <c r="C1099" t="s">
        <v>11789</v>
      </c>
      <c r="D1099">
        <v>2016</v>
      </c>
      <c r="E1099" t="s">
        <v>11206</v>
      </c>
      <c r="F1099" t="s">
        <v>11904</v>
      </c>
      <c r="G1099" s="5">
        <v>245</v>
      </c>
      <c r="H1099">
        <v>34075</v>
      </c>
      <c r="I1099" s="5" t="str">
        <f t="shared" si="34"/>
        <v>|n</v>
      </c>
      <c r="J1099" s="5" t="str">
        <f t="shared" si="35"/>
        <v>1098,Hyundai,Sonata,2016,regular unleaded,AUTOMATIC,245,34075,|n</v>
      </c>
    </row>
    <row r="1100" spans="1:10">
      <c r="A1100" s="5">
        <v>1099</v>
      </c>
      <c r="B1100" s="5" t="s">
        <v>11265</v>
      </c>
      <c r="C1100" t="s">
        <v>11789</v>
      </c>
      <c r="D1100">
        <v>2017</v>
      </c>
      <c r="E1100" t="s">
        <v>11206</v>
      </c>
      <c r="F1100" t="s">
        <v>11905</v>
      </c>
      <c r="G1100" s="5">
        <v>178</v>
      </c>
      <c r="H1100">
        <v>23125</v>
      </c>
      <c r="I1100" s="5" t="str">
        <f t="shared" si="34"/>
        <v>|n</v>
      </c>
      <c r="J1100" s="5" t="str">
        <f t="shared" si="35"/>
        <v>1099,Hyundai,Sonata,2017,regular unleaded,AUTOMATED_MANUAL,178,23125,|n</v>
      </c>
    </row>
    <row r="1101" spans="1:10">
      <c r="A1101" s="5">
        <v>1100</v>
      </c>
      <c r="B1101" s="5" t="s">
        <v>11265</v>
      </c>
      <c r="C1101" t="s">
        <v>11789</v>
      </c>
      <c r="D1101">
        <v>2017</v>
      </c>
      <c r="E1101" t="s">
        <v>11206</v>
      </c>
      <c r="F1101" t="s">
        <v>11904</v>
      </c>
      <c r="G1101" s="5">
        <v>245</v>
      </c>
      <c r="H1101">
        <v>34350</v>
      </c>
      <c r="I1101" s="5" t="str">
        <f t="shared" si="34"/>
        <v>|n</v>
      </c>
      <c r="J1101" s="5" t="str">
        <f t="shared" si="35"/>
        <v>1100,Hyundai,Sonata,2017,regular unleaded,AUTOMATIC,245,34350,|n</v>
      </c>
    </row>
    <row r="1102" spans="1:10">
      <c r="A1102" s="5">
        <v>1101</v>
      </c>
      <c r="B1102" s="5" t="s">
        <v>11265</v>
      </c>
      <c r="C1102" t="s">
        <v>11788</v>
      </c>
      <c r="D1102">
        <v>2015</v>
      </c>
      <c r="E1102" t="s">
        <v>11206</v>
      </c>
      <c r="F1102" t="s">
        <v>11904</v>
      </c>
      <c r="G1102" s="5">
        <v>199</v>
      </c>
      <c r="H1102">
        <v>29500</v>
      </c>
      <c r="I1102" s="5" t="str">
        <f t="shared" si="34"/>
        <v>|n</v>
      </c>
      <c r="J1102" s="5" t="str">
        <f t="shared" si="35"/>
        <v>1101,Hyundai,Sonata Hybrid,2015,regular unleaded,AUTOMATIC,199,29500,|n</v>
      </c>
    </row>
    <row r="1103" spans="1:10">
      <c r="A1103" s="5">
        <v>1102</v>
      </c>
      <c r="B1103" s="5" t="s">
        <v>11265</v>
      </c>
      <c r="C1103" t="s">
        <v>11788</v>
      </c>
      <c r="D1103">
        <v>2016</v>
      </c>
      <c r="E1103" t="s">
        <v>11206</v>
      </c>
      <c r="F1103" t="s">
        <v>11904</v>
      </c>
      <c r="G1103" s="5">
        <v>193</v>
      </c>
      <c r="H1103">
        <v>30100</v>
      </c>
      <c r="I1103" s="5">
        <f t="shared" si="34"/>
        <v>1101</v>
      </c>
      <c r="J1103" s="5" t="str">
        <f t="shared" si="35"/>
        <v>1102,Hyundai,Sonata Hybrid,2016,regular unleaded,AUTOMATIC,193,30100,1101</v>
      </c>
    </row>
    <row r="1104" spans="1:10">
      <c r="A1104" s="5">
        <v>1103</v>
      </c>
      <c r="B1104" s="5" t="s">
        <v>11265</v>
      </c>
      <c r="C1104" t="s">
        <v>11788</v>
      </c>
      <c r="D1104">
        <v>2017</v>
      </c>
      <c r="E1104" t="s">
        <v>11206</v>
      </c>
      <c r="F1104" t="s">
        <v>11904</v>
      </c>
      <c r="G1104" s="5">
        <v>193</v>
      </c>
      <c r="H1104">
        <v>30100</v>
      </c>
      <c r="I1104" s="5">
        <f t="shared" si="34"/>
        <v>1102</v>
      </c>
      <c r="J1104" s="5" t="str">
        <f t="shared" si="35"/>
        <v>1103,Hyundai,Sonata Hybrid,2017,regular unleaded,AUTOMATIC,193,30100,1102</v>
      </c>
    </row>
    <row r="1105" spans="1:10">
      <c r="A1105" s="5">
        <v>1104</v>
      </c>
      <c r="B1105" s="5" t="s">
        <v>11265</v>
      </c>
      <c r="C1105" t="s">
        <v>11821</v>
      </c>
      <c r="D1105">
        <v>2006</v>
      </c>
      <c r="E1105" t="s">
        <v>11206</v>
      </c>
      <c r="F1105" t="s">
        <v>11904</v>
      </c>
      <c r="G1105" s="5">
        <v>172</v>
      </c>
      <c r="H1105">
        <v>21195</v>
      </c>
      <c r="I1105" s="5" t="str">
        <f t="shared" si="34"/>
        <v>|n</v>
      </c>
      <c r="J1105" s="5" t="str">
        <f t="shared" si="35"/>
        <v>1104,Hyundai,Tiburon,2006,regular unleaded,AUTOMATIC,172,21195,|n</v>
      </c>
    </row>
    <row r="1106" spans="1:10">
      <c r="A1106" s="5">
        <v>1105</v>
      </c>
      <c r="B1106" s="5" t="s">
        <v>11265</v>
      </c>
      <c r="C1106" t="s">
        <v>11821</v>
      </c>
      <c r="D1106">
        <v>2006</v>
      </c>
      <c r="E1106" t="s">
        <v>11206</v>
      </c>
      <c r="F1106" t="s">
        <v>11903</v>
      </c>
      <c r="G1106" s="5">
        <v>172</v>
      </c>
      <c r="H1106">
        <v>21595</v>
      </c>
      <c r="I1106" s="5" t="str">
        <f t="shared" si="34"/>
        <v>|n</v>
      </c>
      <c r="J1106" s="5" t="str">
        <f t="shared" si="35"/>
        <v>1105,Hyundai,Tiburon,2006,regular unleaded,MANUAL,172,21595,|n</v>
      </c>
    </row>
    <row r="1107" spans="1:10">
      <c r="A1107" s="5">
        <v>1106</v>
      </c>
      <c r="B1107" s="5" t="s">
        <v>11265</v>
      </c>
      <c r="C1107" t="s">
        <v>11821</v>
      </c>
      <c r="D1107">
        <v>2007</v>
      </c>
      <c r="E1107" t="s">
        <v>11206</v>
      </c>
      <c r="F1107" t="s">
        <v>11904</v>
      </c>
      <c r="G1107" s="5">
        <v>172</v>
      </c>
      <c r="H1107">
        <v>22795</v>
      </c>
      <c r="I1107" s="5" t="str">
        <f t="shared" si="34"/>
        <v>|n</v>
      </c>
      <c r="J1107" s="5" t="str">
        <f t="shared" si="35"/>
        <v>1106,Hyundai,Tiburon,2007,regular unleaded,AUTOMATIC,172,22795,|n</v>
      </c>
    </row>
    <row r="1108" spans="1:10">
      <c r="A1108" s="5">
        <v>1107</v>
      </c>
      <c r="B1108" s="5" t="s">
        <v>11265</v>
      </c>
      <c r="C1108" t="s">
        <v>11821</v>
      </c>
      <c r="D1108">
        <v>2007</v>
      </c>
      <c r="E1108" t="s">
        <v>11206</v>
      </c>
      <c r="F1108" t="s">
        <v>11903</v>
      </c>
      <c r="G1108" s="5">
        <v>172</v>
      </c>
      <c r="H1108">
        <v>22095</v>
      </c>
      <c r="I1108" s="5" t="str">
        <f t="shared" si="34"/>
        <v>|n</v>
      </c>
      <c r="J1108" s="5" t="str">
        <f t="shared" si="35"/>
        <v>1107,Hyundai,Tiburon,2007,regular unleaded,MANUAL,172,22095,|n</v>
      </c>
    </row>
    <row r="1109" spans="1:10">
      <c r="A1109" s="5">
        <v>1108</v>
      </c>
      <c r="B1109" s="5" t="s">
        <v>11265</v>
      </c>
      <c r="C1109" t="s">
        <v>11821</v>
      </c>
      <c r="D1109">
        <v>2008</v>
      </c>
      <c r="E1109" t="s">
        <v>11206</v>
      </c>
      <c r="F1109" t="s">
        <v>11904</v>
      </c>
      <c r="G1109" s="5">
        <v>172</v>
      </c>
      <c r="H1109">
        <v>22770</v>
      </c>
      <c r="I1109" s="5" t="str">
        <f t="shared" si="34"/>
        <v>|n</v>
      </c>
      <c r="J1109" s="5" t="str">
        <f t="shared" si="35"/>
        <v>1108,Hyundai,Tiburon,2008,regular unleaded,AUTOMATIC,172,22770,|n</v>
      </c>
    </row>
    <row r="1110" spans="1:10">
      <c r="A1110" s="5">
        <v>1109</v>
      </c>
      <c r="B1110" s="5" t="s">
        <v>11265</v>
      </c>
      <c r="C1110" t="s">
        <v>11821</v>
      </c>
      <c r="D1110">
        <v>2008</v>
      </c>
      <c r="E1110" t="s">
        <v>11206</v>
      </c>
      <c r="F1110" t="s">
        <v>11903</v>
      </c>
      <c r="G1110" s="5">
        <v>172</v>
      </c>
      <c r="H1110">
        <v>22620</v>
      </c>
      <c r="I1110" s="5" t="str">
        <f t="shared" si="34"/>
        <v>|n</v>
      </c>
      <c r="J1110" s="5" t="str">
        <f t="shared" si="35"/>
        <v>1109,Hyundai,Tiburon,2008,regular unleaded,MANUAL,172,22620,|n</v>
      </c>
    </row>
    <row r="1111" spans="1:10">
      <c r="A1111" s="5">
        <v>1110</v>
      </c>
      <c r="B1111" s="5" t="s">
        <v>11265</v>
      </c>
      <c r="C1111" t="s">
        <v>11845</v>
      </c>
      <c r="D1111">
        <v>2015</v>
      </c>
      <c r="E1111" t="s">
        <v>11206</v>
      </c>
      <c r="F1111" t="s">
        <v>11904</v>
      </c>
      <c r="G1111" s="5">
        <v>182</v>
      </c>
      <c r="H1111">
        <v>27950</v>
      </c>
      <c r="I1111" s="5" t="str">
        <f t="shared" si="34"/>
        <v>|n</v>
      </c>
      <c r="J1111" s="5" t="str">
        <f t="shared" si="35"/>
        <v>1110,Hyundai,Tucson,2015,regular unleaded,AUTOMATIC,182,27950,|n</v>
      </c>
    </row>
    <row r="1112" spans="1:10">
      <c r="A1112" s="5">
        <v>1111</v>
      </c>
      <c r="B1112" s="5" t="s">
        <v>11265</v>
      </c>
      <c r="C1112" t="s">
        <v>11845</v>
      </c>
      <c r="D1112">
        <v>2016</v>
      </c>
      <c r="E1112" t="s">
        <v>11206</v>
      </c>
      <c r="F1112" t="s">
        <v>11905</v>
      </c>
      <c r="G1112" s="5">
        <v>175</v>
      </c>
      <c r="H1112">
        <v>31300</v>
      </c>
      <c r="I1112" s="5" t="str">
        <f t="shared" si="34"/>
        <v>|n</v>
      </c>
      <c r="J1112" s="5" t="str">
        <f t="shared" si="35"/>
        <v>1111,Hyundai,Tucson,2016,regular unleaded,AUTOMATED_MANUAL,175,31300,|n</v>
      </c>
    </row>
    <row r="1113" spans="1:10">
      <c r="A1113" s="5">
        <v>1112</v>
      </c>
      <c r="B1113" s="5" t="s">
        <v>11265</v>
      </c>
      <c r="C1113" t="s">
        <v>11845</v>
      </c>
      <c r="D1113">
        <v>2016</v>
      </c>
      <c r="E1113" t="s">
        <v>11206</v>
      </c>
      <c r="F1113" t="s">
        <v>11904</v>
      </c>
      <c r="G1113" s="5">
        <v>164</v>
      </c>
      <c r="H1113">
        <v>24100</v>
      </c>
      <c r="I1113" s="5" t="str">
        <f t="shared" si="34"/>
        <v>|n</v>
      </c>
      <c r="J1113" s="5" t="str">
        <f t="shared" si="35"/>
        <v>1112,Hyundai,Tucson,2016,regular unleaded,AUTOMATIC,164,24100,|n</v>
      </c>
    </row>
    <row r="1114" spans="1:10">
      <c r="A1114" s="5">
        <v>1113</v>
      </c>
      <c r="B1114" s="5" t="s">
        <v>11265</v>
      </c>
      <c r="C1114" t="s">
        <v>11845</v>
      </c>
      <c r="D1114">
        <v>2017</v>
      </c>
      <c r="E1114" t="s">
        <v>11206</v>
      </c>
      <c r="F1114" t="s">
        <v>11905</v>
      </c>
      <c r="G1114" s="5">
        <v>175</v>
      </c>
      <c r="H1114">
        <v>31175</v>
      </c>
      <c r="I1114" s="5" t="str">
        <f t="shared" si="34"/>
        <v>|n</v>
      </c>
      <c r="J1114" s="5" t="str">
        <f t="shared" si="35"/>
        <v>1113,Hyundai,Tucson,2017,regular unleaded,AUTOMATED_MANUAL,175,31175,|n</v>
      </c>
    </row>
    <row r="1115" spans="1:10">
      <c r="A1115" s="5">
        <v>1114</v>
      </c>
      <c r="B1115" s="5" t="s">
        <v>11265</v>
      </c>
      <c r="C1115" t="s">
        <v>11845</v>
      </c>
      <c r="D1115">
        <v>2017</v>
      </c>
      <c r="E1115" t="s">
        <v>11206</v>
      </c>
      <c r="F1115" t="s">
        <v>11904</v>
      </c>
      <c r="G1115" s="5">
        <v>164</v>
      </c>
      <c r="H1115">
        <v>24100</v>
      </c>
      <c r="I1115" s="5" t="str">
        <f t="shared" si="34"/>
        <v>|n</v>
      </c>
      <c r="J1115" s="5" t="str">
        <f t="shared" si="35"/>
        <v>1114,Hyundai,Tucson,2017,regular unleaded,AUTOMATIC,164,24100,|n</v>
      </c>
    </row>
    <row r="1116" spans="1:10">
      <c r="A1116" s="5">
        <v>1115</v>
      </c>
      <c r="B1116" s="5" t="s">
        <v>11265</v>
      </c>
      <c r="C1116" t="s">
        <v>11857</v>
      </c>
      <c r="D1116">
        <v>2014</v>
      </c>
      <c r="E1116" t="s">
        <v>11206</v>
      </c>
      <c r="F1116" t="s">
        <v>11905</v>
      </c>
      <c r="G1116" s="5">
        <v>132</v>
      </c>
      <c r="H1116">
        <v>21650</v>
      </c>
      <c r="I1116" s="5" t="str">
        <f t="shared" si="34"/>
        <v>|n</v>
      </c>
      <c r="J1116" s="5" t="str">
        <f t="shared" si="35"/>
        <v>1115,Hyundai,Veloster,2014,regular unleaded,AUTOMATED_MANUAL,132,21650,|n</v>
      </c>
    </row>
    <row r="1117" spans="1:10">
      <c r="A1117" s="5">
        <v>1116</v>
      </c>
      <c r="B1117" s="5" t="s">
        <v>11265</v>
      </c>
      <c r="C1117" t="s">
        <v>11857</v>
      </c>
      <c r="D1117">
        <v>2014</v>
      </c>
      <c r="E1117" t="s">
        <v>11206</v>
      </c>
      <c r="F1117" t="s">
        <v>11904</v>
      </c>
      <c r="G1117" s="5">
        <v>201</v>
      </c>
      <c r="H1117">
        <v>23300</v>
      </c>
      <c r="I1117" s="5" t="str">
        <f t="shared" si="34"/>
        <v>|n</v>
      </c>
      <c r="J1117" s="5" t="str">
        <f t="shared" si="35"/>
        <v>1116,Hyundai,Veloster,2014,regular unleaded,AUTOMATIC,201,23300,|n</v>
      </c>
    </row>
    <row r="1118" spans="1:10">
      <c r="A1118" s="5">
        <v>1117</v>
      </c>
      <c r="B1118" s="5" t="s">
        <v>11265</v>
      </c>
      <c r="C1118" t="s">
        <v>11857</v>
      </c>
      <c r="D1118">
        <v>2014</v>
      </c>
      <c r="E1118" t="s">
        <v>11206</v>
      </c>
      <c r="F1118" t="s">
        <v>11903</v>
      </c>
      <c r="G1118" s="5">
        <v>201</v>
      </c>
      <c r="H1118">
        <v>22300</v>
      </c>
      <c r="I1118" s="5" t="str">
        <f t="shared" si="34"/>
        <v>|n</v>
      </c>
      <c r="J1118" s="5" t="str">
        <f t="shared" si="35"/>
        <v>1117,Hyundai,Veloster,2014,regular unleaded,MANUAL,201,22300,|n</v>
      </c>
    </row>
    <row r="1119" spans="1:10">
      <c r="A1119" s="5">
        <v>1118</v>
      </c>
      <c r="B1119" s="5" t="s">
        <v>11265</v>
      </c>
      <c r="C1119" t="s">
        <v>11857</v>
      </c>
      <c r="D1119">
        <v>2015</v>
      </c>
      <c r="E1119" t="s">
        <v>11206</v>
      </c>
      <c r="F1119" t="s">
        <v>11905</v>
      </c>
      <c r="G1119" s="5">
        <v>132</v>
      </c>
      <c r="H1119">
        <v>21950</v>
      </c>
      <c r="I1119" s="5" t="str">
        <f t="shared" si="34"/>
        <v>|n</v>
      </c>
      <c r="J1119" s="5" t="str">
        <f t="shared" si="35"/>
        <v>1118,Hyundai,Veloster,2015,regular unleaded,AUTOMATED_MANUAL,132,21950,|n</v>
      </c>
    </row>
    <row r="1120" spans="1:10">
      <c r="A1120" s="5">
        <v>1119</v>
      </c>
      <c r="B1120" s="5" t="s">
        <v>11265</v>
      </c>
      <c r="C1120" t="s">
        <v>11857</v>
      </c>
      <c r="D1120">
        <v>2015</v>
      </c>
      <c r="E1120" t="s">
        <v>11206</v>
      </c>
      <c r="F1120" t="s">
        <v>11904</v>
      </c>
      <c r="G1120" s="5">
        <v>201</v>
      </c>
      <c r="H1120">
        <v>23600</v>
      </c>
      <c r="I1120" s="5" t="str">
        <f t="shared" si="34"/>
        <v>|n</v>
      </c>
      <c r="J1120" s="5" t="str">
        <f t="shared" si="35"/>
        <v>1119,Hyundai,Veloster,2015,regular unleaded,AUTOMATIC,201,23600,|n</v>
      </c>
    </row>
    <row r="1121" spans="1:10">
      <c r="A1121" s="5">
        <v>1120</v>
      </c>
      <c r="B1121" s="5" t="s">
        <v>11265</v>
      </c>
      <c r="C1121" t="s">
        <v>11857</v>
      </c>
      <c r="D1121">
        <v>2015</v>
      </c>
      <c r="E1121" t="s">
        <v>11206</v>
      </c>
      <c r="F1121" t="s">
        <v>11903</v>
      </c>
      <c r="G1121" s="5">
        <v>201</v>
      </c>
      <c r="H1121">
        <v>22600</v>
      </c>
      <c r="I1121" s="5" t="str">
        <f t="shared" si="34"/>
        <v>|n</v>
      </c>
      <c r="J1121" s="5" t="str">
        <f t="shared" si="35"/>
        <v>1120,Hyundai,Veloster,2015,regular unleaded,MANUAL,201,22600,|n</v>
      </c>
    </row>
    <row r="1122" spans="1:10">
      <c r="A1122" s="5">
        <v>1121</v>
      </c>
      <c r="B1122" s="5" t="s">
        <v>11265</v>
      </c>
      <c r="C1122" t="s">
        <v>11857</v>
      </c>
      <c r="D1122">
        <v>2016</v>
      </c>
      <c r="E1122" t="s">
        <v>11206</v>
      </c>
      <c r="F1122" t="s">
        <v>11905</v>
      </c>
      <c r="G1122" s="5">
        <v>201</v>
      </c>
      <c r="H1122">
        <v>23800</v>
      </c>
      <c r="I1122" s="5" t="str">
        <f t="shared" si="34"/>
        <v>|n</v>
      </c>
      <c r="J1122" s="5" t="str">
        <f t="shared" si="35"/>
        <v>1121,Hyundai,Veloster,2016,regular unleaded,AUTOMATED_MANUAL,201,23800,|n</v>
      </c>
    </row>
    <row r="1123" spans="1:10">
      <c r="A1123" s="5">
        <v>1122</v>
      </c>
      <c r="B1123" s="5" t="s">
        <v>11265</v>
      </c>
      <c r="C1123" t="s">
        <v>11857</v>
      </c>
      <c r="D1123">
        <v>2016</v>
      </c>
      <c r="E1123" t="s">
        <v>11206</v>
      </c>
      <c r="F1123" t="s">
        <v>11903</v>
      </c>
      <c r="G1123" s="5">
        <v>201</v>
      </c>
      <c r="H1123">
        <v>23950</v>
      </c>
      <c r="I1123" s="5" t="str">
        <f t="shared" si="34"/>
        <v>|n</v>
      </c>
      <c r="J1123" s="5" t="str">
        <f t="shared" si="35"/>
        <v>1122,Hyundai,Veloster,2016,regular unleaded,MANUAL,201,23950,|n</v>
      </c>
    </row>
    <row r="1124" spans="1:10">
      <c r="A1124" s="5">
        <v>1123</v>
      </c>
      <c r="B1124" s="5" t="s">
        <v>11265</v>
      </c>
      <c r="C1124" t="s">
        <v>11860</v>
      </c>
      <c r="D1124">
        <v>2010</v>
      </c>
      <c r="E1124" t="s">
        <v>11206</v>
      </c>
      <c r="F1124" t="s">
        <v>11904</v>
      </c>
      <c r="G1124" s="5">
        <v>260</v>
      </c>
      <c r="H1124">
        <v>35895</v>
      </c>
      <c r="I1124" s="5" t="str">
        <f t="shared" si="34"/>
        <v>|n</v>
      </c>
      <c r="J1124" s="5" t="str">
        <f t="shared" si="35"/>
        <v>1123,Hyundai,Veracruz,2010,regular unleaded,AUTOMATIC,260,35895,|n</v>
      </c>
    </row>
    <row r="1125" spans="1:10">
      <c r="A1125" s="5">
        <v>1124</v>
      </c>
      <c r="B1125" s="5" t="s">
        <v>11265</v>
      </c>
      <c r="C1125" t="s">
        <v>11860</v>
      </c>
      <c r="D1125">
        <v>2011</v>
      </c>
      <c r="E1125" t="s">
        <v>11206</v>
      </c>
      <c r="F1125" t="s">
        <v>11904</v>
      </c>
      <c r="G1125" s="5">
        <v>260</v>
      </c>
      <c r="H1125">
        <v>36095</v>
      </c>
      <c r="I1125" s="5">
        <f t="shared" si="34"/>
        <v>1123</v>
      </c>
      <c r="J1125" s="5" t="str">
        <f t="shared" si="35"/>
        <v>1124,Hyundai,Veracruz,2011,regular unleaded,AUTOMATIC,260,36095,1123</v>
      </c>
    </row>
    <row r="1126" spans="1:10">
      <c r="A1126" s="5">
        <v>1125</v>
      </c>
      <c r="B1126" s="5" t="s">
        <v>11265</v>
      </c>
      <c r="C1126" t="s">
        <v>11860</v>
      </c>
      <c r="D1126">
        <v>2012</v>
      </c>
      <c r="E1126" t="s">
        <v>11206</v>
      </c>
      <c r="F1126" t="s">
        <v>11904</v>
      </c>
      <c r="G1126" s="5">
        <v>260</v>
      </c>
      <c r="H1126">
        <v>36195</v>
      </c>
      <c r="I1126" s="5">
        <f t="shared" si="34"/>
        <v>1124</v>
      </c>
      <c r="J1126" s="5" t="str">
        <f t="shared" si="35"/>
        <v>1125,Hyundai,Veracruz,2012,regular unleaded,AUTOMATIC,260,36195,1124</v>
      </c>
    </row>
    <row r="1127" spans="1:10">
      <c r="A1127" s="5">
        <v>1126</v>
      </c>
      <c r="B1127" s="5" t="s">
        <v>11265</v>
      </c>
      <c r="C1127" t="s">
        <v>11885</v>
      </c>
      <c r="D1127">
        <v>2005</v>
      </c>
      <c r="E1127" t="s">
        <v>11206</v>
      </c>
      <c r="F1127" t="s">
        <v>11904</v>
      </c>
      <c r="G1127" s="5">
        <v>194</v>
      </c>
      <c r="H1127">
        <v>26499</v>
      </c>
      <c r="I1127" s="5" t="str">
        <f t="shared" si="34"/>
        <v>|n</v>
      </c>
      <c r="J1127" s="5" t="str">
        <f t="shared" si="35"/>
        <v>1126,Hyundai,XG350,2005,regular unleaded,AUTOMATIC,194,26499,|n</v>
      </c>
    </row>
    <row r="1128" spans="1:10">
      <c r="A1128" s="5">
        <v>1127</v>
      </c>
      <c r="B1128" s="5" t="s">
        <v>11457</v>
      </c>
      <c r="C1128" t="s">
        <v>11460</v>
      </c>
      <c r="D1128">
        <v>2011</v>
      </c>
      <c r="E1128" t="s">
        <v>11209</v>
      </c>
      <c r="F1128" t="s">
        <v>11904</v>
      </c>
      <c r="G1128" s="5">
        <v>297</v>
      </c>
      <c r="H1128">
        <v>38800</v>
      </c>
      <c r="I1128" s="5" t="str">
        <f t="shared" si="34"/>
        <v>|n</v>
      </c>
      <c r="J1128" s="5" t="str">
        <f t="shared" si="35"/>
        <v>1127,Infiniti,EX,2011,premium unleaded (recommended),AUTOMATIC,297,38800,|n</v>
      </c>
    </row>
    <row r="1129" spans="1:10">
      <c r="A1129" s="5">
        <v>1128</v>
      </c>
      <c r="B1129" s="5" t="s">
        <v>11457</v>
      </c>
      <c r="C1129" t="s">
        <v>11460</v>
      </c>
      <c r="D1129">
        <v>2012</v>
      </c>
      <c r="E1129" t="s">
        <v>11209</v>
      </c>
      <c r="F1129" t="s">
        <v>11904</v>
      </c>
      <c r="G1129" s="5">
        <v>297</v>
      </c>
      <c r="H1129">
        <v>39500</v>
      </c>
      <c r="I1129" s="5">
        <f t="shared" si="34"/>
        <v>1127</v>
      </c>
      <c r="J1129" s="5" t="str">
        <f t="shared" si="35"/>
        <v>1128,Infiniti,EX,2012,premium unleaded (recommended),AUTOMATIC,297,39500,1127</v>
      </c>
    </row>
    <row r="1130" spans="1:10">
      <c r="A1130" s="5">
        <v>1129</v>
      </c>
      <c r="B1130" s="5" t="s">
        <v>11457</v>
      </c>
      <c r="C1130" t="s">
        <v>11460</v>
      </c>
      <c r="D1130">
        <v>2013</v>
      </c>
      <c r="E1130" t="s">
        <v>11209</v>
      </c>
      <c r="F1130" t="s">
        <v>11904</v>
      </c>
      <c r="G1130" s="5">
        <v>325</v>
      </c>
      <c r="H1130">
        <v>40650</v>
      </c>
      <c r="I1130" s="5">
        <f t="shared" si="34"/>
        <v>1128</v>
      </c>
      <c r="J1130" s="5" t="str">
        <f t="shared" si="35"/>
        <v>1129,Infiniti,EX,2013,premium unleaded (recommended),AUTOMATIC,325,40650,1128</v>
      </c>
    </row>
    <row r="1131" spans="1:10">
      <c r="A1131" s="5">
        <v>1130</v>
      </c>
      <c r="B1131" s="5" t="s">
        <v>11457</v>
      </c>
      <c r="C1131" t="s">
        <v>11458</v>
      </c>
      <c r="D1131">
        <v>2008</v>
      </c>
      <c r="E1131" t="s">
        <v>11209</v>
      </c>
      <c r="F1131" t="s">
        <v>11904</v>
      </c>
      <c r="G1131" s="5">
        <v>297</v>
      </c>
      <c r="H1131">
        <v>36850</v>
      </c>
      <c r="I1131" s="5" t="str">
        <f t="shared" si="34"/>
        <v>|n</v>
      </c>
      <c r="J1131" s="5" t="str">
        <f t="shared" si="35"/>
        <v>1130,Infiniti,EX35,2008,premium unleaded (recommended),AUTOMATIC,297,36850,|n</v>
      </c>
    </row>
    <row r="1132" spans="1:10">
      <c r="A1132" s="5">
        <v>1131</v>
      </c>
      <c r="B1132" s="5" t="s">
        <v>11457</v>
      </c>
      <c r="C1132" t="s">
        <v>11458</v>
      </c>
      <c r="D1132">
        <v>2009</v>
      </c>
      <c r="E1132" t="s">
        <v>11209</v>
      </c>
      <c r="F1132" t="s">
        <v>11904</v>
      </c>
      <c r="G1132" s="5">
        <v>297</v>
      </c>
      <c r="H1132">
        <v>37400</v>
      </c>
      <c r="I1132" s="5">
        <f t="shared" si="34"/>
        <v>1130</v>
      </c>
      <c r="J1132" s="5" t="str">
        <f t="shared" si="35"/>
        <v>1131,Infiniti,EX35,2009,premium unleaded (recommended),AUTOMATIC,297,37400,1130</v>
      </c>
    </row>
    <row r="1133" spans="1:10">
      <c r="A1133" s="5">
        <v>1132</v>
      </c>
      <c r="B1133" s="5" t="s">
        <v>11457</v>
      </c>
      <c r="C1133" t="s">
        <v>11458</v>
      </c>
      <c r="D1133">
        <v>2010</v>
      </c>
      <c r="E1133" t="s">
        <v>11209</v>
      </c>
      <c r="F1133" t="s">
        <v>11904</v>
      </c>
      <c r="G1133" s="5">
        <v>297</v>
      </c>
      <c r="H1133">
        <v>37400</v>
      </c>
      <c r="I1133" s="5">
        <f t="shared" si="34"/>
        <v>1131</v>
      </c>
      <c r="J1133" s="5" t="str">
        <f t="shared" si="35"/>
        <v>1132,Infiniti,EX35,2010,premium unleaded (recommended),AUTOMATIC,297,37400,1131</v>
      </c>
    </row>
    <row r="1134" spans="1:10">
      <c r="A1134" s="5">
        <v>1133</v>
      </c>
      <c r="B1134" s="5" t="s">
        <v>11457</v>
      </c>
      <c r="C1134" t="s">
        <v>11494</v>
      </c>
      <c r="D1134">
        <v>2011</v>
      </c>
      <c r="E1134" t="s">
        <v>11202</v>
      </c>
      <c r="F1134" t="s">
        <v>11904</v>
      </c>
      <c r="G1134" s="5">
        <v>390</v>
      </c>
      <c r="H1134">
        <v>57600</v>
      </c>
      <c r="I1134" s="5" t="str">
        <f t="shared" si="34"/>
        <v>|n</v>
      </c>
      <c r="J1134" s="5" t="str">
        <f t="shared" si="35"/>
        <v>1133,Infiniti,FX,2011,premium unleaded (required),AUTOMATIC,390,57600,|n</v>
      </c>
    </row>
    <row r="1135" spans="1:10">
      <c r="A1135" s="5">
        <v>1134</v>
      </c>
      <c r="B1135" s="5" t="s">
        <v>11457</v>
      </c>
      <c r="C1135" t="s">
        <v>11494</v>
      </c>
      <c r="D1135">
        <v>2012</v>
      </c>
      <c r="E1135" t="s">
        <v>11202</v>
      </c>
      <c r="F1135" t="s">
        <v>11904</v>
      </c>
      <c r="G1135" s="5">
        <v>390</v>
      </c>
      <c r="H1135">
        <v>59800</v>
      </c>
      <c r="I1135" s="5">
        <f t="shared" si="34"/>
        <v>1133</v>
      </c>
      <c r="J1135" s="5" t="str">
        <f t="shared" si="35"/>
        <v>1134,Infiniti,FX,2012,premium unleaded (required),AUTOMATIC,390,59800,1133</v>
      </c>
    </row>
    <row r="1136" spans="1:10">
      <c r="A1136" s="5">
        <v>1135</v>
      </c>
      <c r="B1136" s="5" t="s">
        <v>11457</v>
      </c>
      <c r="C1136" t="s">
        <v>11494</v>
      </c>
      <c r="D1136">
        <v>2013</v>
      </c>
      <c r="E1136" t="s">
        <v>11202</v>
      </c>
      <c r="F1136" t="s">
        <v>11904</v>
      </c>
      <c r="G1136" s="5">
        <v>390</v>
      </c>
      <c r="H1136">
        <v>61500</v>
      </c>
      <c r="I1136" s="5">
        <f t="shared" si="34"/>
        <v>1134</v>
      </c>
      <c r="J1136" s="5" t="str">
        <f t="shared" si="35"/>
        <v>1135,Infiniti,FX,2013,premium unleaded (required),AUTOMATIC,390,61500,1134</v>
      </c>
    </row>
    <row r="1137" spans="1:10">
      <c r="A1137" s="5">
        <v>1136</v>
      </c>
      <c r="B1137" s="5" t="s">
        <v>11457</v>
      </c>
      <c r="C1137" t="s">
        <v>11491</v>
      </c>
      <c r="D1137">
        <v>2008</v>
      </c>
      <c r="E1137" t="s">
        <v>11202</v>
      </c>
      <c r="F1137" t="s">
        <v>11904</v>
      </c>
      <c r="G1137" s="5">
        <v>275</v>
      </c>
      <c r="H1137">
        <v>39550</v>
      </c>
      <c r="I1137" s="5" t="str">
        <f t="shared" si="34"/>
        <v>|n</v>
      </c>
      <c r="J1137" s="5" t="str">
        <f t="shared" si="35"/>
        <v>1136,Infiniti,FX35,2008,premium unleaded (required),AUTOMATIC,275,39550,|n</v>
      </c>
    </row>
    <row r="1138" spans="1:10">
      <c r="A1138" s="5">
        <v>1137</v>
      </c>
      <c r="B1138" s="5" t="s">
        <v>11457</v>
      </c>
      <c r="C1138" t="s">
        <v>11491</v>
      </c>
      <c r="D1138">
        <v>2009</v>
      </c>
      <c r="E1138" t="s">
        <v>11202</v>
      </c>
      <c r="F1138" t="s">
        <v>11904</v>
      </c>
      <c r="G1138" s="5">
        <v>303</v>
      </c>
      <c r="H1138">
        <v>43600</v>
      </c>
      <c r="I1138" s="5">
        <f t="shared" si="34"/>
        <v>1136</v>
      </c>
      <c r="J1138" s="5" t="str">
        <f t="shared" si="35"/>
        <v>1137,Infiniti,FX35,2009,premium unleaded (required),AUTOMATIC,303,43600,1136</v>
      </c>
    </row>
    <row r="1139" spans="1:10">
      <c r="A1139" s="5">
        <v>1138</v>
      </c>
      <c r="B1139" s="5" t="s">
        <v>11457</v>
      </c>
      <c r="C1139" t="s">
        <v>11491</v>
      </c>
      <c r="D1139">
        <v>2010</v>
      </c>
      <c r="E1139" t="s">
        <v>11202</v>
      </c>
      <c r="F1139" t="s">
        <v>11904</v>
      </c>
      <c r="G1139" s="5">
        <v>303</v>
      </c>
      <c r="H1139">
        <v>44300</v>
      </c>
      <c r="I1139" s="5">
        <f t="shared" si="34"/>
        <v>1137</v>
      </c>
      <c r="J1139" s="5" t="str">
        <f t="shared" si="35"/>
        <v>1138,Infiniti,FX35,2010,premium unleaded (required),AUTOMATIC,303,44300,1137</v>
      </c>
    </row>
    <row r="1140" spans="1:10">
      <c r="A1140" s="5">
        <v>1139</v>
      </c>
      <c r="B1140" s="5" t="s">
        <v>11457</v>
      </c>
      <c r="C1140" t="s">
        <v>11492</v>
      </c>
      <c r="D1140">
        <v>2006</v>
      </c>
      <c r="E1140" t="s">
        <v>11202</v>
      </c>
      <c r="F1140" t="s">
        <v>11904</v>
      </c>
      <c r="G1140" s="5">
        <v>320</v>
      </c>
      <c r="H1140">
        <v>49750</v>
      </c>
      <c r="I1140" s="5" t="str">
        <f t="shared" si="34"/>
        <v>|n</v>
      </c>
      <c r="J1140" s="5" t="str">
        <f t="shared" si="35"/>
        <v>1139,Infiniti,FX45,2006,premium unleaded (required),AUTOMATIC,320,49750,|n</v>
      </c>
    </row>
    <row r="1141" spans="1:10">
      <c r="A1141" s="5">
        <v>1140</v>
      </c>
      <c r="B1141" s="5" t="s">
        <v>11457</v>
      </c>
      <c r="C1141" t="s">
        <v>11492</v>
      </c>
      <c r="D1141">
        <v>2007</v>
      </c>
      <c r="E1141" t="s">
        <v>11202</v>
      </c>
      <c r="F1141" t="s">
        <v>11904</v>
      </c>
      <c r="G1141" s="5">
        <v>320</v>
      </c>
      <c r="H1141">
        <v>49850</v>
      </c>
      <c r="I1141" s="5">
        <f t="shared" si="34"/>
        <v>1139</v>
      </c>
      <c r="J1141" s="5" t="str">
        <f t="shared" si="35"/>
        <v>1140,Infiniti,FX45,2007,premium unleaded (required),AUTOMATIC,320,49850,1139</v>
      </c>
    </row>
    <row r="1142" spans="1:10">
      <c r="A1142" s="5">
        <v>1141</v>
      </c>
      <c r="B1142" s="5" t="s">
        <v>11457</v>
      </c>
      <c r="C1142" t="s">
        <v>11492</v>
      </c>
      <c r="D1142">
        <v>2008</v>
      </c>
      <c r="E1142" t="s">
        <v>11202</v>
      </c>
      <c r="F1142" t="s">
        <v>11904</v>
      </c>
      <c r="G1142" s="5">
        <v>320</v>
      </c>
      <c r="H1142">
        <v>50100</v>
      </c>
      <c r="I1142" s="5">
        <f t="shared" si="34"/>
        <v>1140</v>
      </c>
      <c r="J1142" s="5" t="str">
        <f t="shared" si="35"/>
        <v>1141,Infiniti,FX45,2008,premium unleaded (required),AUTOMATIC,320,50100,1140</v>
      </c>
    </row>
    <row r="1143" spans="1:10">
      <c r="A1143" s="5">
        <v>1142</v>
      </c>
      <c r="B1143" s="5" t="s">
        <v>11457</v>
      </c>
      <c r="C1143" t="s">
        <v>11493</v>
      </c>
      <c r="D1143">
        <v>2009</v>
      </c>
      <c r="E1143" t="s">
        <v>11202</v>
      </c>
      <c r="F1143" t="s">
        <v>11904</v>
      </c>
      <c r="G1143" s="5">
        <v>390</v>
      </c>
      <c r="H1143">
        <v>58400</v>
      </c>
      <c r="I1143" s="5" t="str">
        <f t="shared" si="34"/>
        <v>|n</v>
      </c>
      <c r="J1143" s="5" t="str">
        <f t="shared" si="35"/>
        <v>1142,Infiniti,FX50,2009,premium unleaded (required),AUTOMATIC,390,58400,|n</v>
      </c>
    </row>
    <row r="1144" spans="1:10">
      <c r="A1144" s="5">
        <v>1143</v>
      </c>
      <c r="B1144" s="5" t="s">
        <v>11457</v>
      </c>
      <c r="C1144" t="s">
        <v>11493</v>
      </c>
      <c r="D1144">
        <v>2010</v>
      </c>
      <c r="E1144" t="s">
        <v>11202</v>
      </c>
      <c r="F1144" t="s">
        <v>11904</v>
      </c>
      <c r="G1144" s="5">
        <v>390</v>
      </c>
      <c r="H1144">
        <v>59000</v>
      </c>
      <c r="I1144" s="5">
        <f t="shared" si="34"/>
        <v>1142</v>
      </c>
      <c r="J1144" s="5" t="str">
        <f t="shared" si="35"/>
        <v>1143,Infiniti,FX50,2010,premium unleaded (required),AUTOMATIC,390,59000,1142</v>
      </c>
    </row>
    <row r="1145" spans="1:10">
      <c r="A1145" s="5">
        <v>1144</v>
      </c>
      <c r="B1145" s="5" t="s">
        <v>11457</v>
      </c>
      <c r="C1145" t="s">
        <v>11496</v>
      </c>
      <c r="D1145">
        <v>2011</v>
      </c>
      <c r="E1145" t="s">
        <v>11209</v>
      </c>
      <c r="F1145" t="s">
        <v>11904</v>
      </c>
      <c r="G1145" s="5">
        <v>325</v>
      </c>
      <c r="H1145">
        <v>45750</v>
      </c>
      <c r="I1145" s="5" t="str">
        <f t="shared" si="34"/>
        <v>|n</v>
      </c>
      <c r="J1145" s="5" t="str">
        <f t="shared" si="35"/>
        <v>1144,Infiniti,G Convertible,2011,premium unleaded (recommended),AUTOMATIC,325,45750,|n</v>
      </c>
    </row>
    <row r="1146" spans="1:10">
      <c r="A1146" s="5">
        <v>1145</v>
      </c>
      <c r="B1146" s="5" t="s">
        <v>11457</v>
      </c>
      <c r="C1146" t="s">
        <v>11496</v>
      </c>
      <c r="D1146">
        <v>2011</v>
      </c>
      <c r="E1146" t="s">
        <v>11202</v>
      </c>
      <c r="F1146" t="s">
        <v>11904</v>
      </c>
      <c r="G1146" s="5">
        <v>325</v>
      </c>
      <c r="H1146">
        <v>58000</v>
      </c>
      <c r="I1146" s="5" t="str">
        <f t="shared" si="34"/>
        <v>|n</v>
      </c>
      <c r="J1146" s="5" t="str">
        <f t="shared" si="35"/>
        <v>1145,Infiniti,G Convertible,2011,premium unleaded (required),AUTOMATIC,325,58000,|n</v>
      </c>
    </row>
    <row r="1147" spans="1:10">
      <c r="A1147" s="5">
        <v>1146</v>
      </c>
      <c r="B1147" s="5" t="s">
        <v>11457</v>
      </c>
      <c r="C1147" t="s">
        <v>11496</v>
      </c>
      <c r="D1147">
        <v>2011</v>
      </c>
      <c r="E1147" t="s">
        <v>11202</v>
      </c>
      <c r="F1147" t="s">
        <v>11903</v>
      </c>
      <c r="G1147" s="5">
        <v>325</v>
      </c>
      <c r="H1147">
        <v>50200</v>
      </c>
      <c r="I1147" s="5" t="str">
        <f t="shared" si="34"/>
        <v>|n</v>
      </c>
      <c r="J1147" s="5" t="str">
        <f t="shared" si="35"/>
        <v>1146,Infiniti,G Convertible,2011,premium unleaded (required),MANUAL,325,50200,|n</v>
      </c>
    </row>
    <row r="1148" spans="1:10">
      <c r="A1148" s="5">
        <v>1147</v>
      </c>
      <c r="B1148" s="5" t="s">
        <v>11457</v>
      </c>
      <c r="C1148" t="s">
        <v>11496</v>
      </c>
      <c r="D1148">
        <v>2012</v>
      </c>
      <c r="E1148" t="s">
        <v>11209</v>
      </c>
      <c r="F1148" t="s">
        <v>11904</v>
      </c>
      <c r="G1148" s="5">
        <v>325</v>
      </c>
      <c r="H1148">
        <v>46650</v>
      </c>
      <c r="I1148" s="5" t="str">
        <f t="shared" si="34"/>
        <v>|n</v>
      </c>
      <c r="J1148" s="5" t="str">
        <f t="shared" si="35"/>
        <v>1147,Infiniti,G Convertible,2012,premium unleaded (recommended),AUTOMATIC,325,46650,|n</v>
      </c>
    </row>
    <row r="1149" spans="1:10">
      <c r="A1149" s="5">
        <v>1148</v>
      </c>
      <c r="B1149" s="5" t="s">
        <v>11457</v>
      </c>
      <c r="C1149" t="s">
        <v>11496</v>
      </c>
      <c r="D1149">
        <v>2012</v>
      </c>
      <c r="E1149" t="s">
        <v>11202</v>
      </c>
      <c r="F1149" t="s">
        <v>11903</v>
      </c>
      <c r="G1149" s="5">
        <v>325</v>
      </c>
      <c r="H1149">
        <v>51300</v>
      </c>
      <c r="I1149" s="5" t="str">
        <f t="shared" si="34"/>
        <v>|n</v>
      </c>
      <c r="J1149" s="5" t="str">
        <f t="shared" si="35"/>
        <v>1148,Infiniti,G Convertible,2012,premium unleaded (required),MANUAL,325,51300,|n</v>
      </c>
    </row>
    <row r="1150" spans="1:10">
      <c r="A1150" s="5">
        <v>1149</v>
      </c>
      <c r="B1150" s="5" t="s">
        <v>11457</v>
      </c>
      <c r="C1150" t="s">
        <v>11496</v>
      </c>
      <c r="D1150">
        <v>2013</v>
      </c>
      <c r="E1150" t="s">
        <v>11209</v>
      </c>
      <c r="F1150" t="s">
        <v>11904</v>
      </c>
      <c r="G1150" s="5">
        <v>325</v>
      </c>
      <c r="H1150">
        <v>47900</v>
      </c>
      <c r="I1150" s="5" t="str">
        <f t="shared" si="34"/>
        <v>|n</v>
      </c>
      <c r="J1150" s="5" t="str">
        <f t="shared" si="35"/>
        <v>1149,Infiniti,G Convertible,2013,premium unleaded (recommended),AUTOMATIC,325,47900,|n</v>
      </c>
    </row>
    <row r="1151" spans="1:10">
      <c r="A1151" s="5">
        <v>1150</v>
      </c>
      <c r="B1151" s="5" t="s">
        <v>11457</v>
      </c>
      <c r="C1151" t="s">
        <v>11496</v>
      </c>
      <c r="D1151">
        <v>2013</v>
      </c>
      <c r="E1151" t="s">
        <v>11209</v>
      </c>
      <c r="F1151" t="s">
        <v>11903</v>
      </c>
      <c r="G1151" s="5">
        <v>325</v>
      </c>
      <c r="H1151">
        <v>52750</v>
      </c>
      <c r="I1151" s="5" t="str">
        <f t="shared" si="34"/>
        <v>|n</v>
      </c>
      <c r="J1151" s="5" t="str">
        <f t="shared" si="35"/>
        <v>1150,Infiniti,G Convertible,2013,premium unleaded (recommended),MANUAL,325,52750,|n</v>
      </c>
    </row>
    <row r="1152" spans="1:10">
      <c r="A1152" s="5">
        <v>1151</v>
      </c>
      <c r="B1152" s="5" t="s">
        <v>11457</v>
      </c>
      <c r="C1152" t="s">
        <v>11496</v>
      </c>
      <c r="D1152">
        <v>2013</v>
      </c>
      <c r="E1152" t="s">
        <v>11202</v>
      </c>
      <c r="F1152" t="s">
        <v>11904</v>
      </c>
      <c r="G1152" s="5">
        <v>343</v>
      </c>
      <c r="H1152">
        <v>61450</v>
      </c>
      <c r="I1152" s="5" t="str">
        <f t="shared" si="34"/>
        <v>|n</v>
      </c>
      <c r="J1152" s="5" t="str">
        <f t="shared" si="35"/>
        <v>1151,Infiniti,G Convertible,2013,premium unleaded (required),AUTOMATIC,343,61450,|n</v>
      </c>
    </row>
    <row r="1153" spans="1:10">
      <c r="A1153" s="5">
        <v>1152</v>
      </c>
      <c r="B1153" s="5" t="s">
        <v>11457</v>
      </c>
      <c r="C1153" t="s">
        <v>11497</v>
      </c>
      <c r="D1153">
        <v>2011</v>
      </c>
      <c r="E1153" t="s">
        <v>11209</v>
      </c>
      <c r="F1153" t="s">
        <v>11904</v>
      </c>
      <c r="G1153" s="5">
        <v>348</v>
      </c>
      <c r="H1153">
        <v>50800</v>
      </c>
      <c r="I1153" s="5" t="str">
        <f t="shared" si="34"/>
        <v>|n</v>
      </c>
      <c r="J1153" s="5" t="str">
        <f t="shared" si="35"/>
        <v>1152,Infiniti,G Coupe,2011,premium unleaded (recommended),AUTOMATIC,348,50800,|n</v>
      </c>
    </row>
    <row r="1154" spans="1:10">
      <c r="A1154" s="5">
        <v>1153</v>
      </c>
      <c r="B1154" s="5" t="s">
        <v>11457</v>
      </c>
      <c r="C1154" t="s">
        <v>11497</v>
      </c>
      <c r="D1154">
        <v>2011</v>
      </c>
      <c r="E1154" t="s">
        <v>11209</v>
      </c>
      <c r="F1154" t="s">
        <v>11903</v>
      </c>
      <c r="G1154" s="5">
        <v>348</v>
      </c>
      <c r="H1154">
        <v>48900</v>
      </c>
      <c r="I1154" s="5" t="str">
        <f t="shared" si="34"/>
        <v>|n</v>
      </c>
      <c r="J1154" s="5" t="str">
        <f t="shared" si="35"/>
        <v>1153,Infiniti,G Coupe,2011,premium unleaded (recommended),MANUAL,348,48900,|n</v>
      </c>
    </row>
    <row r="1155" spans="1:10">
      <c r="A1155" s="5">
        <v>1154</v>
      </c>
      <c r="B1155" s="5" t="s">
        <v>11457</v>
      </c>
      <c r="C1155" t="s">
        <v>11497</v>
      </c>
      <c r="D1155">
        <v>2012</v>
      </c>
      <c r="E1155" t="s">
        <v>11209</v>
      </c>
      <c r="F1155" t="s">
        <v>11904</v>
      </c>
      <c r="G1155" s="5">
        <v>348</v>
      </c>
      <c r="H1155">
        <v>51700</v>
      </c>
      <c r="I1155" s="5" t="str">
        <f t="shared" ref="I1155:I1218" si="36">IF(AND($B1154=$B1155,$C1154=$C1155,$E1154=$E1155,$F1154=$F1155),A1154,"|n")</f>
        <v>|n</v>
      </c>
      <c r="J1155" s="5" t="str">
        <f t="shared" ref="J1155:J1218" si="37">A1155&amp;","&amp;B1155&amp;","&amp;C1155&amp;","&amp;D1155&amp;","&amp;E1155&amp;","&amp;F1155&amp;","&amp;G1155&amp;","&amp;H1155&amp;","&amp;I1155</f>
        <v>1154,Infiniti,G Coupe,2012,premium unleaded (recommended),AUTOMATIC,348,51700,|n</v>
      </c>
    </row>
    <row r="1156" spans="1:10">
      <c r="A1156" s="5">
        <v>1155</v>
      </c>
      <c r="B1156" s="5" t="s">
        <v>11457</v>
      </c>
      <c r="C1156" s="5" t="s">
        <v>11497</v>
      </c>
      <c r="D1156">
        <v>2012</v>
      </c>
      <c r="E1156" t="s">
        <v>11209</v>
      </c>
      <c r="F1156" t="s">
        <v>11903</v>
      </c>
      <c r="G1156" s="5">
        <v>348</v>
      </c>
      <c r="H1156">
        <v>49800</v>
      </c>
      <c r="I1156" s="5" t="str">
        <f t="shared" si="36"/>
        <v>|n</v>
      </c>
      <c r="J1156" s="5" t="str">
        <f t="shared" si="37"/>
        <v>1155,Infiniti,G Coupe,2012,premium unleaded (recommended),MANUAL,348,49800,|n</v>
      </c>
    </row>
    <row r="1157" spans="1:10">
      <c r="A1157" s="5">
        <v>1156</v>
      </c>
      <c r="B1157" s="5" t="s">
        <v>11457</v>
      </c>
      <c r="C1157" t="s">
        <v>11497</v>
      </c>
      <c r="D1157">
        <v>2013</v>
      </c>
      <c r="E1157" t="s">
        <v>11209</v>
      </c>
      <c r="F1157" t="s">
        <v>11904</v>
      </c>
      <c r="G1157" s="5">
        <v>348</v>
      </c>
      <c r="H1157">
        <v>53100</v>
      </c>
      <c r="I1157" s="5" t="str">
        <f t="shared" si="36"/>
        <v>|n</v>
      </c>
      <c r="J1157" s="5" t="str">
        <f t="shared" si="37"/>
        <v>1156,Infiniti,G Coupe,2013,premium unleaded (recommended),AUTOMATIC,348,53100,|n</v>
      </c>
    </row>
    <row r="1158" spans="1:10">
      <c r="A1158" s="5">
        <v>1157</v>
      </c>
      <c r="B1158" s="5" t="s">
        <v>11457</v>
      </c>
      <c r="C1158" t="s">
        <v>11497</v>
      </c>
      <c r="D1158">
        <v>2013</v>
      </c>
      <c r="E1158" t="s">
        <v>11209</v>
      </c>
      <c r="F1158" t="s">
        <v>11903</v>
      </c>
      <c r="G1158" s="5">
        <v>348</v>
      </c>
      <c r="H1158">
        <v>51200</v>
      </c>
      <c r="I1158" s="5" t="str">
        <f t="shared" si="36"/>
        <v>|n</v>
      </c>
      <c r="J1158" s="5" t="str">
        <f t="shared" si="37"/>
        <v>1157,Infiniti,G Coupe,2013,premium unleaded (recommended),MANUAL,348,51200,|n</v>
      </c>
    </row>
    <row r="1159" spans="1:10">
      <c r="A1159" s="5">
        <v>1158</v>
      </c>
      <c r="B1159" s="5" t="s">
        <v>11457</v>
      </c>
      <c r="C1159" t="s">
        <v>11498</v>
      </c>
      <c r="D1159">
        <v>2011</v>
      </c>
      <c r="E1159" t="s">
        <v>11209</v>
      </c>
      <c r="F1159" t="s">
        <v>11904</v>
      </c>
      <c r="G1159" s="5">
        <v>328</v>
      </c>
      <c r="H1159">
        <v>44750</v>
      </c>
      <c r="I1159" s="5" t="str">
        <f t="shared" si="36"/>
        <v>|n</v>
      </c>
      <c r="J1159" s="5" t="str">
        <f t="shared" si="37"/>
        <v>1158,Infiniti,G Sedan,2011,premium unleaded (recommended),AUTOMATIC,328,44750,|n</v>
      </c>
    </row>
    <row r="1160" spans="1:10">
      <c r="A1160" s="5">
        <v>1159</v>
      </c>
      <c r="B1160" s="5" t="s">
        <v>11457</v>
      </c>
      <c r="C1160" t="s">
        <v>11498</v>
      </c>
      <c r="D1160">
        <v>2011</v>
      </c>
      <c r="E1160" t="s">
        <v>11209</v>
      </c>
      <c r="F1160" t="s">
        <v>11903</v>
      </c>
      <c r="G1160" s="5">
        <v>328</v>
      </c>
      <c r="H1160">
        <v>40200</v>
      </c>
      <c r="I1160" s="5" t="str">
        <f t="shared" si="36"/>
        <v>|n</v>
      </c>
      <c r="J1160" s="5" t="str">
        <f t="shared" si="37"/>
        <v>1159,Infiniti,G Sedan,2011,premium unleaded (recommended),MANUAL,328,40200,|n</v>
      </c>
    </row>
    <row r="1161" spans="1:10">
      <c r="A1161" s="5">
        <v>1160</v>
      </c>
      <c r="B1161" s="5" t="s">
        <v>11457</v>
      </c>
      <c r="C1161" t="s">
        <v>11498</v>
      </c>
      <c r="D1161">
        <v>2012</v>
      </c>
      <c r="E1161" t="s">
        <v>11209</v>
      </c>
      <c r="F1161" t="s">
        <v>11904</v>
      </c>
      <c r="G1161" s="5">
        <v>328</v>
      </c>
      <c r="H1161">
        <v>46050</v>
      </c>
      <c r="I1161" s="5" t="str">
        <f t="shared" si="36"/>
        <v>|n</v>
      </c>
      <c r="J1161" s="5" t="str">
        <f t="shared" si="37"/>
        <v>1160,Infiniti,G Sedan,2012,premium unleaded (recommended),AUTOMATIC,328,46050,|n</v>
      </c>
    </row>
    <row r="1162" spans="1:10">
      <c r="A1162" s="5">
        <v>1161</v>
      </c>
      <c r="B1162" s="5" t="s">
        <v>11457</v>
      </c>
      <c r="C1162" t="s">
        <v>11498</v>
      </c>
      <c r="D1162">
        <v>2012</v>
      </c>
      <c r="E1162" t="s">
        <v>11209</v>
      </c>
      <c r="F1162" t="s">
        <v>11903</v>
      </c>
      <c r="G1162" s="5">
        <v>328</v>
      </c>
      <c r="H1162">
        <v>41500</v>
      </c>
      <c r="I1162" s="5" t="str">
        <f t="shared" si="36"/>
        <v>|n</v>
      </c>
      <c r="J1162" s="5" t="str">
        <f t="shared" si="37"/>
        <v>1161,Infiniti,G Sedan,2012,premium unleaded (recommended),MANUAL,328,41500,|n</v>
      </c>
    </row>
    <row r="1163" spans="1:10">
      <c r="A1163" s="5">
        <v>1162</v>
      </c>
      <c r="B1163" s="5" t="s">
        <v>11457</v>
      </c>
      <c r="C1163" t="s">
        <v>11498</v>
      </c>
      <c r="D1163">
        <v>2013</v>
      </c>
      <c r="E1163" t="s">
        <v>11202</v>
      </c>
      <c r="F1163" t="s">
        <v>11904</v>
      </c>
      <c r="G1163" s="5">
        <v>328</v>
      </c>
      <c r="H1163">
        <v>34550</v>
      </c>
      <c r="I1163" s="5" t="str">
        <f t="shared" si="36"/>
        <v>|n</v>
      </c>
      <c r="J1163" s="5" t="str">
        <f t="shared" si="37"/>
        <v>1162,Infiniti,G Sedan,2013,premium unleaded (required),AUTOMATIC,328,34550,|n</v>
      </c>
    </row>
    <row r="1164" spans="1:10">
      <c r="A1164" s="5">
        <v>1163</v>
      </c>
      <c r="B1164" s="5" t="s">
        <v>11457</v>
      </c>
      <c r="C1164" t="s">
        <v>11498</v>
      </c>
      <c r="D1164">
        <v>2013</v>
      </c>
      <c r="E1164" t="s">
        <v>11202</v>
      </c>
      <c r="F1164" t="s">
        <v>11903</v>
      </c>
      <c r="G1164" s="5">
        <v>328</v>
      </c>
      <c r="H1164">
        <v>37150</v>
      </c>
      <c r="I1164" s="5" t="str">
        <f t="shared" si="36"/>
        <v>|n</v>
      </c>
      <c r="J1164" s="5" t="str">
        <f t="shared" si="37"/>
        <v>1163,Infiniti,G Sedan,2013,premium unleaded (required),MANUAL,328,37150,|n</v>
      </c>
    </row>
    <row r="1165" spans="1:10">
      <c r="A1165" s="5">
        <v>1164</v>
      </c>
      <c r="B1165" s="5" t="s">
        <v>11457</v>
      </c>
      <c r="C1165" s="5" t="s">
        <v>11499</v>
      </c>
      <c r="D1165">
        <v>2006</v>
      </c>
      <c r="E1165" t="s">
        <v>11206</v>
      </c>
      <c r="F1165" t="s">
        <v>11904</v>
      </c>
      <c r="G1165" s="5">
        <v>280</v>
      </c>
      <c r="H1165">
        <v>33250</v>
      </c>
      <c r="I1165" s="5" t="str">
        <f t="shared" si="36"/>
        <v>|n</v>
      </c>
      <c r="J1165" s="5" t="str">
        <f t="shared" si="37"/>
        <v>1164,Infiniti,G35,2006,regular unleaded,AUTOMATIC,280,33250,|n</v>
      </c>
    </row>
    <row r="1166" spans="1:10">
      <c r="A1166" s="5">
        <v>1165</v>
      </c>
      <c r="B1166" s="5" t="s">
        <v>11457</v>
      </c>
      <c r="C1166" t="s">
        <v>11499</v>
      </c>
      <c r="D1166">
        <v>2006</v>
      </c>
      <c r="E1166" t="s">
        <v>11206</v>
      </c>
      <c r="F1166" t="s">
        <v>11903</v>
      </c>
      <c r="G1166" s="5">
        <v>298</v>
      </c>
      <c r="H1166">
        <v>33800</v>
      </c>
      <c r="I1166" s="5" t="str">
        <f t="shared" si="36"/>
        <v>|n</v>
      </c>
      <c r="J1166" s="5" t="str">
        <f t="shared" si="37"/>
        <v>1165,Infiniti,G35,2006,regular unleaded,MANUAL,298,33800,|n</v>
      </c>
    </row>
    <row r="1167" spans="1:10">
      <c r="A1167" s="5">
        <v>1166</v>
      </c>
      <c r="B1167" s="5" t="s">
        <v>11457</v>
      </c>
      <c r="C1167" t="s">
        <v>11499</v>
      </c>
      <c r="D1167">
        <v>2007</v>
      </c>
      <c r="E1167" t="s">
        <v>11202</v>
      </c>
      <c r="F1167" t="s">
        <v>11904</v>
      </c>
      <c r="G1167" s="5">
        <v>306</v>
      </c>
      <c r="H1167">
        <v>33950</v>
      </c>
      <c r="I1167" s="5" t="str">
        <f t="shared" si="36"/>
        <v>|n</v>
      </c>
      <c r="J1167" s="5" t="str">
        <f t="shared" si="37"/>
        <v>1166,Infiniti,G35,2007,premium unleaded (required),AUTOMATIC,306,33950,|n</v>
      </c>
    </row>
    <row r="1168" spans="1:10">
      <c r="A1168" s="5">
        <v>1167</v>
      </c>
      <c r="B1168" s="5" t="s">
        <v>11457</v>
      </c>
      <c r="C1168" t="s">
        <v>11499</v>
      </c>
      <c r="D1168">
        <v>2007</v>
      </c>
      <c r="E1168" t="s">
        <v>11202</v>
      </c>
      <c r="F1168" t="s">
        <v>11903</v>
      </c>
      <c r="G1168" s="5">
        <v>293</v>
      </c>
      <c r="H1168">
        <v>34050</v>
      </c>
      <c r="I1168" s="5" t="str">
        <f t="shared" si="36"/>
        <v>|n</v>
      </c>
      <c r="J1168" s="5" t="str">
        <f t="shared" si="37"/>
        <v>1167,Infiniti,G35,2007,premium unleaded (required),MANUAL,293,34050,|n</v>
      </c>
    </row>
    <row r="1169" spans="1:10">
      <c r="A1169" s="5">
        <v>1168</v>
      </c>
      <c r="B1169" s="5" t="s">
        <v>11457</v>
      </c>
      <c r="C1169" t="s">
        <v>11499</v>
      </c>
      <c r="D1169">
        <v>2008</v>
      </c>
      <c r="E1169" t="s">
        <v>11202</v>
      </c>
      <c r="F1169" t="s">
        <v>11904</v>
      </c>
      <c r="G1169" s="5">
        <v>306</v>
      </c>
      <c r="H1169">
        <v>34750</v>
      </c>
      <c r="I1169" s="5" t="str">
        <f t="shared" si="36"/>
        <v>|n</v>
      </c>
      <c r="J1169" s="5" t="str">
        <f t="shared" si="37"/>
        <v>1168,Infiniti,G35,2008,premium unleaded (required),AUTOMATIC,306,34750,|n</v>
      </c>
    </row>
    <row r="1170" spans="1:10">
      <c r="A1170" s="5">
        <v>1169</v>
      </c>
      <c r="B1170" s="5" t="s">
        <v>11457</v>
      </c>
      <c r="C1170" t="s">
        <v>11499</v>
      </c>
      <c r="D1170">
        <v>2008</v>
      </c>
      <c r="E1170" t="s">
        <v>11202</v>
      </c>
      <c r="F1170" t="s">
        <v>11903</v>
      </c>
      <c r="G1170" s="5">
        <v>306</v>
      </c>
      <c r="H1170">
        <v>33050</v>
      </c>
      <c r="I1170" s="5" t="str">
        <f t="shared" si="36"/>
        <v>|n</v>
      </c>
      <c r="J1170" s="5" t="str">
        <f t="shared" si="37"/>
        <v>1169,Infiniti,G35,2008,premium unleaded (required),MANUAL,306,33050,|n</v>
      </c>
    </row>
    <row r="1171" spans="1:10">
      <c r="A1171" s="5">
        <v>1170</v>
      </c>
      <c r="B1171" s="5" t="s">
        <v>11457</v>
      </c>
      <c r="C1171" t="s">
        <v>11503</v>
      </c>
      <c r="D1171">
        <v>2008</v>
      </c>
      <c r="E1171" t="s">
        <v>11202</v>
      </c>
      <c r="F1171" t="s">
        <v>11904</v>
      </c>
      <c r="G1171" s="5">
        <v>330</v>
      </c>
      <c r="H1171">
        <v>35650</v>
      </c>
      <c r="I1171" s="5" t="str">
        <f t="shared" si="36"/>
        <v>|n</v>
      </c>
      <c r="J1171" s="5" t="str">
        <f t="shared" si="37"/>
        <v>1170,Infiniti,G37,2008,premium unleaded (required),AUTOMATIC,330,35650,|n</v>
      </c>
    </row>
    <row r="1172" spans="1:10">
      <c r="A1172" s="5">
        <v>1171</v>
      </c>
      <c r="B1172" s="5" t="s">
        <v>11457</v>
      </c>
      <c r="C1172" t="s">
        <v>11503</v>
      </c>
      <c r="D1172">
        <v>2008</v>
      </c>
      <c r="E1172" t="s">
        <v>11202</v>
      </c>
      <c r="F1172" t="s">
        <v>11903</v>
      </c>
      <c r="G1172" s="5">
        <v>330</v>
      </c>
      <c r="H1172">
        <v>36200</v>
      </c>
      <c r="I1172" s="5" t="str">
        <f t="shared" si="36"/>
        <v>|n</v>
      </c>
      <c r="J1172" s="5" t="str">
        <f t="shared" si="37"/>
        <v>1171,Infiniti,G37,2008,premium unleaded (required),MANUAL,330,36200,|n</v>
      </c>
    </row>
    <row r="1173" spans="1:10">
      <c r="A1173" s="5">
        <v>1172</v>
      </c>
      <c r="B1173" s="5" t="s">
        <v>11457</v>
      </c>
      <c r="C1173" t="s">
        <v>11503</v>
      </c>
      <c r="D1173">
        <v>2009</v>
      </c>
      <c r="E1173" t="s">
        <v>11202</v>
      </c>
      <c r="F1173" t="s">
        <v>11904</v>
      </c>
      <c r="G1173" s="5">
        <v>325</v>
      </c>
      <c r="H1173">
        <v>43850</v>
      </c>
      <c r="I1173" s="5" t="str">
        <f t="shared" si="36"/>
        <v>|n</v>
      </c>
      <c r="J1173" s="5" t="str">
        <f t="shared" si="37"/>
        <v>1172,Infiniti,G37,2009,premium unleaded (required),AUTOMATIC,325,43850,|n</v>
      </c>
    </row>
    <row r="1174" spans="1:10">
      <c r="A1174" s="5">
        <v>1173</v>
      </c>
      <c r="B1174" s="5" t="s">
        <v>11457</v>
      </c>
      <c r="C1174" s="5" t="s">
        <v>11503</v>
      </c>
      <c r="D1174">
        <v>2009</v>
      </c>
      <c r="E1174" t="s">
        <v>11202</v>
      </c>
      <c r="F1174" t="s">
        <v>11903</v>
      </c>
      <c r="G1174" s="5">
        <v>325</v>
      </c>
      <c r="H1174">
        <v>43900</v>
      </c>
      <c r="I1174" s="5" t="str">
        <f t="shared" si="36"/>
        <v>|n</v>
      </c>
      <c r="J1174" s="5" t="str">
        <f t="shared" si="37"/>
        <v>1173,Infiniti,G37,2009,premium unleaded (required),MANUAL,325,43900,|n</v>
      </c>
    </row>
    <row r="1175" spans="1:10">
      <c r="A1175" s="5">
        <v>1174</v>
      </c>
      <c r="B1175" s="5" t="s">
        <v>11457</v>
      </c>
      <c r="C1175" s="5" t="s">
        <v>11500</v>
      </c>
      <c r="D1175">
        <v>2010</v>
      </c>
      <c r="E1175" t="s">
        <v>11202</v>
      </c>
      <c r="F1175" t="s">
        <v>11904</v>
      </c>
      <c r="G1175" s="5">
        <v>325</v>
      </c>
      <c r="H1175">
        <v>54900</v>
      </c>
      <c r="I1175" s="5" t="str">
        <f t="shared" si="36"/>
        <v>|n</v>
      </c>
      <c r="J1175" s="5" t="str">
        <f t="shared" si="37"/>
        <v>1174,Infiniti,G37 Convertible,2010,premium unleaded (required),AUTOMATIC,325,54900,|n</v>
      </c>
    </row>
    <row r="1176" spans="1:10">
      <c r="A1176" s="5">
        <v>1175</v>
      </c>
      <c r="B1176" s="5" t="s">
        <v>11457</v>
      </c>
      <c r="C1176" t="s">
        <v>11500</v>
      </c>
      <c r="D1176">
        <v>2010</v>
      </c>
      <c r="E1176" t="s">
        <v>11202</v>
      </c>
      <c r="F1176" t="s">
        <v>11903</v>
      </c>
      <c r="G1176" s="5">
        <v>325</v>
      </c>
      <c r="H1176">
        <v>46950</v>
      </c>
      <c r="I1176" s="5" t="str">
        <f t="shared" si="36"/>
        <v>|n</v>
      </c>
      <c r="J1176" s="5" t="str">
        <f t="shared" si="37"/>
        <v>1175,Infiniti,G37 Convertible,2010,premium unleaded (required),MANUAL,325,46950,|n</v>
      </c>
    </row>
    <row r="1177" spans="1:10">
      <c r="A1177" s="5">
        <v>1176</v>
      </c>
      <c r="B1177" s="5" t="s">
        <v>11457</v>
      </c>
      <c r="C1177" t="s">
        <v>11501</v>
      </c>
      <c r="D1177">
        <v>2010</v>
      </c>
      <c r="E1177" t="s">
        <v>11209</v>
      </c>
      <c r="F1177" t="s">
        <v>11904</v>
      </c>
      <c r="G1177" s="5">
        <v>330</v>
      </c>
      <c r="H1177">
        <v>50550</v>
      </c>
      <c r="I1177" s="5" t="str">
        <f t="shared" si="36"/>
        <v>|n</v>
      </c>
      <c r="J1177" s="5" t="str">
        <f t="shared" si="37"/>
        <v>1176,Infiniti,G37 Coupe,2010,premium unleaded (recommended),AUTOMATIC,330,50550,|n</v>
      </c>
    </row>
    <row r="1178" spans="1:10">
      <c r="A1178" s="5">
        <v>1177</v>
      </c>
      <c r="B1178" s="5" t="s">
        <v>11457</v>
      </c>
      <c r="C1178" t="s">
        <v>11501</v>
      </c>
      <c r="D1178">
        <v>2010</v>
      </c>
      <c r="E1178" t="s">
        <v>11209</v>
      </c>
      <c r="F1178" t="s">
        <v>11903</v>
      </c>
      <c r="G1178" s="5">
        <v>330</v>
      </c>
      <c r="H1178">
        <v>40400</v>
      </c>
      <c r="I1178" s="5" t="str">
        <f t="shared" si="36"/>
        <v>|n</v>
      </c>
      <c r="J1178" s="5" t="str">
        <f t="shared" si="37"/>
        <v>1177,Infiniti,G37 Coupe,2010,premium unleaded (recommended),MANUAL,330,40400,|n</v>
      </c>
    </row>
    <row r="1179" spans="1:10">
      <c r="A1179" s="5">
        <v>1178</v>
      </c>
      <c r="B1179" s="5" t="s">
        <v>11457</v>
      </c>
      <c r="C1179" s="5" t="s">
        <v>11502</v>
      </c>
      <c r="D1179">
        <v>2010</v>
      </c>
      <c r="E1179" t="s">
        <v>11209</v>
      </c>
      <c r="F1179" t="s">
        <v>11904</v>
      </c>
      <c r="G1179" s="5">
        <v>328</v>
      </c>
      <c r="H1179">
        <v>43550</v>
      </c>
      <c r="I1179" s="5" t="str">
        <f t="shared" si="36"/>
        <v>|n</v>
      </c>
      <c r="J1179" s="5" t="str">
        <f t="shared" si="37"/>
        <v>1178,Infiniti,G37 Sedan,2010,premium unleaded (recommended),AUTOMATIC,328,43550,|n</v>
      </c>
    </row>
    <row r="1180" spans="1:10">
      <c r="A1180" s="5">
        <v>1179</v>
      </c>
      <c r="B1180" s="5" t="s">
        <v>11457</v>
      </c>
      <c r="C1180" t="s">
        <v>11502</v>
      </c>
      <c r="D1180">
        <v>2010</v>
      </c>
      <c r="E1180" t="s">
        <v>11209</v>
      </c>
      <c r="F1180" t="s">
        <v>11903</v>
      </c>
      <c r="G1180" s="5">
        <v>328</v>
      </c>
      <c r="H1180">
        <v>37000</v>
      </c>
      <c r="I1180" s="5" t="str">
        <f t="shared" si="36"/>
        <v>|n</v>
      </c>
      <c r="J1180" s="5" t="str">
        <f t="shared" si="37"/>
        <v>1179,Infiniti,G37 Sedan,2010,premium unleaded (recommended),MANUAL,328,37000,|n</v>
      </c>
    </row>
    <row r="1181" spans="1:10">
      <c r="A1181" s="5">
        <v>1180</v>
      </c>
      <c r="B1181" s="5" t="s">
        <v>11457</v>
      </c>
      <c r="C1181" t="s">
        <v>11583</v>
      </c>
      <c r="D1181">
        <v>2013</v>
      </c>
      <c r="E1181" t="s">
        <v>11209</v>
      </c>
      <c r="F1181" t="s">
        <v>11904</v>
      </c>
      <c r="G1181" s="5">
        <v>265</v>
      </c>
      <c r="H1181">
        <v>42650</v>
      </c>
      <c r="I1181" s="5" t="str">
        <f t="shared" si="36"/>
        <v>|n</v>
      </c>
      <c r="J1181" s="5" t="str">
        <f t="shared" si="37"/>
        <v>1180,Infiniti,JX,2013,premium unleaded (recommended),AUTOMATIC,265,42650,|n</v>
      </c>
    </row>
    <row r="1182" spans="1:10">
      <c r="A1182" s="5">
        <v>1181</v>
      </c>
      <c r="B1182" s="5" t="s">
        <v>11457</v>
      </c>
      <c r="C1182" s="5" t="s">
        <v>11632</v>
      </c>
      <c r="D1182">
        <v>2012</v>
      </c>
      <c r="E1182" t="s">
        <v>11209</v>
      </c>
      <c r="F1182" t="s">
        <v>11904</v>
      </c>
      <c r="G1182" s="5">
        <v>360</v>
      </c>
      <c r="H1182">
        <v>53700</v>
      </c>
      <c r="I1182" s="5" t="str">
        <f t="shared" si="36"/>
        <v>|n</v>
      </c>
      <c r="J1182" s="5" t="str">
        <f t="shared" si="37"/>
        <v>1181,Infiniti,M,2012,premium unleaded (recommended),AUTOMATIC,360,53700,|n</v>
      </c>
    </row>
    <row r="1183" spans="1:10">
      <c r="A1183" s="5">
        <v>1182</v>
      </c>
      <c r="B1183" s="5" t="s">
        <v>11457</v>
      </c>
      <c r="C1183" t="s">
        <v>11632</v>
      </c>
      <c r="D1183">
        <v>2012</v>
      </c>
      <c r="E1183" t="s">
        <v>11202</v>
      </c>
      <c r="F1183" t="s">
        <v>11904</v>
      </c>
      <c r="G1183" s="5">
        <v>420</v>
      </c>
      <c r="H1183">
        <v>61700</v>
      </c>
      <c r="I1183" s="5" t="str">
        <f t="shared" si="36"/>
        <v>|n</v>
      </c>
      <c r="J1183" s="5" t="str">
        <f t="shared" si="37"/>
        <v>1182,Infiniti,M,2012,premium unleaded (required),AUTOMATIC,420,61700,|n</v>
      </c>
    </row>
    <row r="1184" spans="1:10">
      <c r="A1184" s="5">
        <v>1183</v>
      </c>
      <c r="B1184" s="5" t="s">
        <v>11457</v>
      </c>
      <c r="C1184" t="s">
        <v>11632</v>
      </c>
      <c r="D1184">
        <v>2013</v>
      </c>
      <c r="E1184" t="s">
        <v>11209</v>
      </c>
      <c r="F1184" t="s">
        <v>11904</v>
      </c>
      <c r="G1184" s="5">
        <v>360</v>
      </c>
      <c r="H1184">
        <v>54750</v>
      </c>
      <c r="I1184" s="5" t="str">
        <f t="shared" si="36"/>
        <v>|n</v>
      </c>
      <c r="J1184" s="5" t="str">
        <f t="shared" si="37"/>
        <v>1183,Infiniti,M,2013,premium unleaded (recommended),AUTOMATIC,360,54750,|n</v>
      </c>
    </row>
    <row r="1185" spans="1:10">
      <c r="A1185" s="5">
        <v>1184</v>
      </c>
      <c r="B1185" s="5" t="s">
        <v>11457</v>
      </c>
      <c r="C1185" t="s">
        <v>11632</v>
      </c>
      <c r="D1185">
        <v>2013</v>
      </c>
      <c r="E1185" t="s">
        <v>11202</v>
      </c>
      <c r="F1185" t="s">
        <v>11904</v>
      </c>
      <c r="G1185" s="5">
        <v>420</v>
      </c>
      <c r="H1185">
        <v>63700</v>
      </c>
      <c r="I1185" s="5" t="str">
        <f t="shared" si="36"/>
        <v>|n</v>
      </c>
      <c r="J1185" s="5" t="str">
        <f t="shared" si="37"/>
        <v>1184,Infiniti,M,2013,premium unleaded (required),AUTOMATIC,420,63700,|n</v>
      </c>
    </row>
    <row r="1186" spans="1:10">
      <c r="A1186" s="5">
        <v>1185</v>
      </c>
      <c r="B1186" s="5" t="s">
        <v>11457</v>
      </c>
      <c r="C1186" t="s">
        <v>11609</v>
      </c>
      <c r="D1186">
        <v>2008</v>
      </c>
      <c r="E1186" t="s">
        <v>11202</v>
      </c>
      <c r="F1186" t="s">
        <v>11904</v>
      </c>
      <c r="G1186" s="5">
        <v>275</v>
      </c>
      <c r="H1186">
        <v>45650</v>
      </c>
      <c r="I1186" s="5" t="str">
        <f t="shared" si="36"/>
        <v>|n</v>
      </c>
      <c r="J1186" s="5" t="str">
        <f t="shared" si="37"/>
        <v>1185,Infiniti,M35,2008,premium unleaded (required),AUTOMATIC,275,45650,|n</v>
      </c>
    </row>
    <row r="1187" spans="1:10">
      <c r="A1187" s="5">
        <v>1186</v>
      </c>
      <c r="B1187" s="5" t="s">
        <v>11457</v>
      </c>
      <c r="C1187" t="s">
        <v>11609</v>
      </c>
      <c r="D1187">
        <v>2009</v>
      </c>
      <c r="E1187" t="s">
        <v>11209</v>
      </c>
      <c r="F1187" t="s">
        <v>11904</v>
      </c>
      <c r="G1187" s="5">
        <v>275</v>
      </c>
      <c r="H1187">
        <v>47950</v>
      </c>
      <c r="I1187" s="5" t="str">
        <f t="shared" si="36"/>
        <v>|n</v>
      </c>
      <c r="J1187" s="5" t="str">
        <f t="shared" si="37"/>
        <v>1186,Infiniti,M35,2009,premium unleaded (recommended),AUTOMATIC,275,47950,|n</v>
      </c>
    </row>
    <row r="1188" spans="1:10">
      <c r="A1188" s="5">
        <v>1187</v>
      </c>
      <c r="B1188" s="5" t="s">
        <v>11457</v>
      </c>
      <c r="C1188" s="5" t="s">
        <v>11609</v>
      </c>
      <c r="D1188">
        <v>2010</v>
      </c>
      <c r="E1188" t="s">
        <v>11209</v>
      </c>
      <c r="F1188" t="s">
        <v>11904</v>
      </c>
      <c r="G1188" s="5">
        <v>303</v>
      </c>
      <c r="H1188">
        <v>47950</v>
      </c>
      <c r="I1188" s="5">
        <f t="shared" si="36"/>
        <v>1186</v>
      </c>
      <c r="J1188" s="5" t="str">
        <f t="shared" si="37"/>
        <v>1187,Infiniti,M35,2010,premium unleaded (recommended),AUTOMATIC,303,47950,1186</v>
      </c>
    </row>
    <row r="1189" spans="1:10">
      <c r="A1189" s="5">
        <v>1188</v>
      </c>
      <c r="B1189" s="5" t="s">
        <v>11457</v>
      </c>
      <c r="C1189" s="5" t="s">
        <v>11610</v>
      </c>
      <c r="D1189">
        <v>2011</v>
      </c>
      <c r="E1189" t="s">
        <v>11209</v>
      </c>
      <c r="F1189" t="s">
        <v>11904</v>
      </c>
      <c r="G1189" s="5">
        <v>330</v>
      </c>
      <c r="H1189">
        <v>49200</v>
      </c>
      <c r="I1189" s="5" t="str">
        <f t="shared" si="36"/>
        <v>|n</v>
      </c>
      <c r="J1189" s="5" t="str">
        <f t="shared" si="37"/>
        <v>1188,Infiniti,M37,2011,premium unleaded (recommended),AUTOMATIC,330,49200,|n</v>
      </c>
    </row>
    <row r="1190" spans="1:10">
      <c r="A1190" s="5">
        <v>1189</v>
      </c>
      <c r="B1190" s="5" t="s">
        <v>11457</v>
      </c>
      <c r="C1190" t="s">
        <v>11613</v>
      </c>
      <c r="D1190">
        <v>2008</v>
      </c>
      <c r="E1190" t="s">
        <v>11202</v>
      </c>
      <c r="F1190" t="s">
        <v>11904</v>
      </c>
      <c r="G1190" s="5">
        <v>325</v>
      </c>
      <c r="H1190">
        <v>52750</v>
      </c>
      <c r="I1190" s="5" t="str">
        <f t="shared" si="36"/>
        <v>|n</v>
      </c>
      <c r="J1190" s="5" t="str">
        <f t="shared" si="37"/>
        <v>1189,Infiniti,M45,2008,premium unleaded (required),AUTOMATIC,325,52750,|n</v>
      </c>
    </row>
    <row r="1191" spans="1:10">
      <c r="A1191" s="5">
        <v>1190</v>
      </c>
      <c r="B1191" s="5" t="s">
        <v>11457</v>
      </c>
      <c r="C1191" t="s">
        <v>11613</v>
      </c>
      <c r="D1191">
        <v>2009</v>
      </c>
      <c r="E1191" t="s">
        <v>11202</v>
      </c>
      <c r="F1191" t="s">
        <v>11904</v>
      </c>
      <c r="G1191" s="5">
        <v>325</v>
      </c>
      <c r="H1191">
        <v>54650</v>
      </c>
      <c r="I1191" s="5">
        <f t="shared" si="36"/>
        <v>1189</v>
      </c>
      <c r="J1191" s="5" t="str">
        <f t="shared" si="37"/>
        <v>1190,Infiniti,M45,2009,premium unleaded (required),AUTOMATIC,325,54650,1189</v>
      </c>
    </row>
    <row r="1192" spans="1:10">
      <c r="A1192" s="5">
        <v>1191</v>
      </c>
      <c r="B1192" s="5" t="s">
        <v>11457</v>
      </c>
      <c r="C1192" t="s">
        <v>11613</v>
      </c>
      <c r="D1192">
        <v>2010</v>
      </c>
      <c r="E1192" t="s">
        <v>11202</v>
      </c>
      <c r="F1192" t="s">
        <v>11904</v>
      </c>
      <c r="G1192" s="5">
        <v>325</v>
      </c>
      <c r="H1192">
        <v>54650</v>
      </c>
      <c r="I1192" s="5">
        <f t="shared" si="36"/>
        <v>1190</v>
      </c>
      <c r="J1192" s="5" t="str">
        <f t="shared" si="37"/>
        <v>1191,Infiniti,M45,2010,premium unleaded (required),AUTOMATIC,325,54650,1190</v>
      </c>
    </row>
    <row r="1193" spans="1:10">
      <c r="A1193" s="5">
        <v>1192</v>
      </c>
      <c r="B1193" s="5" t="s">
        <v>11457</v>
      </c>
      <c r="C1193" s="5" t="s">
        <v>11615</v>
      </c>
      <c r="D1193">
        <v>2011</v>
      </c>
      <c r="E1193" t="s">
        <v>11202</v>
      </c>
      <c r="F1193" t="s">
        <v>11904</v>
      </c>
      <c r="G1193" s="5">
        <v>420</v>
      </c>
      <c r="H1193">
        <v>60950</v>
      </c>
      <c r="I1193" s="5" t="str">
        <f t="shared" si="36"/>
        <v>|n</v>
      </c>
      <c r="J1193" s="5" t="str">
        <f t="shared" si="37"/>
        <v>1192,Infiniti,M56,2011,premium unleaded (required),AUTOMATIC,420,60950,|n</v>
      </c>
    </row>
    <row r="1194" spans="1:10">
      <c r="A1194" s="5">
        <v>1193</v>
      </c>
      <c r="B1194" s="5" t="s">
        <v>11457</v>
      </c>
      <c r="C1194" t="s">
        <v>11688</v>
      </c>
      <c r="D1194">
        <v>2015</v>
      </c>
      <c r="E1194" t="s">
        <v>11202</v>
      </c>
      <c r="F1194" t="s">
        <v>11904</v>
      </c>
      <c r="G1194" s="5">
        <v>328</v>
      </c>
      <c r="H1194">
        <v>35550</v>
      </c>
      <c r="I1194" s="5" t="str">
        <f t="shared" si="36"/>
        <v>|n</v>
      </c>
      <c r="J1194" s="5" t="str">
        <f t="shared" si="37"/>
        <v>1193,Infiniti,Q40,2015,premium unleaded (required),AUTOMATIC,328,35550,|n</v>
      </c>
    </row>
    <row r="1195" spans="1:10">
      <c r="A1195" s="5">
        <v>1194</v>
      </c>
      <c r="B1195" s="5" t="s">
        <v>11457</v>
      </c>
      <c r="C1195" t="s">
        <v>11689</v>
      </c>
      <c r="D1195">
        <v>2005</v>
      </c>
      <c r="E1195" t="s">
        <v>11206</v>
      </c>
      <c r="F1195" t="s">
        <v>11904</v>
      </c>
      <c r="G1195" s="5">
        <v>340</v>
      </c>
      <c r="H1195">
        <v>56400</v>
      </c>
      <c r="I1195" s="5" t="str">
        <f t="shared" si="36"/>
        <v>|n</v>
      </c>
      <c r="J1195" s="5" t="str">
        <f t="shared" si="37"/>
        <v>1194,Infiniti,Q45,2005,regular unleaded,AUTOMATIC,340,56400,|n</v>
      </c>
    </row>
    <row r="1196" spans="1:10">
      <c r="A1196" s="5">
        <v>1195</v>
      </c>
      <c r="B1196" s="5" t="s">
        <v>11457</v>
      </c>
      <c r="C1196" t="s">
        <v>11689</v>
      </c>
      <c r="D1196">
        <v>2006</v>
      </c>
      <c r="E1196" t="s">
        <v>11202</v>
      </c>
      <c r="F1196" t="s">
        <v>11904</v>
      </c>
      <c r="G1196" s="5">
        <v>340</v>
      </c>
      <c r="H1196">
        <v>58100</v>
      </c>
      <c r="I1196" s="5" t="str">
        <f t="shared" si="36"/>
        <v>|n</v>
      </c>
      <c r="J1196" s="5" t="str">
        <f t="shared" si="37"/>
        <v>1195,Infiniti,Q45,2006,premium unleaded (required),AUTOMATIC,340,58100,|n</v>
      </c>
    </row>
    <row r="1197" spans="1:10">
      <c r="A1197" s="5">
        <v>1196</v>
      </c>
      <c r="B1197" s="5" t="s">
        <v>11457</v>
      </c>
      <c r="C1197" t="s">
        <v>11690</v>
      </c>
      <c r="D1197">
        <v>2015</v>
      </c>
      <c r="E1197" t="s">
        <v>11209</v>
      </c>
      <c r="F1197" t="s">
        <v>11904</v>
      </c>
      <c r="G1197" s="5">
        <v>360</v>
      </c>
      <c r="H1197">
        <v>48600</v>
      </c>
      <c r="I1197" s="5" t="str">
        <f t="shared" si="36"/>
        <v>|n</v>
      </c>
      <c r="J1197" s="5" t="str">
        <f t="shared" si="37"/>
        <v>1196,Infiniti,Q50,2015,premium unleaded (recommended),AUTOMATIC,360,48600,|n</v>
      </c>
    </row>
    <row r="1198" spans="1:10">
      <c r="A1198" s="5">
        <v>1197</v>
      </c>
      <c r="B1198" s="5" t="s">
        <v>11457</v>
      </c>
      <c r="C1198" s="5" t="s">
        <v>11690</v>
      </c>
      <c r="D1198">
        <v>2016</v>
      </c>
      <c r="E1198" t="s">
        <v>11209</v>
      </c>
      <c r="F1198" t="s">
        <v>11904</v>
      </c>
      <c r="G1198" s="5">
        <v>360</v>
      </c>
      <c r="H1198">
        <v>49050</v>
      </c>
      <c r="I1198" s="5">
        <f t="shared" si="36"/>
        <v>1196</v>
      </c>
      <c r="J1198" s="5" t="str">
        <f t="shared" si="37"/>
        <v>1197,Infiniti,Q50,2016,premium unleaded (recommended),AUTOMATIC,360,49050,1196</v>
      </c>
    </row>
    <row r="1199" spans="1:10">
      <c r="A1199" s="5">
        <v>1198</v>
      </c>
      <c r="B1199" s="5" t="s">
        <v>11457</v>
      </c>
      <c r="C1199" s="5" t="s">
        <v>11690</v>
      </c>
      <c r="D1199">
        <v>2016</v>
      </c>
      <c r="E1199" t="s">
        <v>11202</v>
      </c>
      <c r="F1199" t="s">
        <v>11904</v>
      </c>
      <c r="G1199" s="5">
        <v>400</v>
      </c>
      <c r="H1199">
        <v>49950</v>
      </c>
      <c r="I1199" s="5" t="str">
        <f t="shared" si="36"/>
        <v>|n</v>
      </c>
      <c r="J1199" s="5" t="str">
        <f t="shared" si="37"/>
        <v>1198,Infiniti,Q50,2016,premium unleaded (required),AUTOMATIC,400,49950,|n</v>
      </c>
    </row>
    <row r="1200" spans="1:10">
      <c r="A1200" s="5">
        <v>1199</v>
      </c>
      <c r="B1200" s="5" t="s">
        <v>11457</v>
      </c>
      <c r="C1200" t="s">
        <v>11690</v>
      </c>
      <c r="D1200">
        <v>2017</v>
      </c>
      <c r="E1200" t="s">
        <v>11209</v>
      </c>
      <c r="F1200" t="s">
        <v>11904</v>
      </c>
      <c r="G1200" s="5">
        <v>360</v>
      </c>
      <c r="H1200">
        <v>49800</v>
      </c>
      <c r="I1200" s="5" t="str">
        <f t="shared" si="36"/>
        <v>|n</v>
      </c>
      <c r="J1200" s="5" t="str">
        <f t="shared" si="37"/>
        <v>1199,Infiniti,Q50,2017,premium unleaded (recommended),AUTOMATIC,360,49800,|n</v>
      </c>
    </row>
    <row r="1201" spans="1:10">
      <c r="A1201" s="5">
        <v>1200</v>
      </c>
      <c r="B1201" s="5" t="s">
        <v>11457</v>
      </c>
      <c r="C1201" t="s">
        <v>11690</v>
      </c>
      <c r="D1201">
        <v>2017</v>
      </c>
      <c r="E1201" t="s">
        <v>11202</v>
      </c>
      <c r="F1201" t="s">
        <v>11904</v>
      </c>
      <c r="G1201" s="5">
        <v>400</v>
      </c>
      <c r="H1201">
        <v>50700</v>
      </c>
      <c r="I1201" s="5" t="str">
        <f t="shared" si="36"/>
        <v>|n</v>
      </c>
      <c r="J1201" s="5" t="str">
        <f t="shared" si="37"/>
        <v>1200,Infiniti,Q50,2017,premium unleaded (required),AUTOMATIC,400,50700,|n</v>
      </c>
    </row>
    <row r="1202" spans="1:10">
      <c r="A1202" s="5">
        <v>1201</v>
      </c>
      <c r="B1202" s="5" t="s">
        <v>11457</v>
      </c>
      <c r="C1202" t="s">
        <v>11692</v>
      </c>
      <c r="D1202">
        <v>2014</v>
      </c>
      <c r="E1202" t="s">
        <v>11209</v>
      </c>
      <c r="F1202" t="s">
        <v>11904</v>
      </c>
      <c r="G1202" s="5">
        <v>325</v>
      </c>
      <c r="H1202">
        <v>48550</v>
      </c>
      <c r="I1202" s="5" t="str">
        <f t="shared" si="36"/>
        <v>|n</v>
      </c>
      <c r="J1202" s="5" t="str">
        <f t="shared" si="37"/>
        <v>1201,Infiniti,Q60 Convertible,2014,premium unleaded (recommended),AUTOMATIC,325,48550,|n</v>
      </c>
    </row>
    <row r="1203" spans="1:10">
      <c r="A1203" s="5">
        <v>1202</v>
      </c>
      <c r="B1203" s="5" t="s">
        <v>11457</v>
      </c>
      <c r="C1203" t="s">
        <v>11692</v>
      </c>
      <c r="D1203">
        <v>2014</v>
      </c>
      <c r="E1203" t="s">
        <v>11209</v>
      </c>
      <c r="F1203" t="s">
        <v>11903</v>
      </c>
      <c r="G1203" s="5">
        <v>325</v>
      </c>
      <c r="H1203">
        <v>53400</v>
      </c>
      <c r="I1203" s="5" t="str">
        <f t="shared" si="36"/>
        <v>|n</v>
      </c>
      <c r="J1203" s="5" t="str">
        <f t="shared" si="37"/>
        <v>1202,Infiniti,Q60 Convertible,2014,premium unleaded (recommended),MANUAL,325,53400,|n</v>
      </c>
    </row>
    <row r="1204" spans="1:10">
      <c r="A1204" s="5">
        <v>1203</v>
      </c>
      <c r="B1204" s="5" t="s">
        <v>11457</v>
      </c>
      <c r="C1204" t="s">
        <v>11692</v>
      </c>
      <c r="D1204">
        <v>2014</v>
      </c>
      <c r="E1204" t="s">
        <v>11202</v>
      </c>
      <c r="F1204" t="s">
        <v>11904</v>
      </c>
      <c r="G1204" s="5">
        <v>343</v>
      </c>
      <c r="H1204">
        <v>62100</v>
      </c>
      <c r="I1204" s="5" t="str">
        <f t="shared" si="36"/>
        <v>|n</v>
      </c>
      <c r="J1204" s="5" t="str">
        <f t="shared" si="37"/>
        <v>1203,Infiniti,Q60 Convertible,2014,premium unleaded (required),AUTOMATIC,343,62100,|n</v>
      </c>
    </row>
    <row r="1205" spans="1:10">
      <c r="A1205" s="5">
        <v>1204</v>
      </c>
      <c r="B1205" s="5" t="s">
        <v>11457</v>
      </c>
      <c r="C1205" s="5" t="s">
        <v>11692</v>
      </c>
      <c r="D1205">
        <v>2015</v>
      </c>
      <c r="E1205" t="s">
        <v>11209</v>
      </c>
      <c r="F1205" t="s">
        <v>11904</v>
      </c>
      <c r="G1205" s="5">
        <v>325</v>
      </c>
      <c r="H1205">
        <v>48550</v>
      </c>
      <c r="I1205" s="5" t="str">
        <f t="shared" si="36"/>
        <v>|n</v>
      </c>
      <c r="J1205" s="5" t="str">
        <f t="shared" si="37"/>
        <v>1204,Infiniti,Q60 Convertible,2015,premium unleaded (recommended),AUTOMATIC,325,48550,|n</v>
      </c>
    </row>
    <row r="1206" spans="1:10">
      <c r="A1206" s="5">
        <v>1205</v>
      </c>
      <c r="B1206" s="5" t="s">
        <v>11457</v>
      </c>
      <c r="C1206" s="5" t="s">
        <v>11692</v>
      </c>
      <c r="D1206">
        <v>2015</v>
      </c>
      <c r="E1206" t="s">
        <v>11209</v>
      </c>
      <c r="F1206" t="s">
        <v>11903</v>
      </c>
      <c r="G1206" s="5">
        <v>325</v>
      </c>
      <c r="H1206">
        <v>53400</v>
      </c>
      <c r="I1206" s="5" t="str">
        <f t="shared" si="36"/>
        <v>|n</v>
      </c>
      <c r="J1206" s="5" t="str">
        <f t="shared" si="37"/>
        <v>1205,Infiniti,Q60 Convertible,2015,premium unleaded (recommended),MANUAL,325,53400,|n</v>
      </c>
    </row>
    <row r="1207" spans="1:10">
      <c r="A1207" s="5">
        <v>1206</v>
      </c>
      <c r="B1207" s="5" t="s">
        <v>11457</v>
      </c>
      <c r="C1207" t="s">
        <v>11692</v>
      </c>
      <c r="D1207">
        <v>2015</v>
      </c>
      <c r="E1207" t="s">
        <v>11202</v>
      </c>
      <c r="F1207" t="s">
        <v>11904</v>
      </c>
      <c r="G1207" s="5">
        <v>343</v>
      </c>
      <c r="H1207">
        <v>62100</v>
      </c>
      <c r="I1207" s="5" t="str">
        <f t="shared" si="36"/>
        <v>|n</v>
      </c>
      <c r="J1207" s="5" t="str">
        <f t="shared" si="37"/>
        <v>1206,Infiniti,Q60 Convertible,2015,premium unleaded (required),AUTOMATIC,343,62100,|n</v>
      </c>
    </row>
    <row r="1208" spans="1:10">
      <c r="A1208" s="5">
        <v>1207</v>
      </c>
      <c r="B1208" s="5" t="s">
        <v>11457</v>
      </c>
      <c r="C1208" t="s">
        <v>11693</v>
      </c>
      <c r="D1208">
        <v>2014</v>
      </c>
      <c r="E1208" t="s">
        <v>11209</v>
      </c>
      <c r="F1208" t="s">
        <v>11904</v>
      </c>
      <c r="G1208" s="5">
        <v>330</v>
      </c>
      <c r="H1208">
        <v>42600</v>
      </c>
      <c r="I1208" s="5" t="str">
        <f t="shared" si="36"/>
        <v>|n</v>
      </c>
      <c r="J1208" s="5" t="str">
        <f t="shared" si="37"/>
        <v>1207,Infiniti,Q60 Coupe,2014,premium unleaded (recommended),AUTOMATIC,330,42600,|n</v>
      </c>
    </row>
    <row r="1209" spans="1:10">
      <c r="A1209" s="5">
        <v>1208</v>
      </c>
      <c r="B1209" s="5" t="s">
        <v>11457</v>
      </c>
      <c r="C1209" t="s">
        <v>11693</v>
      </c>
      <c r="D1209">
        <v>2014</v>
      </c>
      <c r="E1209" t="s">
        <v>11209</v>
      </c>
      <c r="F1209" t="s">
        <v>11903</v>
      </c>
      <c r="G1209" s="5">
        <v>330</v>
      </c>
      <c r="H1209">
        <v>46050</v>
      </c>
      <c r="I1209" s="5" t="str">
        <f t="shared" si="36"/>
        <v>|n</v>
      </c>
      <c r="J1209" s="5" t="str">
        <f t="shared" si="37"/>
        <v>1208,Infiniti,Q60 Coupe,2014,premium unleaded (recommended),MANUAL,330,46050,|n</v>
      </c>
    </row>
    <row r="1210" spans="1:10">
      <c r="A1210" s="5">
        <v>1209</v>
      </c>
      <c r="B1210" s="5" t="s">
        <v>11457</v>
      </c>
      <c r="C1210" t="s">
        <v>11693</v>
      </c>
      <c r="D1210">
        <v>2014</v>
      </c>
      <c r="E1210" t="s">
        <v>11202</v>
      </c>
      <c r="F1210" t="s">
        <v>11904</v>
      </c>
      <c r="G1210" s="5">
        <v>348</v>
      </c>
      <c r="H1210">
        <v>53650</v>
      </c>
      <c r="I1210" s="5" t="str">
        <f t="shared" si="36"/>
        <v>|n</v>
      </c>
      <c r="J1210" s="5" t="str">
        <f t="shared" si="37"/>
        <v>1209,Infiniti,Q60 Coupe,2014,premium unleaded (required),AUTOMATIC,348,53650,|n</v>
      </c>
    </row>
    <row r="1211" spans="1:10">
      <c r="A1211" s="5">
        <v>1210</v>
      </c>
      <c r="B1211" s="5" t="s">
        <v>11457</v>
      </c>
      <c r="C1211" s="5" t="s">
        <v>11693</v>
      </c>
      <c r="D1211">
        <v>2014</v>
      </c>
      <c r="E1211" t="s">
        <v>11202</v>
      </c>
      <c r="F1211" t="s">
        <v>11903</v>
      </c>
      <c r="G1211" s="5">
        <v>348</v>
      </c>
      <c r="H1211">
        <v>51750</v>
      </c>
      <c r="I1211" s="5" t="str">
        <f t="shared" si="36"/>
        <v>|n</v>
      </c>
      <c r="J1211" s="5" t="str">
        <f t="shared" si="37"/>
        <v>1210,Infiniti,Q60 Coupe,2014,premium unleaded (required),MANUAL,348,51750,|n</v>
      </c>
    </row>
    <row r="1212" spans="1:10">
      <c r="A1212" s="5">
        <v>1211</v>
      </c>
      <c r="B1212" s="5" t="s">
        <v>11457</v>
      </c>
      <c r="C1212" t="s">
        <v>11693</v>
      </c>
      <c r="D1212">
        <v>2015</v>
      </c>
      <c r="E1212" t="s">
        <v>11209</v>
      </c>
      <c r="F1212" t="s">
        <v>11904</v>
      </c>
      <c r="G1212" s="5">
        <v>330</v>
      </c>
      <c r="H1212">
        <v>49650</v>
      </c>
      <c r="I1212" s="5" t="str">
        <f t="shared" si="36"/>
        <v>|n</v>
      </c>
      <c r="J1212" s="5" t="str">
        <f t="shared" si="37"/>
        <v>1211,Infiniti,Q60 Coupe,2015,premium unleaded (recommended),AUTOMATIC,330,49650,|n</v>
      </c>
    </row>
    <row r="1213" spans="1:10">
      <c r="A1213" s="5">
        <v>1212</v>
      </c>
      <c r="B1213" s="5" t="s">
        <v>11457</v>
      </c>
      <c r="C1213" t="s">
        <v>11693</v>
      </c>
      <c r="D1213">
        <v>2015</v>
      </c>
      <c r="E1213" t="s">
        <v>11209</v>
      </c>
      <c r="F1213" t="s">
        <v>11903</v>
      </c>
      <c r="G1213" s="5">
        <v>330</v>
      </c>
      <c r="H1213">
        <v>47700</v>
      </c>
      <c r="I1213" s="5" t="str">
        <f t="shared" si="36"/>
        <v>|n</v>
      </c>
      <c r="J1213" s="5" t="str">
        <f t="shared" si="37"/>
        <v>1212,Infiniti,Q60 Coupe,2015,premium unleaded (recommended),MANUAL,330,47700,|n</v>
      </c>
    </row>
    <row r="1214" spans="1:10">
      <c r="A1214" s="5">
        <v>1213</v>
      </c>
      <c r="B1214" s="5" t="s">
        <v>11457</v>
      </c>
      <c r="C1214" t="s">
        <v>11693</v>
      </c>
      <c r="D1214">
        <v>2017</v>
      </c>
      <c r="E1214" t="s">
        <v>11209</v>
      </c>
      <c r="F1214" t="s">
        <v>11904</v>
      </c>
      <c r="G1214" s="5">
        <v>400</v>
      </c>
      <c r="H1214">
        <v>53300</v>
      </c>
      <c r="I1214" s="5" t="str">
        <f t="shared" si="36"/>
        <v>|n</v>
      </c>
      <c r="J1214" s="5" t="str">
        <f t="shared" si="37"/>
        <v>1213,Infiniti,Q60 Coupe,2017,premium unleaded (recommended),AUTOMATIC,400,53300,|n</v>
      </c>
    </row>
    <row r="1215" spans="1:10">
      <c r="A1215" s="5">
        <v>1214</v>
      </c>
      <c r="B1215" s="5" t="s">
        <v>11457</v>
      </c>
      <c r="C1215" s="5" t="s">
        <v>11694</v>
      </c>
      <c r="D1215">
        <v>2014</v>
      </c>
      <c r="E1215" t="s">
        <v>11209</v>
      </c>
      <c r="F1215" t="s">
        <v>11904</v>
      </c>
      <c r="G1215" s="5">
        <v>360</v>
      </c>
      <c r="H1215">
        <v>55650</v>
      </c>
      <c r="I1215" s="5" t="str">
        <f t="shared" si="36"/>
        <v>|n</v>
      </c>
      <c r="J1215" s="5" t="str">
        <f t="shared" si="37"/>
        <v>1214,Infiniti,Q70,2014,premium unleaded (recommended),AUTOMATIC,360,55650,|n</v>
      </c>
    </row>
    <row r="1216" spans="1:10">
      <c r="A1216" s="5">
        <v>1215</v>
      </c>
      <c r="B1216" s="5" t="s">
        <v>11457</v>
      </c>
      <c r="C1216" t="s">
        <v>11694</v>
      </c>
      <c r="D1216">
        <v>2014</v>
      </c>
      <c r="E1216" t="s">
        <v>11202</v>
      </c>
      <c r="F1216" t="s">
        <v>11904</v>
      </c>
      <c r="G1216" s="5">
        <v>420</v>
      </c>
      <c r="H1216">
        <v>64600</v>
      </c>
      <c r="I1216" s="5" t="str">
        <f t="shared" si="36"/>
        <v>|n</v>
      </c>
      <c r="J1216" s="5" t="str">
        <f t="shared" si="37"/>
        <v>1215,Infiniti,Q70,2014,premium unleaded (required),AUTOMATIC,420,64600,|n</v>
      </c>
    </row>
    <row r="1217" spans="1:10">
      <c r="A1217" s="5">
        <v>1216</v>
      </c>
      <c r="B1217" s="5" t="s">
        <v>11457</v>
      </c>
      <c r="C1217" t="s">
        <v>11694</v>
      </c>
      <c r="D1217">
        <v>2015</v>
      </c>
      <c r="E1217" t="s">
        <v>11209</v>
      </c>
      <c r="F1217" t="s">
        <v>11904</v>
      </c>
      <c r="G1217" s="5">
        <v>360</v>
      </c>
      <c r="H1217">
        <v>55900</v>
      </c>
      <c r="I1217" s="5" t="str">
        <f t="shared" si="36"/>
        <v>|n</v>
      </c>
      <c r="J1217" s="5" t="str">
        <f t="shared" si="37"/>
        <v>1216,Infiniti,Q70,2015,premium unleaded (recommended),AUTOMATIC,360,55900,|n</v>
      </c>
    </row>
    <row r="1218" spans="1:10">
      <c r="A1218" s="5">
        <v>1217</v>
      </c>
      <c r="B1218" s="5" t="s">
        <v>11457</v>
      </c>
      <c r="C1218" t="s">
        <v>11694</v>
      </c>
      <c r="D1218">
        <v>2015</v>
      </c>
      <c r="E1218" t="s">
        <v>11202</v>
      </c>
      <c r="F1218" t="s">
        <v>11904</v>
      </c>
      <c r="G1218" s="5">
        <v>416</v>
      </c>
      <c r="H1218">
        <v>67050</v>
      </c>
      <c r="I1218" s="5" t="str">
        <f t="shared" si="36"/>
        <v>|n</v>
      </c>
      <c r="J1218" s="5" t="str">
        <f t="shared" si="37"/>
        <v>1217,Infiniti,Q70,2015,premium unleaded (required),AUTOMATIC,416,67050,|n</v>
      </c>
    </row>
    <row r="1219" spans="1:10">
      <c r="A1219" s="5">
        <v>1218</v>
      </c>
      <c r="B1219" s="5" t="s">
        <v>11457</v>
      </c>
      <c r="C1219" t="s">
        <v>11694</v>
      </c>
      <c r="D1219">
        <v>2016</v>
      </c>
      <c r="E1219" t="s">
        <v>11209</v>
      </c>
      <c r="F1219" t="s">
        <v>11904</v>
      </c>
      <c r="G1219" s="5">
        <v>360</v>
      </c>
      <c r="H1219">
        <v>55900</v>
      </c>
      <c r="I1219" s="5" t="str">
        <f t="shared" ref="I1219:I1282" si="38">IF(AND($B1218=$B1219,$C1218=$C1219,$E1218=$E1219,$F1218=$F1219),A1218,"|n")</f>
        <v>|n</v>
      </c>
      <c r="J1219" s="5" t="str">
        <f t="shared" ref="J1219:J1282" si="39">A1219&amp;","&amp;B1219&amp;","&amp;C1219&amp;","&amp;D1219&amp;","&amp;E1219&amp;","&amp;F1219&amp;","&amp;G1219&amp;","&amp;H1219&amp;","&amp;I1219</f>
        <v>1218,Infiniti,Q70,2016,premium unleaded (recommended),AUTOMATIC,360,55900,|n</v>
      </c>
    </row>
    <row r="1220" spans="1:10">
      <c r="A1220" s="5">
        <v>1219</v>
      </c>
      <c r="B1220" s="5" t="s">
        <v>11457</v>
      </c>
      <c r="C1220" t="s">
        <v>11694</v>
      </c>
      <c r="D1220">
        <v>2016</v>
      </c>
      <c r="E1220" t="s">
        <v>11202</v>
      </c>
      <c r="F1220" t="s">
        <v>11904</v>
      </c>
      <c r="G1220" s="5">
        <v>420</v>
      </c>
      <c r="H1220">
        <v>67050</v>
      </c>
      <c r="I1220" s="5" t="str">
        <f t="shared" si="38"/>
        <v>|n</v>
      </c>
      <c r="J1220" s="5" t="str">
        <f t="shared" si="39"/>
        <v>1219,Infiniti,Q70,2016,premium unleaded (required),AUTOMATIC,420,67050,|n</v>
      </c>
    </row>
    <row r="1221" spans="1:10">
      <c r="A1221" s="5">
        <v>1220</v>
      </c>
      <c r="B1221" s="5" t="s">
        <v>11457</v>
      </c>
      <c r="C1221" t="s">
        <v>11703</v>
      </c>
      <c r="D1221">
        <v>2012</v>
      </c>
      <c r="E1221" t="s">
        <v>11209</v>
      </c>
      <c r="F1221" t="s">
        <v>11904</v>
      </c>
      <c r="G1221" s="5">
        <v>400</v>
      </c>
      <c r="H1221">
        <v>63100</v>
      </c>
      <c r="I1221" s="5" t="str">
        <f t="shared" si="38"/>
        <v>|n</v>
      </c>
      <c r="J1221" s="5" t="str">
        <f t="shared" si="39"/>
        <v>1220,Infiniti,QX,2012,premium unleaded (recommended),AUTOMATIC,400,63100,|n</v>
      </c>
    </row>
    <row r="1222" spans="1:10">
      <c r="A1222" s="5">
        <v>1221</v>
      </c>
      <c r="B1222" s="5" t="s">
        <v>11457</v>
      </c>
      <c r="C1222" s="5" t="s">
        <v>11703</v>
      </c>
      <c r="D1222">
        <v>2013</v>
      </c>
      <c r="E1222" t="s">
        <v>11209</v>
      </c>
      <c r="F1222" t="s">
        <v>11904</v>
      </c>
      <c r="G1222" s="5">
        <v>400</v>
      </c>
      <c r="H1222">
        <v>64450</v>
      </c>
      <c r="I1222" s="5">
        <f t="shared" si="38"/>
        <v>1220</v>
      </c>
      <c r="J1222" s="5" t="str">
        <f t="shared" si="39"/>
        <v>1221,Infiniti,QX,2013,premium unleaded (recommended),AUTOMATIC,400,64450,1220</v>
      </c>
    </row>
    <row r="1223" spans="1:10">
      <c r="A1223" s="5">
        <v>1222</v>
      </c>
      <c r="B1223" s="5" t="s">
        <v>11457</v>
      </c>
      <c r="C1223" t="s">
        <v>11698</v>
      </c>
      <c r="D1223">
        <v>2015</v>
      </c>
      <c r="E1223" t="s">
        <v>11209</v>
      </c>
      <c r="F1223" t="s">
        <v>11904</v>
      </c>
      <c r="G1223" s="5">
        <v>325</v>
      </c>
      <c r="H1223">
        <v>38600</v>
      </c>
      <c r="I1223" s="5" t="str">
        <f t="shared" si="38"/>
        <v>|n</v>
      </c>
      <c r="J1223" s="5" t="str">
        <f t="shared" si="39"/>
        <v>1222,Infiniti,QX50,2015,premium unleaded (recommended),AUTOMATIC,325,38600,|n</v>
      </c>
    </row>
    <row r="1224" spans="1:10">
      <c r="A1224" s="5">
        <v>1223</v>
      </c>
      <c r="B1224" s="5" t="s">
        <v>11457</v>
      </c>
      <c r="C1224" t="s">
        <v>11698</v>
      </c>
      <c r="D1224">
        <v>2016</v>
      </c>
      <c r="E1224" t="s">
        <v>11209</v>
      </c>
      <c r="F1224" t="s">
        <v>11904</v>
      </c>
      <c r="G1224" s="5">
        <v>325</v>
      </c>
      <c r="H1224">
        <v>35850</v>
      </c>
      <c r="I1224" s="5">
        <f t="shared" si="38"/>
        <v>1222</v>
      </c>
      <c r="J1224" s="5" t="str">
        <f t="shared" si="39"/>
        <v>1223,Infiniti,QX50,2016,premium unleaded (recommended),AUTOMATIC,325,35850,1222</v>
      </c>
    </row>
    <row r="1225" spans="1:10">
      <c r="A1225" s="5">
        <v>1224</v>
      </c>
      <c r="B1225" s="5" t="s">
        <v>11457</v>
      </c>
      <c r="C1225" t="s">
        <v>11698</v>
      </c>
      <c r="D1225">
        <v>2017</v>
      </c>
      <c r="E1225" t="s">
        <v>11209</v>
      </c>
      <c r="F1225" t="s">
        <v>11904</v>
      </c>
      <c r="G1225" s="5">
        <v>325</v>
      </c>
      <c r="H1225">
        <v>36250</v>
      </c>
      <c r="I1225" s="5">
        <f t="shared" si="38"/>
        <v>1223</v>
      </c>
      <c r="J1225" s="5" t="str">
        <f t="shared" si="39"/>
        <v>1224,Infiniti,QX50,2017,premium unleaded (recommended),AUTOMATIC,325,36250,1223</v>
      </c>
    </row>
    <row r="1226" spans="1:10">
      <c r="A1226" s="5">
        <v>1225</v>
      </c>
      <c r="B1226" s="5" t="s">
        <v>11457</v>
      </c>
      <c r="C1226" t="s">
        <v>11699</v>
      </c>
      <c r="D1226">
        <v>2009</v>
      </c>
      <c r="E1226" t="s">
        <v>11209</v>
      </c>
      <c r="F1226" t="s">
        <v>11904</v>
      </c>
      <c r="G1226" s="5">
        <v>320</v>
      </c>
      <c r="H1226">
        <v>58150</v>
      </c>
      <c r="I1226" s="5" t="str">
        <f t="shared" si="38"/>
        <v>|n</v>
      </c>
      <c r="J1226" s="5" t="str">
        <f t="shared" si="39"/>
        <v>1225,Infiniti,QX56,2009,premium unleaded (recommended),AUTOMATIC,320,58150,|n</v>
      </c>
    </row>
    <row r="1227" spans="1:10">
      <c r="A1227" s="5">
        <v>1226</v>
      </c>
      <c r="B1227" s="5" t="s">
        <v>11457</v>
      </c>
      <c r="C1227" t="s">
        <v>11699</v>
      </c>
      <c r="D1227">
        <v>2010</v>
      </c>
      <c r="E1227" t="s">
        <v>11209</v>
      </c>
      <c r="F1227" t="s">
        <v>11904</v>
      </c>
      <c r="G1227" s="5">
        <v>320</v>
      </c>
      <c r="H1227">
        <v>59150</v>
      </c>
      <c r="I1227" s="5">
        <f t="shared" si="38"/>
        <v>1225</v>
      </c>
      <c r="J1227" s="5" t="str">
        <f t="shared" si="39"/>
        <v>1226,Infiniti,QX56,2010,premium unleaded (recommended),AUTOMATIC,320,59150,1225</v>
      </c>
    </row>
    <row r="1228" spans="1:10">
      <c r="A1228" s="5">
        <v>1227</v>
      </c>
      <c r="B1228" s="5" t="s">
        <v>11457</v>
      </c>
      <c r="C1228" t="s">
        <v>11699</v>
      </c>
      <c r="D1228">
        <v>2011</v>
      </c>
      <c r="E1228" t="s">
        <v>11209</v>
      </c>
      <c r="F1228" t="s">
        <v>11904</v>
      </c>
      <c r="G1228" s="5">
        <v>400</v>
      </c>
      <c r="H1228">
        <v>61800</v>
      </c>
      <c r="I1228" s="5">
        <f t="shared" si="38"/>
        <v>1226</v>
      </c>
      <c r="J1228" s="5" t="str">
        <f t="shared" si="39"/>
        <v>1227,Infiniti,QX56,2011,premium unleaded (recommended),AUTOMATIC,400,61800,1226</v>
      </c>
    </row>
    <row r="1229" spans="1:10">
      <c r="A1229" s="5">
        <v>1228</v>
      </c>
      <c r="B1229" s="5" t="s">
        <v>11457</v>
      </c>
      <c r="C1229" t="s">
        <v>11700</v>
      </c>
      <c r="D1229">
        <v>2015</v>
      </c>
      <c r="E1229" t="s">
        <v>11209</v>
      </c>
      <c r="F1229" t="s">
        <v>11904</v>
      </c>
      <c r="G1229" s="5">
        <v>230</v>
      </c>
      <c r="H1229">
        <v>46800</v>
      </c>
      <c r="I1229" s="5" t="str">
        <f t="shared" si="38"/>
        <v>|n</v>
      </c>
      <c r="J1229" s="5" t="str">
        <f t="shared" si="39"/>
        <v>1228,Infiniti,QX60,2015,premium unleaded (recommended),AUTOMATIC,230,46800,|n</v>
      </c>
    </row>
    <row r="1230" spans="1:10">
      <c r="A1230" s="5">
        <v>1229</v>
      </c>
      <c r="B1230" s="5" t="s">
        <v>11457</v>
      </c>
      <c r="C1230" t="s">
        <v>11700</v>
      </c>
      <c r="D1230">
        <v>2016</v>
      </c>
      <c r="E1230" t="s">
        <v>11209</v>
      </c>
      <c r="F1230" t="s">
        <v>11904</v>
      </c>
      <c r="G1230" s="5">
        <v>250</v>
      </c>
      <c r="H1230">
        <v>53450</v>
      </c>
      <c r="I1230" s="5">
        <f t="shared" si="38"/>
        <v>1228</v>
      </c>
      <c r="J1230" s="5" t="str">
        <f t="shared" si="39"/>
        <v>1229,Infiniti,QX60,2016,premium unleaded (recommended),AUTOMATIC,250,53450,1228</v>
      </c>
    </row>
    <row r="1231" spans="1:10">
      <c r="A1231" s="5">
        <v>1230</v>
      </c>
      <c r="B1231" s="5" t="s">
        <v>11457</v>
      </c>
      <c r="C1231" s="5" t="s">
        <v>11700</v>
      </c>
      <c r="D1231">
        <v>2017</v>
      </c>
      <c r="E1231" t="s">
        <v>11209</v>
      </c>
      <c r="F1231" t="s">
        <v>11904</v>
      </c>
      <c r="G1231" s="5">
        <v>295</v>
      </c>
      <c r="H1231">
        <v>44900</v>
      </c>
      <c r="I1231" s="5">
        <f t="shared" si="38"/>
        <v>1229</v>
      </c>
      <c r="J1231" s="5" t="str">
        <f t="shared" si="39"/>
        <v>1230,Infiniti,QX60,2017,premium unleaded (recommended),AUTOMATIC,295,44900,1229</v>
      </c>
    </row>
    <row r="1232" spans="1:10">
      <c r="A1232" s="5">
        <v>1231</v>
      </c>
      <c r="B1232" s="5" t="s">
        <v>11457</v>
      </c>
      <c r="C1232" t="s">
        <v>11701</v>
      </c>
      <c r="D1232">
        <v>2015</v>
      </c>
      <c r="E1232" t="s">
        <v>11202</v>
      </c>
      <c r="F1232" t="s">
        <v>11904</v>
      </c>
      <c r="G1232" s="5">
        <v>325</v>
      </c>
      <c r="H1232">
        <v>47300</v>
      </c>
      <c r="I1232" s="5" t="str">
        <f t="shared" si="38"/>
        <v>|n</v>
      </c>
      <c r="J1232" s="5" t="str">
        <f t="shared" si="39"/>
        <v>1231,Infiniti,QX70,2015,premium unleaded (required),AUTOMATIC,325,47300,|n</v>
      </c>
    </row>
    <row r="1233" spans="1:10">
      <c r="A1233" s="5">
        <v>1232</v>
      </c>
      <c r="B1233" s="5" t="s">
        <v>11457</v>
      </c>
      <c r="C1233" t="s">
        <v>11701</v>
      </c>
      <c r="D1233">
        <v>2016</v>
      </c>
      <c r="E1233" t="s">
        <v>11202</v>
      </c>
      <c r="F1233" t="s">
        <v>11904</v>
      </c>
      <c r="G1233" s="5">
        <v>325</v>
      </c>
      <c r="H1233">
        <v>47300</v>
      </c>
      <c r="I1233" s="5">
        <f t="shared" si="38"/>
        <v>1231</v>
      </c>
      <c r="J1233" s="5" t="str">
        <f t="shared" si="39"/>
        <v>1232,Infiniti,QX70,2016,premium unleaded (required),AUTOMATIC,325,47300,1231</v>
      </c>
    </row>
    <row r="1234" spans="1:10">
      <c r="A1234" s="5">
        <v>1233</v>
      </c>
      <c r="B1234" s="5" t="s">
        <v>11457</v>
      </c>
      <c r="C1234" t="s">
        <v>11701</v>
      </c>
      <c r="D1234">
        <v>2017</v>
      </c>
      <c r="E1234" t="s">
        <v>11202</v>
      </c>
      <c r="F1234" t="s">
        <v>11904</v>
      </c>
      <c r="G1234" s="5">
        <v>325</v>
      </c>
      <c r="H1234">
        <v>47650</v>
      </c>
      <c r="I1234" s="5">
        <f t="shared" si="38"/>
        <v>1232</v>
      </c>
      <c r="J1234" s="5" t="str">
        <f t="shared" si="39"/>
        <v>1233,Infiniti,QX70,2017,premium unleaded (required),AUTOMATIC,325,47650,1232</v>
      </c>
    </row>
    <row r="1235" spans="1:10">
      <c r="A1235" s="5">
        <v>1234</v>
      </c>
      <c r="B1235" s="5" t="s">
        <v>11457</v>
      </c>
      <c r="C1235" t="s">
        <v>11702</v>
      </c>
      <c r="D1235">
        <v>2014</v>
      </c>
      <c r="E1235" t="s">
        <v>11209</v>
      </c>
      <c r="F1235" t="s">
        <v>11904</v>
      </c>
      <c r="G1235" s="5">
        <v>400</v>
      </c>
      <c r="H1235">
        <v>65800</v>
      </c>
      <c r="I1235" s="5" t="str">
        <f t="shared" si="38"/>
        <v>|n</v>
      </c>
      <c r="J1235" s="5" t="str">
        <f t="shared" si="39"/>
        <v>1234,Infiniti,QX80,2014,premium unleaded (recommended),AUTOMATIC,400,65800,|n</v>
      </c>
    </row>
    <row r="1236" spans="1:10">
      <c r="A1236" s="5">
        <v>1235</v>
      </c>
      <c r="B1236" s="5" t="s">
        <v>11457</v>
      </c>
      <c r="C1236" t="s">
        <v>11702</v>
      </c>
      <c r="D1236">
        <v>2015</v>
      </c>
      <c r="E1236" t="s">
        <v>11209</v>
      </c>
      <c r="F1236" t="s">
        <v>11904</v>
      </c>
      <c r="G1236" s="5">
        <v>400</v>
      </c>
      <c r="H1236">
        <v>66350</v>
      </c>
      <c r="I1236" s="5">
        <f t="shared" si="38"/>
        <v>1234</v>
      </c>
      <c r="J1236" s="5" t="str">
        <f t="shared" si="39"/>
        <v>1235,Infiniti,QX80,2015,premium unleaded (recommended),AUTOMATIC,400,66350,1234</v>
      </c>
    </row>
    <row r="1237" spans="1:10">
      <c r="A1237" s="5">
        <v>1236</v>
      </c>
      <c r="B1237" s="5" t="s">
        <v>11457</v>
      </c>
      <c r="C1237" t="s">
        <v>11702</v>
      </c>
      <c r="D1237">
        <v>2016</v>
      </c>
      <c r="E1237" t="s">
        <v>11209</v>
      </c>
      <c r="F1237" t="s">
        <v>11904</v>
      </c>
      <c r="G1237" s="5">
        <v>400</v>
      </c>
      <c r="H1237">
        <v>88850</v>
      </c>
      <c r="I1237" s="5">
        <f t="shared" si="38"/>
        <v>1235</v>
      </c>
      <c r="J1237" s="5" t="str">
        <f t="shared" si="39"/>
        <v>1236,Infiniti,QX80,2016,premium unleaded (recommended),AUTOMATIC,400,88850,1235</v>
      </c>
    </row>
    <row r="1238" spans="1:10">
      <c r="A1238" s="5">
        <v>1237</v>
      </c>
      <c r="B1238" s="5" t="s">
        <v>11285</v>
      </c>
      <c r="C1238" t="s">
        <v>11286</v>
      </c>
      <c r="D1238">
        <v>2007</v>
      </c>
      <c r="E1238" t="s">
        <v>11206</v>
      </c>
      <c r="F1238" t="s">
        <v>11904</v>
      </c>
      <c r="G1238" s="5">
        <v>264</v>
      </c>
      <c r="H1238">
        <v>25495</v>
      </c>
      <c r="I1238" s="5" t="str">
        <f t="shared" si="38"/>
        <v>|n</v>
      </c>
      <c r="J1238" s="5" t="str">
        <f t="shared" si="39"/>
        <v>1237,Kia,Amanti,2007,regular unleaded,AUTOMATIC,264,25495,|n</v>
      </c>
    </row>
    <row r="1239" spans="1:10">
      <c r="A1239" s="5">
        <v>1238</v>
      </c>
      <c r="B1239" s="5" t="s">
        <v>11285</v>
      </c>
      <c r="C1239" t="s">
        <v>11286</v>
      </c>
      <c r="D1239">
        <v>2008</v>
      </c>
      <c r="E1239" t="s">
        <v>11206</v>
      </c>
      <c r="F1239" t="s">
        <v>11904</v>
      </c>
      <c r="G1239" s="5">
        <v>264</v>
      </c>
      <c r="H1239">
        <v>25495</v>
      </c>
      <c r="I1239" s="5">
        <f t="shared" si="38"/>
        <v>1237</v>
      </c>
      <c r="J1239" s="5" t="str">
        <f t="shared" si="39"/>
        <v>1238,Kia,Amanti,2008,regular unleaded,AUTOMATIC,264,25495,1237</v>
      </c>
    </row>
    <row r="1240" spans="1:10">
      <c r="A1240" s="5">
        <v>1239</v>
      </c>
      <c r="B1240" s="5" t="s">
        <v>11285</v>
      </c>
      <c r="C1240" t="s">
        <v>11286</v>
      </c>
      <c r="D1240">
        <v>2009</v>
      </c>
      <c r="E1240" t="s">
        <v>11206</v>
      </c>
      <c r="F1240" t="s">
        <v>11904</v>
      </c>
      <c r="G1240" s="5">
        <v>264</v>
      </c>
      <c r="H1240">
        <v>26045</v>
      </c>
      <c r="I1240" s="5">
        <f t="shared" si="38"/>
        <v>1238</v>
      </c>
      <c r="J1240" s="5" t="str">
        <f t="shared" si="39"/>
        <v>1239,Kia,Amanti,2009,regular unleaded,AUTOMATIC,264,26045,1238</v>
      </c>
    </row>
    <row r="1241" spans="1:10">
      <c r="A1241" s="5">
        <v>1240</v>
      </c>
      <c r="B1241" s="5" t="s">
        <v>11285</v>
      </c>
      <c r="C1241" s="5" t="s">
        <v>11324</v>
      </c>
      <c r="D1241">
        <v>2009</v>
      </c>
      <c r="E1241" t="s">
        <v>11206</v>
      </c>
      <c r="F1241" t="s">
        <v>11904</v>
      </c>
      <c r="G1241" s="5">
        <v>337</v>
      </c>
      <c r="H1241">
        <v>39995</v>
      </c>
      <c r="I1241" s="5" t="str">
        <f t="shared" si="38"/>
        <v>|n</v>
      </c>
      <c r="J1241" s="5" t="str">
        <f t="shared" si="39"/>
        <v>1240,Kia,Borrego,2009,regular unleaded,AUTOMATIC,337,39995,|n</v>
      </c>
    </row>
    <row r="1242" spans="1:10">
      <c r="A1242" s="5">
        <v>1241</v>
      </c>
      <c r="B1242" s="5" t="s">
        <v>11285</v>
      </c>
      <c r="C1242" t="s">
        <v>11334</v>
      </c>
      <c r="D1242">
        <v>2015</v>
      </c>
      <c r="E1242" t="s">
        <v>11206</v>
      </c>
      <c r="F1242" t="s">
        <v>11904</v>
      </c>
      <c r="G1242" s="5">
        <v>293</v>
      </c>
      <c r="H1242">
        <v>43800</v>
      </c>
      <c r="I1242" s="5" t="str">
        <f t="shared" si="38"/>
        <v>|n</v>
      </c>
      <c r="J1242" s="5" t="str">
        <f t="shared" si="39"/>
        <v>1241,Kia,Cadenza,2015,regular unleaded,AUTOMATIC,293,43800,|n</v>
      </c>
    </row>
    <row r="1243" spans="1:10">
      <c r="A1243" s="5">
        <v>1242</v>
      </c>
      <c r="B1243" s="5" t="s">
        <v>11285</v>
      </c>
      <c r="C1243" t="s">
        <v>11334</v>
      </c>
      <c r="D1243">
        <v>2016</v>
      </c>
      <c r="E1243" t="s">
        <v>11206</v>
      </c>
      <c r="F1243" t="s">
        <v>11904</v>
      </c>
      <c r="G1243" s="5">
        <v>293</v>
      </c>
      <c r="H1243">
        <v>44090</v>
      </c>
      <c r="I1243" s="5">
        <f t="shared" si="38"/>
        <v>1241</v>
      </c>
      <c r="J1243" s="5" t="str">
        <f t="shared" si="39"/>
        <v>1242,Kia,Cadenza,2016,regular unleaded,AUTOMATIC,293,44090,1241</v>
      </c>
    </row>
    <row r="1244" spans="1:10">
      <c r="A1244" s="5">
        <v>1243</v>
      </c>
      <c r="B1244" s="5" t="s">
        <v>11285</v>
      </c>
      <c r="C1244" t="s">
        <v>11334</v>
      </c>
      <c r="D1244">
        <v>2017</v>
      </c>
      <c r="E1244" t="s">
        <v>11206</v>
      </c>
      <c r="F1244" t="s">
        <v>11904</v>
      </c>
      <c r="G1244" s="5">
        <v>290</v>
      </c>
      <c r="H1244">
        <v>44390</v>
      </c>
      <c r="I1244" s="5">
        <f t="shared" si="38"/>
        <v>1242</v>
      </c>
      <c r="J1244" s="5" t="str">
        <f t="shared" si="39"/>
        <v>1243,Kia,Cadenza,2017,regular unleaded,AUTOMATIC,290,44390,1242</v>
      </c>
    </row>
    <row r="1245" spans="1:10">
      <c r="A1245" s="5">
        <v>1244</v>
      </c>
      <c r="B1245" s="5" t="s">
        <v>11285</v>
      </c>
      <c r="C1245" t="s">
        <v>11482</v>
      </c>
      <c r="D1245">
        <v>2015</v>
      </c>
      <c r="E1245" t="s">
        <v>11206</v>
      </c>
      <c r="F1245" t="s">
        <v>11904</v>
      </c>
      <c r="G1245" s="5">
        <v>201</v>
      </c>
      <c r="H1245">
        <v>21890</v>
      </c>
      <c r="I1245" s="5" t="str">
        <f t="shared" si="38"/>
        <v>|n</v>
      </c>
      <c r="J1245" s="5" t="str">
        <f t="shared" si="39"/>
        <v>1244,Kia,Forte,2015,regular unleaded,AUTOMATIC,201,21890,|n</v>
      </c>
    </row>
    <row r="1246" spans="1:10">
      <c r="A1246" s="5">
        <v>1245</v>
      </c>
      <c r="B1246" s="5" t="s">
        <v>11285</v>
      </c>
      <c r="C1246" t="s">
        <v>11482</v>
      </c>
      <c r="D1246">
        <v>2015</v>
      </c>
      <c r="E1246" t="s">
        <v>11206</v>
      </c>
      <c r="F1246" t="s">
        <v>11903</v>
      </c>
      <c r="G1246" s="5">
        <v>201</v>
      </c>
      <c r="H1246">
        <v>20890</v>
      </c>
      <c r="I1246" s="5" t="str">
        <f t="shared" si="38"/>
        <v>|n</v>
      </c>
      <c r="J1246" s="5" t="str">
        <f t="shared" si="39"/>
        <v>1245,Kia,Forte,2015,regular unleaded,MANUAL,201,20890,|n</v>
      </c>
    </row>
    <row r="1247" spans="1:10">
      <c r="A1247" s="5">
        <v>1246</v>
      </c>
      <c r="B1247" s="5" t="s">
        <v>11285</v>
      </c>
      <c r="C1247" t="s">
        <v>11482</v>
      </c>
      <c r="D1247">
        <v>2016</v>
      </c>
      <c r="E1247" t="s">
        <v>11206</v>
      </c>
      <c r="F1247" t="s">
        <v>11904</v>
      </c>
      <c r="G1247" s="5">
        <v>201</v>
      </c>
      <c r="H1247">
        <v>21990</v>
      </c>
      <c r="I1247" s="5" t="str">
        <f t="shared" si="38"/>
        <v>|n</v>
      </c>
      <c r="J1247" s="5" t="str">
        <f t="shared" si="39"/>
        <v>1246,Kia,Forte,2016,regular unleaded,AUTOMATIC,201,21990,|n</v>
      </c>
    </row>
    <row r="1248" spans="1:10">
      <c r="A1248" s="5">
        <v>1247</v>
      </c>
      <c r="B1248" s="5" t="s">
        <v>11285</v>
      </c>
      <c r="C1248" t="s">
        <v>11482</v>
      </c>
      <c r="D1248">
        <v>2016</v>
      </c>
      <c r="E1248" t="s">
        <v>11206</v>
      </c>
      <c r="F1248" t="s">
        <v>11903</v>
      </c>
      <c r="G1248" s="5">
        <v>201</v>
      </c>
      <c r="H1248">
        <v>20990</v>
      </c>
      <c r="I1248" s="5" t="str">
        <f t="shared" si="38"/>
        <v>|n</v>
      </c>
      <c r="J1248" s="5" t="str">
        <f t="shared" si="39"/>
        <v>1247,Kia,Forte,2016,regular unleaded,MANUAL,201,20990,|n</v>
      </c>
    </row>
    <row r="1249" spans="1:10">
      <c r="A1249" s="5">
        <v>1248</v>
      </c>
      <c r="B1249" s="5" t="s">
        <v>11285</v>
      </c>
      <c r="C1249" t="s">
        <v>11482</v>
      </c>
      <c r="D1249">
        <v>2017</v>
      </c>
      <c r="E1249" t="s">
        <v>11206</v>
      </c>
      <c r="F1249" t="s">
        <v>11905</v>
      </c>
      <c r="G1249" s="5">
        <v>201</v>
      </c>
      <c r="H1249">
        <v>23690</v>
      </c>
      <c r="I1249" s="5" t="str">
        <f t="shared" si="38"/>
        <v>|n</v>
      </c>
      <c r="J1249" s="5" t="str">
        <f t="shared" si="39"/>
        <v>1248,Kia,Forte,2017,regular unleaded,AUTOMATED_MANUAL,201,23690,|n</v>
      </c>
    </row>
    <row r="1250" spans="1:10">
      <c r="A1250" s="5">
        <v>1249</v>
      </c>
      <c r="B1250" s="5" t="s">
        <v>11285</v>
      </c>
      <c r="C1250" t="s">
        <v>11482</v>
      </c>
      <c r="D1250">
        <v>2017</v>
      </c>
      <c r="E1250" t="s">
        <v>11206</v>
      </c>
      <c r="F1250" t="s">
        <v>11904</v>
      </c>
      <c r="G1250" s="5">
        <v>164</v>
      </c>
      <c r="H1250">
        <v>21990</v>
      </c>
      <c r="I1250" s="5" t="str">
        <f t="shared" si="38"/>
        <v>|n</v>
      </c>
      <c r="J1250" s="5" t="str">
        <f t="shared" si="39"/>
        <v>1249,Kia,Forte,2017,regular unleaded,AUTOMATIC,164,21990,|n</v>
      </c>
    </row>
    <row r="1251" spans="1:10">
      <c r="A1251" s="5">
        <v>1250</v>
      </c>
      <c r="B1251" s="5" t="s">
        <v>11285</v>
      </c>
      <c r="C1251" t="s">
        <v>11482</v>
      </c>
      <c r="D1251">
        <v>2017</v>
      </c>
      <c r="E1251" t="s">
        <v>11206</v>
      </c>
      <c r="F1251" t="s">
        <v>11903</v>
      </c>
      <c r="G1251" s="5">
        <v>201</v>
      </c>
      <c r="H1251">
        <v>25890</v>
      </c>
      <c r="I1251" s="5" t="str">
        <f t="shared" si="38"/>
        <v>|n</v>
      </c>
      <c r="J1251" s="5" t="str">
        <f t="shared" si="39"/>
        <v>1250,Kia,Forte,2017,regular unleaded,MANUAL,201,25890,|n</v>
      </c>
    </row>
    <row r="1252" spans="1:10">
      <c r="A1252" s="5">
        <v>1251</v>
      </c>
      <c r="B1252" s="5" t="s">
        <v>11285</v>
      </c>
      <c r="C1252" t="s">
        <v>11584</v>
      </c>
      <c r="D1252">
        <v>2015</v>
      </c>
      <c r="E1252" t="s">
        <v>11209</v>
      </c>
      <c r="F1252" t="s">
        <v>11904</v>
      </c>
      <c r="G1252" s="5">
        <v>420</v>
      </c>
      <c r="H1252">
        <v>59900</v>
      </c>
      <c r="I1252" s="5" t="str">
        <f t="shared" si="38"/>
        <v>|n</v>
      </c>
      <c r="J1252" s="5" t="str">
        <f t="shared" si="39"/>
        <v>1251,Kia,K900,2015,premium unleaded (recommended),AUTOMATIC,420,59900,|n</v>
      </c>
    </row>
    <row r="1253" spans="1:10">
      <c r="A1253" s="5">
        <v>1252</v>
      </c>
      <c r="B1253" s="5" t="s">
        <v>11285</v>
      </c>
      <c r="C1253" t="s">
        <v>11584</v>
      </c>
      <c r="D1253">
        <v>2016</v>
      </c>
      <c r="E1253" t="s">
        <v>11209</v>
      </c>
      <c r="F1253" t="s">
        <v>11904</v>
      </c>
      <c r="G1253" s="5">
        <v>420</v>
      </c>
      <c r="H1253">
        <v>61900</v>
      </c>
      <c r="I1253" s="5">
        <f t="shared" si="38"/>
        <v>1251</v>
      </c>
      <c r="J1253" s="5" t="str">
        <f t="shared" si="39"/>
        <v>1252,Kia,K900,2016,premium unleaded (recommended),AUTOMATIC,420,61900,1251</v>
      </c>
    </row>
    <row r="1254" spans="1:10">
      <c r="A1254" s="5">
        <v>1253</v>
      </c>
      <c r="B1254" s="5" t="s">
        <v>11285</v>
      </c>
      <c r="C1254" t="s">
        <v>11584</v>
      </c>
      <c r="D1254">
        <v>2016</v>
      </c>
      <c r="E1254" t="s">
        <v>11206</v>
      </c>
      <c r="F1254" t="s">
        <v>11904</v>
      </c>
      <c r="G1254" s="5">
        <v>311</v>
      </c>
      <c r="H1254">
        <v>54900</v>
      </c>
      <c r="I1254" s="5" t="str">
        <f t="shared" si="38"/>
        <v>|n</v>
      </c>
      <c r="J1254" s="5" t="str">
        <f t="shared" si="39"/>
        <v>1253,Kia,K900,2016,regular unleaded,AUTOMATIC,311,54900,|n</v>
      </c>
    </row>
    <row r="1255" spans="1:10">
      <c r="A1255" s="5">
        <v>1254</v>
      </c>
      <c r="B1255" s="5" t="s">
        <v>11285</v>
      </c>
      <c r="C1255" t="s">
        <v>11668</v>
      </c>
      <c r="D1255">
        <v>2014</v>
      </c>
      <c r="E1255" t="s">
        <v>11206</v>
      </c>
      <c r="F1255" t="s">
        <v>11904</v>
      </c>
      <c r="G1255" s="5">
        <v>274</v>
      </c>
      <c r="H1255">
        <v>35300</v>
      </c>
      <c r="I1255" s="5" t="str">
        <f t="shared" si="38"/>
        <v>|n</v>
      </c>
      <c r="J1255" s="5" t="str">
        <f t="shared" si="39"/>
        <v>1254,Kia,Optima,2014,regular unleaded,AUTOMATIC,274,35300,|n</v>
      </c>
    </row>
    <row r="1256" spans="1:10">
      <c r="A1256" s="5">
        <v>1255</v>
      </c>
      <c r="B1256" s="5" t="s">
        <v>11285</v>
      </c>
      <c r="C1256" t="s">
        <v>11668</v>
      </c>
      <c r="D1256">
        <v>2015</v>
      </c>
      <c r="E1256" t="s">
        <v>11206</v>
      </c>
      <c r="F1256" t="s">
        <v>11904</v>
      </c>
      <c r="G1256" s="5">
        <v>274</v>
      </c>
      <c r="H1256">
        <v>35500</v>
      </c>
      <c r="I1256" s="5">
        <f t="shared" si="38"/>
        <v>1254</v>
      </c>
      <c r="J1256" s="5" t="str">
        <f t="shared" si="39"/>
        <v>1255,Kia,Optima,2015,regular unleaded,AUTOMATIC,274,35500,1254</v>
      </c>
    </row>
    <row r="1257" spans="1:10">
      <c r="A1257" s="5">
        <v>1256</v>
      </c>
      <c r="B1257" s="5" t="s">
        <v>11285</v>
      </c>
      <c r="C1257" t="s">
        <v>11668</v>
      </c>
      <c r="D1257">
        <v>2016</v>
      </c>
      <c r="E1257" t="s">
        <v>11206</v>
      </c>
      <c r="F1257" t="s">
        <v>11905</v>
      </c>
      <c r="G1257" s="5">
        <v>178</v>
      </c>
      <c r="H1257">
        <v>24140</v>
      </c>
      <c r="I1257" s="5" t="str">
        <f t="shared" si="38"/>
        <v>|n</v>
      </c>
      <c r="J1257" s="5" t="str">
        <f t="shared" si="39"/>
        <v>1256,Kia,Optima,2016,regular unleaded,AUTOMATED_MANUAL,178,24140,|n</v>
      </c>
    </row>
    <row r="1258" spans="1:10">
      <c r="A1258" s="5">
        <v>1257</v>
      </c>
      <c r="B1258" s="5" t="s">
        <v>11285</v>
      </c>
      <c r="C1258" t="s">
        <v>11668</v>
      </c>
      <c r="D1258">
        <v>2016</v>
      </c>
      <c r="E1258" t="s">
        <v>11206</v>
      </c>
      <c r="F1258" t="s">
        <v>11904</v>
      </c>
      <c r="G1258" s="5">
        <v>245</v>
      </c>
      <c r="H1258">
        <v>36040</v>
      </c>
      <c r="I1258" s="5" t="str">
        <f t="shared" si="38"/>
        <v>|n</v>
      </c>
      <c r="J1258" s="5" t="str">
        <f t="shared" si="39"/>
        <v>1257,Kia,Optima,2016,regular unleaded,AUTOMATIC,245,36040,|n</v>
      </c>
    </row>
    <row r="1259" spans="1:10">
      <c r="A1259" s="5">
        <v>1258</v>
      </c>
      <c r="B1259" s="5" t="s">
        <v>11285</v>
      </c>
      <c r="C1259" t="s">
        <v>11667</v>
      </c>
      <c r="D1259">
        <v>2015</v>
      </c>
      <c r="E1259" t="s">
        <v>11206</v>
      </c>
      <c r="F1259" t="s">
        <v>11904</v>
      </c>
      <c r="G1259" s="5">
        <v>199</v>
      </c>
      <c r="H1259">
        <v>32150</v>
      </c>
      <c r="I1259" s="5" t="str">
        <f t="shared" si="38"/>
        <v>|n</v>
      </c>
      <c r="J1259" s="5" t="str">
        <f t="shared" si="39"/>
        <v>1258,Kia,Optima Hybrid,2015,regular unleaded,AUTOMATIC,199,32150,|n</v>
      </c>
    </row>
    <row r="1260" spans="1:10">
      <c r="A1260" s="5">
        <v>1259</v>
      </c>
      <c r="B1260" s="5" t="s">
        <v>11285</v>
      </c>
      <c r="C1260" t="s">
        <v>11667</v>
      </c>
      <c r="D1260">
        <v>2016</v>
      </c>
      <c r="E1260" t="s">
        <v>11206</v>
      </c>
      <c r="F1260" t="s">
        <v>11904</v>
      </c>
      <c r="G1260" s="5">
        <v>199</v>
      </c>
      <c r="H1260">
        <v>32195</v>
      </c>
      <c r="I1260" s="5">
        <f t="shared" si="38"/>
        <v>1258</v>
      </c>
      <c r="J1260" s="5" t="str">
        <f t="shared" si="39"/>
        <v>1259,Kia,Optima Hybrid,2016,regular unleaded,AUTOMATIC,199,32195,1258</v>
      </c>
    </row>
    <row r="1261" spans="1:10">
      <c r="A1261" s="5">
        <v>1260</v>
      </c>
      <c r="B1261" s="5" t="s">
        <v>11285</v>
      </c>
      <c r="C1261" t="s">
        <v>11667</v>
      </c>
      <c r="D1261">
        <v>2017</v>
      </c>
      <c r="E1261" t="s">
        <v>11206</v>
      </c>
      <c r="F1261" t="s">
        <v>11904</v>
      </c>
      <c r="G1261" s="5">
        <v>192</v>
      </c>
      <c r="H1261">
        <v>30990</v>
      </c>
      <c r="I1261" s="5">
        <f t="shared" si="38"/>
        <v>1259</v>
      </c>
      <c r="J1261" s="5" t="str">
        <f t="shared" si="39"/>
        <v>1260,Kia,Optima Hybrid,2017,regular unleaded,AUTOMATIC,192,30990,1259</v>
      </c>
    </row>
    <row r="1262" spans="1:10">
      <c r="A1262" s="5">
        <v>1261</v>
      </c>
      <c r="B1262" s="5" t="s">
        <v>11285</v>
      </c>
      <c r="C1262" t="s">
        <v>11730</v>
      </c>
      <c r="D1262">
        <v>2015</v>
      </c>
      <c r="E1262" t="s">
        <v>11206</v>
      </c>
      <c r="F1262" t="s">
        <v>11904</v>
      </c>
      <c r="G1262" s="5">
        <v>138</v>
      </c>
      <c r="H1262">
        <v>18290</v>
      </c>
      <c r="I1262" s="5" t="str">
        <f t="shared" si="38"/>
        <v>|n</v>
      </c>
      <c r="J1262" s="5" t="str">
        <f t="shared" si="39"/>
        <v>1261,Kia,Rio,2015,regular unleaded,AUTOMATIC,138,18290,|n</v>
      </c>
    </row>
    <row r="1263" spans="1:10">
      <c r="A1263" s="5">
        <v>1262</v>
      </c>
      <c r="B1263" s="5" t="s">
        <v>11285</v>
      </c>
      <c r="C1263" t="s">
        <v>11730</v>
      </c>
      <c r="D1263">
        <v>2015</v>
      </c>
      <c r="E1263" t="s">
        <v>11206</v>
      </c>
      <c r="F1263" t="s">
        <v>11903</v>
      </c>
      <c r="G1263" s="5">
        <v>138</v>
      </c>
      <c r="H1263">
        <v>13990</v>
      </c>
      <c r="I1263" s="5" t="str">
        <f t="shared" si="38"/>
        <v>|n</v>
      </c>
      <c r="J1263" s="5" t="str">
        <f t="shared" si="39"/>
        <v>1262,Kia,Rio,2015,regular unleaded,MANUAL,138,13990,|n</v>
      </c>
    </row>
    <row r="1264" spans="1:10">
      <c r="A1264" s="5">
        <v>1263</v>
      </c>
      <c r="B1264" s="5" t="s">
        <v>11285</v>
      </c>
      <c r="C1264" t="s">
        <v>11730</v>
      </c>
      <c r="D1264">
        <v>2016</v>
      </c>
      <c r="E1264" t="s">
        <v>11206</v>
      </c>
      <c r="F1264" t="s">
        <v>11904</v>
      </c>
      <c r="G1264" s="5">
        <v>138</v>
      </c>
      <c r="H1264">
        <v>20905</v>
      </c>
      <c r="I1264" s="5" t="str">
        <f t="shared" si="38"/>
        <v>|n</v>
      </c>
      <c r="J1264" s="5" t="str">
        <f t="shared" si="39"/>
        <v>1263,Kia,Rio,2016,regular unleaded,AUTOMATIC,138,20905,|n</v>
      </c>
    </row>
    <row r="1265" spans="1:10">
      <c r="A1265" s="5">
        <v>1264</v>
      </c>
      <c r="B1265" s="5" t="s">
        <v>11285</v>
      </c>
      <c r="C1265" t="s">
        <v>11730</v>
      </c>
      <c r="D1265">
        <v>2016</v>
      </c>
      <c r="E1265" t="s">
        <v>11206</v>
      </c>
      <c r="F1265" t="s">
        <v>11903</v>
      </c>
      <c r="G1265" s="5">
        <v>138</v>
      </c>
      <c r="H1265">
        <v>14165</v>
      </c>
      <c r="I1265" s="5" t="str">
        <f t="shared" si="38"/>
        <v>|n</v>
      </c>
      <c r="J1265" s="5" t="str">
        <f t="shared" si="39"/>
        <v>1264,Kia,Rio,2016,regular unleaded,MANUAL,138,14165,|n</v>
      </c>
    </row>
    <row r="1266" spans="1:10">
      <c r="A1266" s="5">
        <v>1265</v>
      </c>
      <c r="B1266" s="5" t="s">
        <v>11285</v>
      </c>
      <c r="C1266" t="s">
        <v>11730</v>
      </c>
      <c r="D1266">
        <v>2017</v>
      </c>
      <c r="E1266" t="s">
        <v>11206</v>
      </c>
      <c r="F1266" t="s">
        <v>11904</v>
      </c>
      <c r="G1266" s="5">
        <v>138</v>
      </c>
      <c r="H1266">
        <v>20905</v>
      </c>
      <c r="I1266" s="5" t="str">
        <f t="shared" si="38"/>
        <v>|n</v>
      </c>
      <c r="J1266" s="5" t="str">
        <f t="shared" si="39"/>
        <v>1265,Kia,Rio,2017,regular unleaded,AUTOMATIC,138,20905,|n</v>
      </c>
    </row>
    <row r="1267" spans="1:10">
      <c r="A1267" s="5">
        <v>1266</v>
      </c>
      <c r="B1267" s="5" t="s">
        <v>11285</v>
      </c>
      <c r="C1267" t="s">
        <v>11730</v>
      </c>
      <c r="D1267">
        <v>2017</v>
      </c>
      <c r="E1267" t="s">
        <v>11206</v>
      </c>
      <c r="F1267" t="s">
        <v>11903</v>
      </c>
      <c r="G1267" s="5">
        <v>138</v>
      </c>
      <c r="H1267">
        <v>14165</v>
      </c>
      <c r="I1267" s="5" t="str">
        <f t="shared" si="38"/>
        <v>|n</v>
      </c>
      <c r="J1267" s="5" t="str">
        <f t="shared" si="39"/>
        <v>1266,Kia,Rio,2017,regular unleaded,MANUAL,138,14165,|n</v>
      </c>
    </row>
    <row r="1268" spans="1:10">
      <c r="A1268" s="5">
        <v>1267</v>
      </c>
      <c r="B1268" s="5" t="s">
        <v>11285</v>
      </c>
      <c r="C1268" t="s">
        <v>11735</v>
      </c>
      <c r="D1268">
        <v>2007</v>
      </c>
      <c r="E1268" t="s">
        <v>11206</v>
      </c>
      <c r="F1268" t="s">
        <v>11904</v>
      </c>
      <c r="G1268" s="5">
        <v>182</v>
      </c>
      <c r="H1268">
        <v>20195</v>
      </c>
      <c r="I1268" s="5" t="str">
        <f t="shared" si="38"/>
        <v>|n</v>
      </c>
      <c r="J1268" s="5" t="str">
        <f t="shared" si="39"/>
        <v>1267,Kia,Rondo,2007,regular unleaded,AUTOMATIC,182,20195,|n</v>
      </c>
    </row>
    <row r="1269" spans="1:10">
      <c r="A1269" s="5">
        <v>1268</v>
      </c>
      <c r="B1269" s="5" t="s">
        <v>11285</v>
      </c>
      <c r="C1269" t="s">
        <v>11735</v>
      </c>
      <c r="D1269">
        <v>2008</v>
      </c>
      <c r="E1269" t="s">
        <v>11206</v>
      </c>
      <c r="F1269" t="s">
        <v>11904</v>
      </c>
      <c r="G1269" s="5">
        <v>182</v>
      </c>
      <c r="H1269">
        <v>20195</v>
      </c>
      <c r="I1269" s="5">
        <f t="shared" si="38"/>
        <v>1267</v>
      </c>
      <c r="J1269" s="5" t="str">
        <f t="shared" si="39"/>
        <v>1268,Kia,Rondo,2008,regular unleaded,AUTOMATIC,182,20195,1267</v>
      </c>
    </row>
    <row r="1270" spans="1:10">
      <c r="A1270" s="5">
        <v>1269</v>
      </c>
      <c r="B1270" s="5" t="s">
        <v>11285</v>
      </c>
      <c r="C1270" t="s">
        <v>11735</v>
      </c>
      <c r="D1270">
        <v>2009</v>
      </c>
      <c r="E1270" t="s">
        <v>11206</v>
      </c>
      <c r="F1270" t="s">
        <v>11904</v>
      </c>
      <c r="G1270" s="5">
        <v>192</v>
      </c>
      <c r="H1270">
        <v>22295</v>
      </c>
      <c r="I1270" s="5">
        <f t="shared" si="38"/>
        <v>1268</v>
      </c>
      <c r="J1270" s="5" t="str">
        <f t="shared" si="39"/>
        <v>1269,Kia,Rondo,2009,regular unleaded,AUTOMATIC,192,22295,1268</v>
      </c>
    </row>
    <row r="1271" spans="1:10">
      <c r="A1271" s="5">
        <v>1270</v>
      </c>
      <c r="B1271" s="5" t="s">
        <v>11285</v>
      </c>
      <c r="C1271" s="5" t="s">
        <v>11767</v>
      </c>
      <c r="D1271">
        <v>2015</v>
      </c>
      <c r="E1271" t="s">
        <v>11206</v>
      </c>
      <c r="F1271" t="s">
        <v>11904</v>
      </c>
      <c r="G1271" s="5">
        <v>276</v>
      </c>
      <c r="H1271">
        <v>39700</v>
      </c>
      <c r="I1271" s="5" t="str">
        <f t="shared" si="38"/>
        <v>|n</v>
      </c>
      <c r="J1271" s="5" t="str">
        <f t="shared" si="39"/>
        <v>1270,Kia,Sedona,2015,regular unleaded,AUTOMATIC,276,39700,|n</v>
      </c>
    </row>
    <row r="1272" spans="1:10">
      <c r="A1272" s="5">
        <v>1271</v>
      </c>
      <c r="B1272" s="5" t="s">
        <v>11285</v>
      </c>
      <c r="C1272" t="s">
        <v>11767</v>
      </c>
      <c r="D1272">
        <v>2016</v>
      </c>
      <c r="E1272" t="s">
        <v>11206</v>
      </c>
      <c r="F1272" t="s">
        <v>11904</v>
      </c>
      <c r="G1272" s="5">
        <v>276</v>
      </c>
      <c r="H1272">
        <v>39900</v>
      </c>
      <c r="I1272" s="5">
        <f t="shared" si="38"/>
        <v>1270</v>
      </c>
      <c r="J1272" s="5" t="str">
        <f t="shared" si="39"/>
        <v>1271,Kia,Sedona,2016,regular unleaded,AUTOMATIC,276,39900,1270</v>
      </c>
    </row>
    <row r="1273" spans="1:10">
      <c r="A1273" s="5">
        <v>1272</v>
      </c>
      <c r="B1273" s="5" t="s">
        <v>11285</v>
      </c>
      <c r="C1273" t="s">
        <v>11767</v>
      </c>
      <c r="D1273">
        <v>2017</v>
      </c>
      <c r="E1273" t="s">
        <v>11206</v>
      </c>
      <c r="F1273" t="s">
        <v>11904</v>
      </c>
      <c r="G1273" s="5">
        <v>276</v>
      </c>
      <c r="H1273">
        <v>41900</v>
      </c>
      <c r="I1273" s="5">
        <f t="shared" si="38"/>
        <v>1271</v>
      </c>
      <c r="J1273" s="5" t="str">
        <f t="shared" si="39"/>
        <v>1272,Kia,Sedona,2017,regular unleaded,AUTOMATIC,276,41900,1271</v>
      </c>
    </row>
    <row r="1274" spans="1:10">
      <c r="A1274" s="5">
        <v>1273</v>
      </c>
      <c r="B1274" s="5" t="s">
        <v>11285</v>
      </c>
      <c r="C1274" t="s">
        <v>11791</v>
      </c>
      <c r="D1274">
        <v>2015</v>
      </c>
      <c r="E1274" t="s">
        <v>11206</v>
      </c>
      <c r="F1274" t="s">
        <v>11904</v>
      </c>
      <c r="G1274" s="5">
        <v>290</v>
      </c>
      <c r="H1274">
        <v>41700</v>
      </c>
      <c r="I1274" s="5" t="str">
        <f t="shared" si="38"/>
        <v>|n</v>
      </c>
      <c r="J1274" s="5" t="str">
        <f t="shared" si="39"/>
        <v>1273,Kia,Sorento,2015,regular unleaded,AUTOMATIC,290,41700,|n</v>
      </c>
    </row>
    <row r="1275" spans="1:10">
      <c r="A1275" s="5">
        <v>1274</v>
      </c>
      <c r="B1275" s="5" t="s">
        <v>11285</v>
      </c>
      <c r="C1275" t="s">
        <v>11791</v>
      </c>
      <c r="D1275">
        <v>2016</v>
      </c>
      <c r="E1275" t="s">
        <v>11206</v>
      </c>
      <c r="F1275" t="s">
        <v>11904</v>
      </c>
      <c r="G1275" s="5">
        <v>290</v>
      </c>
      <c r="H1275">
        <v>43300</v>
      </c>
      <c r="I1275" s="5">
        <f t="shared" si="38"/>
        <v>1273</v>
      </c>
      <c r="J1275" s="5" t="str">
        <f t="shared" si="39"/>
        <v>1274,Kia,Sorento,2016,regular unleaded,AUTOMATIC,290,43300,1273</v>
      </c>
    </row>
    <row r="1276" spans="1:10">
      <c r="A1276" s="5">
        <v>1275</v>
      </c>
      <c r="B1276" s="5" t="s">
        <v>11285</v>
      </c>
      <c r="C1276" t="s">
        <v>11791</v>
      </c>
      <c r="D1276">
        <v>2017</v>
      </c>
      <c r="E1276" t="s">
        <v>11206</v>
      </c>
      <c r="F1276" t="s">
        <v>11904</v>
      </c>
      <c r="G1276" s="5">
        <v>290</v>
      </c>
      <c r="H1276">
        <v>45700</v>
      </c>
      <c r="I1276" s="5">
        <f t="shared" si="38"/>
        <v>1274</v>
      </c>
      <c r="J1276" s="5" t="str">
        <f t="shared" si="39"/>
        <v>1275,Kia,Sorento,2017,regular unleaded,AUTOMATIC,290,45700,1274</v>
      </c>
    </row>
    <row r="1277" spans="1:10">
      <c r="A1277" s="5">
        <v>1276</v>
      </c>
      <c r="B1277" s="5" t="s">
        <v>11285</v>
      </c>
      <c r="C1277" t="s">
        <v>11793</v>
      </c>
      <c r="D1277">
        <v>2014</v>
      </c>
      <c r="E1277" t="s">
        <v>11206</v>
      </c>
      <c r="F1277" t="s">
        <v>11904</v>
      </c>
      <c r="G1277" s="5">
        <v>164</v>
      </c>
      <c r="H1277">
        <v>20500</v>
      </c>
      <c r="I1277" s="5" t="str">
        <f t="shared" si="38"/>
        <v>|n</v>
      </c>
      <c r="J1277" s="5" t="str">
        <f t="shared" si="39"/>
        <v>1276,Kia,Soul,2014,regular unleaded,AUTOMATIC,164,20500,|n</v>
      </c>
    </row>
    <row r="1278" spans="1:10">
      <c r="A1278" s="5">
        <v>1277</v>
      </c>
      <c r="B1278" s="5" t="s">
        <v>11285</v>
      </c>
      <c r="C1278" t="s">
        <v>11793</v>
      </c>
      <c r="D1278">
        <v>2014</v>
      </c>
      <c r="E1278" t="s">
        <v>11206</v>
      </c>
      <c r="F1278" t="s">
        <v>11903</v>
      </c>
      <c r="G1278" s="5">
        <v>130</v>
      </c>
      <c r="H1278">
        <v>14900</v>
      </c>
      <c r="I1278" s="5" t="str">
        <f t="shared" si="38"/>
        <v>|n</v>
      </c>
      <c r="J1278" s="5" t="str">
        <f t="shared" si="39"/>
        <v>1277,Kia,Soul,2014,regular unleaded,MANUAL,130,14900,|n</v>
      </c>
    </row>
    <row r="1279" spans="1:10">
      <c r="A1279" s="5">
        <v>1278</v>
      </c>
      <c r="B1279" s="5" t="s">
        <v>11285</v>
      </c>
      <c r="C1279" t="s">
        <v>11793</v>
      </c>
      <c r="D1279">
        <v>2015</v>
      </c>
      <c r="E1279" t="s">
        <v>11206</v>
      </c>
      <c r="F1279" t="s">
        <v>11904</v>
      </c>
      <c r="G1279" s="5">
        <v>164</v>
      </c>
      <c r="H1279">
        <v>20790</v>
      </c>
      <c r="I1279" s="5" t="str">
        <f t="shared" si="38"/>
        <v>|n</v>
      </c>
      <c r="J1279" s="5" t="str">
        <f t="shared" si="39"/>
        <v>1278,Kia,Soul,2015,regular unleaded,AUTOMATIC,164,20790,|n</v>
      </c>
    </row>
    <row r="1280" spans="1:10">
      <c r="A1280" s="5">
        <v>1279</v>
      </c>
      <c r="B1280" s="5" t="s">
        <v>11285</v>
      </c>
      <c r="C1280" t="s">
        <v>11793</v>
      </c>
      <c r="D1280">
        <v>2015</v>
      </c>
      <c r="E1280" t="s">
        <v>11206</v>
      </c>
      <c r="F1280" t="s">
        <v>11903</v>
      </c>
      <c r="G1280" s="5">
        <v>130</v>
      </c>
      <c r="H1280">
        <v>15190</v>
      </c>
      <c r="I1280" s="5" t="str">
        <f t="shared" si="38"/>
        <v>|n</v>
      </c>
      <c r="J1280" s="5" t="str">
        <f t="shared" si="39"/>
        <v>1279,Kia,Soul,2015,regular unleaded,MANUAL,130,15190,|n</v>
      </c>
    </row>
    <row r="1281" spans="1:10">
      <c r="A1281" s="5">
        <v>1280</v>
      </c>
      <c r="B1281" s="5" t="s">
        <v>11285</v>
      </c>
      <c r="C1281" t="s">
        <v>11793</v>
      </c>
      <c r="D1281">
        <v>2016</v>
      </c>
      <c r="E1281" t="s">
        <v>11206</v>
      </c>
      <c r="F1281" t="s">
        <v>11904</v>
      </c>
      <c r="G1281" s="5">
        <v>164</v>
      </c>
      <c r="H1281">
        <v>21300</v>
      </c>
      <c r="I1281" s="5" t="str">
        <f t="shared" si="38"/>
        <v>|n</v>
      </c>
      <c r="J1281" s="5" t="str">
        <f t="shared" si="39"/>
        <v>1280,Kia,Soul,2016,regular unleaded,AUTOMATIC,164,21300,|n</v>
      </c>
    </row>
    <row r="1282" spans="1:10">
      <c r="A1282" s="5">
        <v>1281</v>
      </c>
      <c r="B1282" s="5" t="s">
        <v>11285</v>
      </c>
      <c r="C1282" t="s">
        <v>11793</v>
      </c>
      <c r="D1282">
        <v>2016</v>
      </c>
      <c r="E1282" t="s">
        <v>11206</v>
      </c>
      <c r="F1282" t="s">
        <v>11903</v>
      </c>
      <c r="G1282" s="5">
        <v>130</v>
      </c>
      <c r="H1282">
        <v>15900</v>
      </c>
      <c r="I1282" s="5" t="str">
        <f t="shared" si="38"/>
        <v>|n</v>
      </c>
      <c r="J1282" s="5" t="str">
        <f t="shared" si="39"/>
        <v>1281,Kia,Soul,2016,regular unleaded,MANUAL,130,15900,|n</v>
      </c>
    </row>
    <row r="1283" spans="1:10">
      <c r="A1283" s="5">
        <v>1282</v>
      </c>
      <c r="B1283" s="5" t="s">
        <v>11285</v>
      </c>
      <c r="C1283" t="s">
        <v>11792</v>
      </c>
      <c r="D1283">
        <v>2015</v>
      </c>
      <c r="E1283" t="s">
        <v>11234</v>
      </c>
      <c r="F1283" t="s">
        <v>11906</v>
      </c>
      <c r="G1283" s="5">
        <v>110</v>
      </c>
      <c r="H1283">
        <v>35700</v>
      </c>
      <c r="I1283" s="5" t="str">
        <f t="shared" ref="I1283:I1346" si="40">IF(AND($B1282=$B1283,$C1282=$C1283,$E1282=$E1283,$F1282=$F1283),A1282,"|n")</f>
        <v>|n</v>
      </c>
      <c r="J1283" s="5" t="str">
        <f t="shared" ref="J1283:J1346" si="41">A1283&amp;","&amp;B1283&amp;","&amp;C1283&amp;","&amp;D1283&amp;","&amp;E1283&amp;","&amp;F1283&amp;","&amp;G1283&amp;","&amp;H1283&amp;","&amp;I1283</f>
        <v>1282,Kia,Soul EV,2015,electric,DIRECT_DRIVE,110,35700,|n</v>
      </c>
    </row>
    <row r="1284" spans="1:10">
      <c r="A1284" s="5">
        <v>1283</v>
      </c>
      <c r="B1284" s="5" t="s">
        <v>11285</v>
      </c>
      <c r="C1284" t="s">
        <v>11792</v>
      </c>
      <c r="D1284">
        <v>2016</v>
      </c>
      <c r="E1284" t="s">
        <v>11234</v>
      </c>
      <c r="F1284" t="s">
        <v>11906</v>
      </c>
      <c r="G1284" s="5">
        <v>110</v>
      </c>
      <c r="H1284">
        <v>35950</v>
      </c>
      <c r="I1284" s="5">
        <f t="shared" si="40"/>
        <v>1282</v>
      </c>
      <c r="J1284" s="5" t="str">
        <f t="shared" si="41"/>
        <v>1283,Kia,Soul EV,2016,electric,DIRECT_DRIVE,110,35950,1282</v>
      </c>
    </row>
    <row r="1285" spans="1:10">
      <c r="A1285" s="5">
        <v>1284</v>
      </c>
      <c r="B1285" s="5" t="s">
        <v>11285</v>
      </c>
      <c r="C1285" t="s">
        <v>11796</v>
      </c>
      <c r="D1285">
        <v>2007</v>
      </c>
      <c r="E1285" t="s">
        <v>11206</v>
      </c>
      <c r="F1285" t="s">
        <v>11904</v>
      </c>
      <c r="G1285" s="5">
        <v>138</v>
      </c>
      <c r="H1285">
        <v>16995</v>
      </c>
      <c r="I1285" s="5" t="str">
        <f t="shared" si="40"/>
        <v>|n</v>
      </c>
      <c r="J1285" s="5" t="str">
        <f t="shared" si="41"/>
        <v>1284,Kia,Spectra,2007,regular unleaded,AUTOMATIC,138,16995,|n</v>
      </c>
    </row>
    <row r="1286" spans="1:10">
      <c r="A1286" s="5">
        <v>1285</v>
      </c>
      <c r="B1286" s="5" t="s">
        <v>11285</v>
      </c>
      <c r="C1286" t="s">
        <v>11796</v>
      </c>
      <c r="D1286">
        <v>2007</v>
      </c>
      <c r="E1286" t="s">
        <v>11206</v>
      </c>
      <c r="F1286" t="s">
        <v>11903</v>
      </c>
      <c r="G1286" s="5">
        <v>138</v>
      </c>
      <c r="H1286">
        <v>15995</v>
      </c>
      <c r="I1286" s="5" t="str">
        <f t="shared" si="40"/>
        <v>|n</v>
      </c>
      <c r="J1286" s="5" t="str">
        <f t="shared" si="41"/>
        <v>1285,Kia,Spectra,2007,regular unleaded,MANUAL,138,15995,|n</v>
      </c>
    </row>
    <row r="1287" spans="1:10">
      <c r="A1287" s="5">
        <v>1286</v>
      </c>
      <c r="B1287" s="5" t="s">
        <v>11285</v>
      </c>
      <c r="C1287" t="s">
        <v>11796</v>
      </c>
      <c r="D1287">
        <v>2008</v>
      </c>
      <c r="E1287" t="s">
        <v>11206</v>
      </c>
      <c r="F1287" t="s">
        <v>11904</v>
      </c>
      <c r="G1287" s="5">
        <v>138</v>
      </c>
      <c r="H1287">
        <v>16995</v>
      </c>
      <c r="I1287" s="5" t="str">
        <f t="shared" si="40"/>
        <v>|n</v>
      </c>
      <c r="J1287" s="5" t="str">
        <f t="shared" si="41"/>
        <v>1286,Kia,Spectra,2008,regular unleaded,AUTOMATIC,138,16995,|n</v>
      </c>
    </row>
    <row r="1288" spans="1:10">
      <c r="A1288" s="5">
        <v>1287</v>
      </c>
      <c r="B1288" s="5" t="s">
        <v>11285</v>
      </c>
      <c r="C1288" t="s">
        <v>11796</v>
      </c>
      <c r="D1288">
        <v>2008</v>
      </c>
      <c r="E1288" t="s">
        <v>11206</v>
      </c>
      <c r="F1288" t="s">
        <v>11903</v>
      </c>
      <c r="G1288" s="5">
        <v>138</v>
      </c>
      <c r="H1288">
        <v>15995</v>
      </c>
      <c r="I1288" s="5" t="str">
        <f t="shared" si="40"/>
        <v>|n</v>
      </c>
      <c r="J1288" s="5" t="str">
        <f t="shared" si="41"/>
        <v>1287,Kia,Spectra,2008,regular unleaded,MANUAL,138,15995,|n</v>
      </c>
    </row>
    <row r="1289" spans="1:10">
      <c r="A1289" s="5">
        <v>1288</v>
      </c>
      <c r="B1289" s="5" t="s">
        <v>11285</v>
      </c>
      <c r="C1289" t="s">
        <v>11796</v>
      </c>
      <c r="D1289">
        <v>2009</v>
      </c>
      <c r="E1289" t="s">
        <v>11206</v>
      </c>
      <c r="F1289" t="s">
        <v>11904</v>
      </c>
      <c r="G1289" s="5">
        <v>138</v>
      </c>
      <c r="H1289">
        <v>17695</v>
      </c>
      <c r="I1289" s="5" t="str">
        <f t="shared" si="40"/>
        <v>|n</v>
      </c>
      <c r="J1289" s="5" t="str">
        <f t="shared" si="41"/>
        <v>1288,Kia,Spectra,2009,regular unleaded,AUTOMATIC,138,17695,|n</v>
      </c>
    </row>
    <row r="1290" spans="1:10">
      <c r="A1290" s="5">
        <v>1289</v>
      </c>
      <c r="B1290" s="5" t="s">
        <v>11285</v>
      </c>
      <c r="C1290" t="s">
        <v>11796</v>
      </c>
      <c r="D1290">
        <v>2009</v>
      </c>
      <c r="E1290" t="s">
        <v>11206</v>
      </c>
      <c r="F1290" t="s">
        <v>11903</v>
      </c>
      <c r="G1290" s="5">
        <v>138</v>
      </c>
      <c r="H1290">
        <v>16695</v>
      </c>
      <c r="I1290" s="5" t="str">
        <f t="shared" si="40"/>
        <v>|n</v>
      </c>
      <c r="J1290" s="5" t="str">
        <f t="shared" si="41"/>
        <v>1289,Kia,Spectra,2009,regular unleaded,MANUAL,138,16695,|n</v>
      </c>
    </row>
    <row r="1291" spans="1:10">
      <c r="A1291" s="5">
        <v>1290</v>
      </c>
      <c r="B1291" s="5" t="s">
        <v>11285</v>
      </c>
      <c r="C1291" t="s">
        <v>11797</v>
      </c>
      <c r="D1291">
        <v>2015</v>
      </c>
      <c r="E1291" t="s">
        <v>11206</v>
      </c>
      <c r="F1291" t="s">
        <v>11904</v>
      </c>
      <c r="G1291" s="5">
        <v>260</v>
      </c>
      <c r="H1291">
        <v>29600</v>
      </c>
      <c r="I1291" s="5" t="str">
        <f t="shared" si="40"/>
        <v>|n</v>
      </c>
      <c r="J1291" s="5" t="str">
        <f t="shared" si="41"/>
        <v>1290,Kia,Sportage,2015,regular unleaded,AUTOMATIC,260,29600,|n</v>
      </c>
    </row>
    <row r="1292" spans="1:10">
      <c r="A1292" s="5">
        <v>1291</v>
      </c>
      <c r="B1292" s="5" t="s">
        <v>11285</v>
      </c>
      <c r="C1292" s="5" t="s">
        <v>11797</v>
      </c>
      <c r="D1292">
        <v>2016</v>
      </c>
      <c r="E1292" t="s">
        <v>11206</v>
      </c>
      <c r="F1292" t="s">
        <v>11904</v>
      </c>
      <c r="G1292" s="5">
        <v>260</v>
      </c>
      <c r="H1292">
        <v>31490</v>
      </c>
      <c r="I1292" s="5">
        <f t="shared" si="40"/>
        <v>1290</v>
      </c>
      <c r="J1292" s="5" t="str">
        <f t="shared" si="41"/>
        <v>1291,Kia,Sportage,2016,regular unleaded,AUTOMATIC,260,31490,1290</v>
      </c>
    </row>
    <row r="1293" spans="1:10">
      <c r="A1293" s="5">
        <v>1292</v>
      </c>
      <c r="B1293" s="5" t="s">
        <v>11285</v>
      </c>
      <c r="C1293" t="s">
        <v>11797</v>
      </c>
      <c r="D1293">
        <v>2017</v>
      </c>
      <c r="E1293" t="s">
        <v>11206</v>
      </c>
      <c r="F1293" t="s">
        <v>11904</v>
      </c>
      <c r="G1293" s="5">
        <v>237</v>
      </c>
      <c r="H1293">
        <v>34000</v>
      </c>
      <c r="I1293" s="5">
        <f t="shared" si="40"/>
        <v>1291</v>
      </c>
      <c r="J1293" s="5" t="str">
        <f t="shared" si="41"/>
        <v>1292,Kia,Sportage,2017,regular unleaded,AUTOMATIC,237,34000,1291</v>
      </c>
    </row>
    <row r="1294" spans="1:10">
      <c r="A1294" s="5">
        <v>1293</v>
      </c>
      <c r="B1294" s="5" t="s">
        <v>11303</v>
      </c>
      <c r="C1294" t="s">
        <v>11304</v>
      </c>
      <c r="D1294">
        <v>2014</v>
      </c>
      <c r="E1294" t="s">
        <v>11202</v>
      </c>
      <c r="F1294" t="s">
        <v>11905</v>
      </c>
      <c r="G1294" s="5">
        <v>720</v>
      </c>
      <c r="H1294">
        <v>548800</v>
      </c>
      <c r="I1294" s="5" t="str">
        <f t="shared" si="40"/>
        <v>|n</v>
      </c>
      <c r="J1294" s="5" t="str">
        <f t="shared" si="41"/>
        <v>1293,Lamborghini,Aventador,2014,premium unleaded (required),AUTOMATED_MANUAL,720,548800,|n</v>
      </c>
    </row>
    <row r="1295" spans="1:10">
      <c r="A1295" s="5">
        <v>1294</v>
      </c>
      <c r="B1295" s="5" t="s">
        <v>11303</v>
      </c>
      <c r="C1295" t="s">
        <v>11304</v>
      </c>
      <c r="D1295">
        <v>2015</v>
      </c>
      <c r="E1295" t="s">
        <v>11202</v>
      </c>
      <c r="F1295" t="s">
        <v>11905</v>
      </c>
      <c r="G1295" s="5">
        <v>720</v>
      </c>
      <c r="H1295">
        <v>548800</v>
      </c>
      <c r="I1295" s="5">
        <f t="shared" si="40"/>
        <v>1293</v>
      </c>
      <c r="J1295" s="5" t="str">
        <f t="shared" si="41"/>
        <v>1294,Lamborghini,Aventador,2015,premium unleaded (required),AUTOMATED_MANUAL,720,548800,1293</v>
      </c>
    </row>
    <row r="1296" spans="1:10">
      <c r="A1296" s="5">
        <v>1295</v>
      </c>
      <c r="B1296" s="5" t="s">
        <v>11303</v>
      </c>
      <c r="C1296" t="s">
        <v>11304</v>
      </c>
      <c r="D1296">
        <v>2016</v>
      </c>
      <c r="E1296" t="s">
        <v>11202</v>
      </c>
      <c r="F1296" t="s">
        <v>11905</v>
      </c>
      <c r="G1296" s="5">
        <v>750</v>
      </c>
      <c r="H1296">
        <v>535500</v>
      </c>
      <c r="I1296" s="5">
        <f t="shared" si="40"/>
        <v>1294</v>
      </c>
      <c r="J1296" s="5" t="str">
        <f t="shared" si="41"/>
        <v>1295,Lamborghini,Aventador,2016,premium unleaded (required),AUTOMATED_MANUAL,750,535500,1294</v>
      </c>
    </row>
    <row r="1297" spans="1:10">
      <c r="A1297" s="5">
        <v>1296</v>
      </c>
      <c r="B1297" s="5" t="s">
        <v>11303</v>
      </c>
      <c r="C1297" t="s">
        <v>11511</v>
      </c>
      <c r="D1297">
        <v>2012</v>
      </c>
      <c r="E1297" t="s">
        <v>11202</v>
      </c>
      <c r="F1297" t="s">
        <v>11905</v>
      </c>
      <c r="G1297" s="5">
        <v>550</v>
      </c>
      <c r="H1297">
        <v>191900</v>
      </c>
      <c r="I1297" s="5" t="str">
        <f t="shared" si="40"/>
        <v>|n</v>
      </c>
      <c r="J1297" s="5" t="str">
        <f t="shared" si="41"/>
        <v>1296,Lamborghini,Gallardo,2012,premium unleaded (required),AUTOMATED_MANUAL,550,191900,|n</v>
      </c>
    </row>
    <row r="1298" spans="1:10">
      <c r="A1298" s="5">
        <v>1297</v>
      </c>
      <c r="B1298" s="5" t="s">
        <v>11303</v>
      </c>
      <c r="C1298" t="s">
        <v>11511</v>
      </c>
      <c r="D1298">
        <v>2012</v>
      </c>
      <c r="E1298" t="s">
        <v>11202</v>
      </c>
      <c r="F1298" t="s">
        <v>11903</v>
      </c>
      <c r="G1298" s="5">
        <v>570</v>
      </c>
      <c r="H1298">
        <v>248000</v>
      </c>
      <c r="I1298" s="5" t="str">
        <f t="shared" si="40"/>
        <v>|n</v>
      </c>
      <c r="J1298" s="5" t="str">
        <f t="shared" si="41"/>
        <v>1297,Lamborghini,Gallardo,2012,premium unleaded (required),MANUAL,570,248000,|n</v>
      </c>
    </row>
    <row r="1299" spans="1:10">
      <c r="A1299" s="5">
        <v>1298</v>
      </c>
      <c r="B1299" s="5" t="s">
        <v>11303</v>
      </c>
      <c r="C1299" t="s">
        <v>11511</v>
      </c>
      <c r="D1299">
        <v>2013</v>
      </c>
      <c r="E1299" t="s">
        <v>11202</v>
      </c>
      <c r="F1299" t="s">
        <v>11905</v>
      </c>
      <c r="G1299" s="5">
        <v>570</v>
      </c>
      <c r="H1299">
        <v>248000</v>
      </c>
      <c r="I1299" s="5" t="str">
        <f t="shared" si="40"/>
        <v>|n</v>
      </c>
      <c r="J1299" s="5" t="str">
        <f t="shared" si="41"/>
        <v>1298,Lamborghini,Gallardo,2013,premium unleaded (required),AUTOMATED_MANUAL,570,248000,|n</v>
      </c>
    </row>
    <row r="1300" spans="1:10">
      <c r="A1300" s="5">
        <v>1299</v>
      </c>
      <c r="B1300" s="5" t="s">
        <v>11303</v>
      </c>
      <c r="C1300" t="s">
        <v>11511</v>
      </c>
      <c r="D1300">
        <v>2013</v>
      </c>
      <c r="E1300" t="s">
        <v>11202</v>
      </c>
      <c r="F1300" t="s">
        <v>11903</v>
      </c>
      <c r="G1300" s="5">
        <v>550</v>
      </c>
      <c r="H1300">
        <v>209500</v>
      </c>
      <c r="I1300" s="5" t="str">
        <f t="shared" si="40"/>
        <v>|n</v>
      </c>
      <c r="J1300" s="5" t="str">
        <f t="shared" si="41"/>
        <v>1299,Lamborghini,Gallardo,2013,premium unleaded (required),MANUAL,550,209500,|n</v>
      </c>
    </row>
    <row r="1301" spans="1:10">
      <c r="A1301" s="5">
        <v>1300</v>
      </c>
      <c r="B1301" s="5" t="s">
        <v>11303</v>
      </c>
      <c r="C1301" t="s">
        <v>11511</v>
      </c>
      <c r="D1301">
        <v>2014</v>
      </c>
      <c r="E1301" t="s">
        <v>11202</v>
      </c>
      <c r="F1301" t="s">
        <v>11905</v>
      </c>
      <c r="G1301" s="5">
        <v>570</v>
      </c>
      <c r="H1301">
        <v>256300</v>
      </c>
      <c r="I1301" s="5" t="str">
        <f t="shared" si="40"/>
        <v>|n</v>
      </c>
      <c r="J1301" s="5" t="str">
        <f t="shared" si="41"/>
        <v>1300,Lamborghini,Gallardo,2014,premium unleaded (required),AUTOMATED_MANUAL,570,256300,|n</v>
      </c>
    </row>
    <row r="1302" spans="1:10">
      <c r="A1302" s="5">
        <v>1301</v>
      </c>
      <c r="B1302" s="5" t="s">
        <v>11303</v>
      </c>
      <c r="C1302" t="s">
        <v>11511</v>
      </c>
      <c r="D1302">
        <v>2014</v>
      </c>
      <c r="E1302" t="s">
        <v>11202</v>
      </c>
      <c r="F1302" t="s">
        <v>11903</v>
      </c>
      <c r="G1302" s="5">
        <v>570</v>
      </c>
      <c r="H1302">
        <v>251600</v>
      </c>
      <c r="I1302" s="5" t="str">
        <f t="shared" si="40"/>
        <v>|n</v>
      </c>
      <c r="J1302" s="5" t="str">
        <f t="shared" si="41"/>
        <v>1301,Lamborghini,Gallardo,2014,premium unleaded (required),MANUAL,570,251600,|n</v>
      </c>
    </row>
    <row r="1303" spans="1:10">
      <c r="A1303" s="5">
        <v>1302</v>
      </c>
      <c r="B1303" s="5" t="s">
        <v>11303</v>
      </c>
      <c r="C1303" t="s">
        <v>11557</v>
      </c>
      <c r="D1303">
        <v>2015</v>
      </c>
      <c r="E1303" t="s">
        <v>11202</v>
      </c>
      <c r="F1303" t="s">
        <v>11905</v>
      </c>
      <c r="G1303" s="5">
        <v>610</v>
      </c>
      <c r="H1303">
        <v>237250</v>
      </c>
      <c r="I1303" s="5" t="str">
        <f t="shared" si="40"/>
        <v>|n</v>
      </c>
      <c r="J1303" s="5" t="str">
        <f t="shared" si="41"/>
        <v>1302,Lamborghini,Huracan,2015,premium unleaded (required),AUTOMATED_MANUAL,610,237250,|n</v>
      </c>
    </row>
    <row r="1304" spans="1:10">
      <c r="A1304" s="5">
        <v>1303</v>
      </c>
      <c r="B1304" s="5" t="s">
        <v>11303</v>
      </c>
      <c r="C1304" t="s">
        <v>11557</v>
      </c>
      <c r="D1304">
        <v>2016</v>
      </c>
      <c r="E1304" t="s">
        <v>11202</v>
      </c>
      <c r="F1304" t="s">
        <v>11905</v>
      </c>
      <c r="G1304" s="5">
        <v>610</v>
      </c>
      <c r="H1304">
        <v>262350</v>
      </c>
      <c r="I1304" s="5">
        <f t="shared" si="40"/>
        <v>1302</v>
      </c>
      <c r="J1304" s="5" t="str">
        <f t="shared" si="41"/>
        <v>1303,Lamborghini,Huracan,2016,premium unleaded (required),AUTOMATED_MANUAL,610,262350,1302</v>
      </c>
    </row>
    <row r="1305" spans="1:10">
      <c r="A1305" s="5">
        <v>1304</v>
      </c>
      <c r="B1305" s="5" t="s">
        <v>11303</v>
      </c>
      <c r="C1305" t="s">
        <v>11655</v>
      </c>
      <c r="D1305">
        <v>2008</v>
      </c>
      <c r="E1305" t="s">
        <v>11202</v>
      </c>
      <c r="F1305" t="s">
        <v>11905</v>
      </c>
      <c r="G1305" s="5">
        <v>632</v>
      </c>
      <c r="H1305">
        <v>378200</v>
      </c>
      <c r="I1305" s="5" t="str">
        <f t="shared" si="40"/>
        <v>|n</v>
      </c>
      <c r="J1305" s="5" t="str">
        <f t="shared" si="41"/>
        <v>1304,Lamborghini,Murcielago,2008,premium unleaded (required),AUTOMATED_MANUAL,632,378200,|n</v>
      </c>
    </row>
    <row r="1306" spans="1:10">
      <c r="A1306" s="5">
        <v>1305</v>
      </c>
      <c r="B1306" s="5" t="s">
        <v>11303</v>
      </c>
      <c r="C1306" t="s">
        <v>11655</v>
      </c>
      <c r="D1306">
        <v>2008</v>
      </c>
      <c r="E1306" t="s">
        <v>11202</v>
      </c>
      <c r="F1306" t="s">
        <v>11903</v>
      </c>
      <c r="G1306" s="5">
        <v>632</v>
      </c>
      <c r="H1306">
        <v>369200</v>
      </c>
      <c r="I1306" s="5" t="str">
        <f t="shared" si="40"/>
        <v>|n</v>
      </c>
      <c r="J1306" s="5" t="str">
        <f t="shared" si="41"/>
        <v>1305,Lamborghini,Murcielago,2008,premium unleaded (required),MANUAL,632,369200,|n</v>
      </c>
    </row>
    <row r="1307" spans="1:10">
      <c r="A1307" s="5">
        <v>1306</v>
      </c>
      <c r="B1307" s="5" t="s">
        <v>11303</v>
      </c>
      <c r="C1307" t="s">
        <v>11655</v>
      </c>
      <c r="D1307">
        <v>2009</v>
      </c>
      <c r="E1307" t="s">
        <v>11202</v>
      </c>
      <c r="F1307" t="s">
        <v>11905</v>
      </c>
      <c r="G1307" s="5">
        <v>631</v>
      </c>
      <c r="H1307">
        <v>392400</v>
      </c>
      <c r="I1307" s="5" t="str">
        <f t="shared" si="40"/>
        <v>|n</v>
      </c>
      <c r="J1307" s="5" t="str">
        <f t="shared" si="41"/>
        <v>1306,Lamborghini,Murcielago,2009,premium unleaded (required),AUTOMATED_MANUAL,631,392400,|n</v>
      </c>
    </row>
    <row r="1308" spans="1:10">
      <c r="A1308" s="5">
        <v>1307</v>
      </c>
      <c r="B1308" s="5" t="s">
        <v>11303</v>
      </c>
      <c r="C1308" t="s">
        <v>11655</v>
      </c>
      <c r="D1308">
        <v>2009</v>
      </c>
      <c r="E1308" t="s">
        <v>11202</v>
      </c>
      <c r="F1308" t="s">
        <v>11903</v>
      </c>
      <c r="G1308" s="5">
        <v>631</v>
      </c>
      <c r="H1308">
        <v>382400</v>
      </c>
      <c r="I1308" s="5" t="str">
        <f t="shared" si="40"/>
        <v>|n</v>
      </c>
      <c r="J1308" s="5" t="str">
        <f t="shared" si="41"/>
        <v>1307,Lamborghini,Murcielago,2009,premium unleaded (required),MANUAL,631,382400,|n</v>
      </c>
    </row>
    <row r="1309" spans="1:10">
      <c r="A1309" s="5">
        <v>1308</v>
      </c>
      <c r="B1309" s="5" t="s">
        <v>11303</v>
      </c>
      <c r="C1309" t="s">
        <v>11655</v>
      </c>
      <c r="D1309">
        <v>2010</v>
      </c>
      <c r="E1309" t="s">
        <v>11202</v>
      </c>
      <c r="F1309" t="s">
        <v>11905</v>
      </c>
      <c r="G1309" s="5">
        <v>670</v>
      </c>
      <c r="H1309">
        <v>450000</v>
      </c>
      <c r="I1309" s="5" t="str">
        <f t="shared" si="40"/>
        <v>|n</v>
      </c>
      <c r="J1309" s="5" t="str">
        <f t="shared" si="41"/>
        <v>1308,Lamborghini,Murcielago,2010,premium unleaded (required),AUTOMATED_MANUAL,670,450000,|n</v>
      </c>
    </row>
    <row r="1310" spans="1:10">
      <c r="A1310" s="5">
        <v>1309</v>
      </c>
      <c r="B1310" s="5" t="s">
        <v>11303</v>
      </c>
      <c r="C1310" t="s">
        <v>11728</v>
      </c>
      <c r="D1310">
        <v>2008</v>
      </c>
      <c r="E1310" t="s">
        <v>11202</v>
      </c>
      <c r="F1310" t="s">
        <v>11905</v>
      </c>
      <c r="G1310" s="5">
        <v>650</v>
      </c>
      <c r="H1310">
        <v>1500000</v>
      </c>
      <c r="I1310" s="5" t="str">
        <f t="shared" si="40"/>
        <v>|n</v>
      </c>
      <c r="J1310" s="5" t="str">
        <f t="shared" si="41"/>
        <v>1309,Lamborghini,Reventon,2008,premium unleaded (required),AUTOMATED_MANUAL,650,1500000,|n</v>
      </c>
    </row>
    <row r="1311" spans="1:10">
      <c r="A1311" s="5">
        <v>1310</v>
      </c>
      <c r="B1311" s="5" t="s">
        <v>11414</v>
      </c>
      <c r="C1311" t="s">
        <v>11416</v>
      </c>
      <c r="D1311">
        <v>2015</v>
      </c>
      <c r="E1311" t="s">
        <v>11209</v>
      </c>
      <c r="F1311" t="s">
        <v>11904</v>
      </c>
      <c r="G1311" s="5">
        <v>240</v>
      </c>
      <c r="H1311">
        <v>45570</v>
      </c>
      <c r="I1311" s="5" t="str">
        <f t="shared" si="40"/>
        <v>|n</v>
      </c>
      <c r="J1311" s="5" t="str">
        <f t="shared" si="41"/>
        <v>1310,Land Rover,Discovery Sport,2015,premium unleaded (recommended),AUTOMATIC,240,45570,|n</v>
      </c>
    </row>
    <row r="1312" spans="1:10">
      <c r="A1312" s="5">
        <v>1311</v>
      </c>
      <c r="B1312" s="5" t="s">
        <v>11414</v>
      </c>
      <c r="C1312" t="s">
        <v>11416</v>
      </c>
      <c r="D1312">
        <v>2016</v>
      </c>
      <c r="E1312" t="s">
        <v>11209</v>
      </c>
      <c r="F1312" t="s">
        <v>11904</v>
      </c>
      <c r="G1312" s="5">
        <v>240</v>
      </c>
      <c r="H1312">
        <v>45955</v>
      </c>
      <c r="I1312" s="5">
        <f t="shared" si="40"/>
        <v>1310</v>
      </c>
      <c r="J1312" s="5" t="str">
        <f t="shared" si="41"/>
        <v>1311,Land Rover,Discovery Sport,2016,premium unleaded (recommended),AUTOMATIC,240,45955,1310</v>
      </c>
    </row>
    <row r="1313" spans="1:10">
      <c r="A1313" s="5">
        <v>1312</v>
      </c>
      <c r="B1313" s="5" t="s">
        <v>11414</v>
      </c>
      <c r="C1313" t="s">
        <v>11416</v>
      </c>
      <c r="D1313">
        <v>2017</v>
      </c>
      <c r="E1313" t="s">
        <v>11209</v>
      </c>
      <c r="F1313" t="s">
        <v>11904</v>
      </c>
      <c r="G1313" s="5">
        <v>240</v>
      </c>
      <c r="H1313">
        <v>46595</v>
      </c>
      <c r="I1313" s="5">
        <f t="shared" si="40"/>
        <v>1311</v>
      </c>
      <c r="J1313" s="5" t="str">
        <f t="shared" si="41"/>
        <v>1312,Land Rover,Discovery Sport,2017,premium unleaded (recommended),AUTOMATIC,240,46595,1311</v>
      </c>
    </row>
    <row r="1314" spans="1:10">
      <c r="A1314" s="5">
        <v>1313</v>
      </c>
      <c r="B1314" s="5" t="s">
        <v>11414</v>
      </c>
      <c r="C1314" t="s">
        <v>11485</v>
      </c>
      <c r="D1314">
        <v>2005</v>
      </c>
      <c r="E1314" t="s">
        <v>11206</v>
      </c>
      <c r="F1314" t="s">
        <v>11904</v>
      </c>
      <c r="G1314" s="5">
        <v>174</v>
      </c>
      <c r="H1314">
        <v>26830</v>
      </c>
      <c r="I1314" s="5" t="str">
        <f t="shared" si="40"/>
        <v>|n</v>
      </c>
      <c r="J1314" s="5" t="str">
        <f t="shared" si="41"/>
        <v>1313,Land Rover,Freelander,2005,regular unleaded,AUTOMATIC,174,26830,|n</v>
      </c>
    </row>
    <row r="1315" spans="1:10">
      <c r="A1315" s="5">
        <v>1314</v>
      </c>
      <c r="B1315" s="5" t="s">
        <v>11414</v>
      </c>
      <c r="C1315" t="s">
        <v>11597</v>
      </c>
      <c r="D1315">
        <v>2013</v>
      </c>
      <c r="E1315" t="s">
        <v>11209</v>
      </c>
      <c r="F1315" t="s">
        <v>11904</v>
      </c>
      <c r="G1315" s="5">
        <v>240</v>
      </c>
      <c r="H1315">
        <v>41500</v>
      </c>
      <c r="I1315" s="5" t="str">
        <f t="shared" si="40"/>
        <v>|n</v>
      </c>
      <c r="J1315" s="5" t="str">
        <f t="shared" si="41"/>
        <v>1314,Land Rover,LR2,2013,premium unleaded (recommended),AUTOMATIC,240,41500,|n</v>
      </c>
    </row>
    <row r="1316" spans="1:10">
      <c r="A1316" s="5">
        <v>1315</v>
      </c>
      <c r="B1316" s="5" t="s">
        <v>11414</v>
      </c>
      <c r="C1316" t="s">
        <v>11597</v>
      </c>
      <c r="D1316">
        <v>2014</v>
      </c>
      <c r="E1316" t="s">
        <v>11209</v>
      </c>
      <c r="F1316" t="s">
        <v>11904</v>
      </c>
      <c r="G1316" s="5">
        <v>240</v>
      </c>
      <c r="H1316">
        <v>41700</v>
      </c>
      <c r="I1316" s="5">
        <f t="shared" si="40"/>
        <v>1314</v>
      </c>
      <c r="J1316" s="5" t="str">
        <f t="shared" si="41"/>
        <v>1315,Land Rover,LR2,2014,premium unleaded (recommended),AUTOMATIC,240,41700,1314</v>
      </c>
    </row>
    <row r="1317" spans="1:10">
      <c r="A1317" s="5">
        <v>1316</v>
      </c>
      <c r="B1317" s="5" t="s">
        <v>11414</v>
      </c>
      <c r="C1317" t="s">
        <v>11597</v>
      </c>
      <c r="D1317">
        <v>2015</v>
      </c>
      <c r="E1317" t="s">
        <v>11209</v>
      </c>
      <c r="F1317" t="s">
        <v>11904</v>
      </c>
      <c r="G1317" s="5">
        <v>240</v>
      </c>
      <c r="H1317">
        <v>41700</v>
      </c>
      <c r="I1317" s="5">
        <f t="shared" si="40"/>
        <v>1315</v>
      </c>
      <c r="J1317" s="5" t="str">
        <f t="shared" si="41"/>
        <v>1316,Land Rover,LR2,2015,premium unleaded (recommended),AUTOMATIC,240,41700,1315</v>
      </c>
    </row>
    <row r="1318" spans="1:10">
      <c r="A1318" s="5">
        <v>1317</v>
      </c>
      <c r="B1318" s="5" t="s">
        <v>11414</v>
      </c>
      <c r="C1318" t="s">
        <v>11598</v>
      </c>
      <c r="D1318">
        <v>2008</v>
      </c>
      <c r="E1318" t="s">
        <v>11202</v>
      </c>
      <c r="F1318" t="s">
        <v>11904</v>
      </c>
      <c r="G1318" s="5">
        <v>300</v>
      </c>
      <c r="H1318">
        <v>54025</v>
      </c>
      <c r="I1318" s="5" t="str">
        <f t="shared" si="40"/>
        <v>|n</v>
      </c>
      <c r="J1318" s="5" t="str">
        <f t="shared" si="41"/>
        <v>1317,Land Rover,LR3,2008,premium unleaded (required),AUTOMATIC,300,54025,|n</v>
      </c>
    </row>
    <row r="1319" spans="1:10">
      <c r="A1319" s="5">
        <v>1318</v>
      </c>
      <c r="B1319" s="5" t="s">
        <v>11414</v>
      </c>
      <c r="C1319" t="s">
        <v>11598</v>
      </c>
      <c r="D1319">
        <v>2009</v>
      </c>
      <c r="E1319" t="s">
        <v>11202</v>
      </c>
      <c r="F1319" t="s">
        <v>11904</v>
      </c>
      <c r="G1319" s="5">
        <v>300</v>
      </c>
      <c r="H1319">
        <v>45975</v>
      </c>
      <c r="I1319" s="5">
        <f t="shared" si="40"/>
        <v>1317</v>
      </c>
      <c r="J1319" s="5" t="str">
        <f t="shared" si="41"/>
        <v>1318,Land Rover,LR3,2009,premium unleaded (required),AUTOMATIC,300,45975,1317</v>
      </c>
    </row>
    <row r="1320" spans="1:10">
      <c r="A1320" s="5">
        <v>1319</v>
      </c>
      <c r="B1320" s="5" t="s">
        <v>11414</v>
      </c>
      <c r="C1320" t="s">
        <v>11599</v>
      </c>
      <c r="D1320">
        <v>2014</v>
      </c>
      <c r="E1320" t="s">
        <v>11202</v>
      </c>
      <c r="F1320" t="s">
        <v>11904</v>
      </c>
      <c r="G1320" s="5">
        <v>340</v>
      </c>
      <c r="H1320">
        <v>69279</v>
      </c>
      <c r="I1320" s="5" t="str">
        <f t="shared" si="40"/>
        <v>|n</v>
      </c>
      <c r="J1320" s="5" t="str">
        <f t="shared" si="41"/>
        <v>1319,Land Rover,LR4,2014,premium unleaded (required),AUTOMATIC,340,69279,|n</v>
      </c>
    </row>
    <row r="1321" spans="1:10">
      <c r="A1321" s="5">
        <v>1320</v>
      </c>
      <c r="B1321" s="5" t="s">
        <v>11414</v>
      </c>
      <c r="C1321" t="s">
        <v>11599</v>
      </c>
      <c r="D1321">
        <v>2015</v>
      </c>
      <c r="E1321" t="s">
        <v>11202</v>
      </c>
      <c r="F1321" t="s">
        <v>11904</v>
      </c>
      <c r="G1321" s="5">
        <v>340</v>
      </c>
      <c r="H1321">
        <v>60600</v>
      </c>
      <c r="I1321" s="5">
        <f t="shared" si="40"/>
        <v>1319</v>
      </c>
      <c r="J1321" s="5" t="str">
        <f t="shared" si="41"/>
        <v>1320,Land Rover,LR4,2015,premium unleaded (required),AUTOMATIC,340,60600,1319</v>
      </c>
    </row>
    <row r="1322" spans="1:10">
      <c r="A1322" s="5">
        <v>1321</v>
      </c>
      <c r="B1322" s="5" t="s">
        <v>11414</v>
      </c>
      <c r="C1322" t="s">
        <v>11599</v>
      </c>
      <c r="D1322">
        <v>2016</v>
      </c>
      <c r="E1322" t="s">
        <v>11202</v>
      </c>
      <c r="F1322" t="s">
        <v>11904</v>
      </c>
      <c r="G1322" s="5">
        <v>340</v>
      </c>
      <c r="H1322">
        <v>60600</v>
      </c>
      <c r="I1322" s="5">
        <f t="shared" si="40"/>
        <v>1320</v>
      </c>
      <c r="J1322" s="5" t="str">
        <f t="shared" si="41"/>
        <v>1321,Land Rover,LR4,2016,premium unleaded (required),AUTOMATIC,340,60600,1320</v>
      </c>
    </row>
    <row r="1323" spans="1:10">
      <c r="A1323" s="5">
        <v>1322</v>
      </c>
      <c r="B1323" s="5" t="s">
        <v>11414</v>
      </c>
      <c r="C1323" t="s">
        <v>11713</v>
      </c>
      <c r="D1323">
        <v>2014</v>
      </c>
      <c r="E1323" t="s">
        <v>11368</v>
      </c>
      <c r="F1323" t="s">
        <v>11904</v>
      </c>
      <c r="G1323" s="5">
        <v>510</v>
      </c>
      <c r="H1323">
        <v>184105</v>
      </c>
      <c r="I1323" s="5" t="str">
        <f t="shared" si="40"/>
        <v>|n</v>
      </c>
      <c r="J1323" s="5" t="str">
        <f t="shared" si="41"/>
        <v>1322,Land Rover,Range Rover,2014,flex-fuel (premium unleaded required/E85),AUTOMATIC,510,184105,|n</v>
      </c>
    </row>
    <row r="1324" spans="1:10">
      <c r="A1324" s="5">
        <v>1323</v>
      </c>
      <c r="B1324" s="5" t="s">
        <v>11414</v>
      </c>
      <c r="C1324" t="s">
        <v>11713</v>
      </c>
      <c r="D1324">
        <v>2014</v>
      </c>
      <c r="E1324" t="s">
        <v>11202</v>
      </c>
      <c r="F1324" t="s">
        <v>11904</v>
      </c>
      <c r="G1324" s="5">
        <v>510</v>
      </c>
      <c r="H1324">
        <v>184105</v>
      </c>
      <c r="I1324" s="5" t="str">
        <f t="shared" si="40"/>
        <v>|n</v>
      </c>
      <c r="J1324" s="5" t="str">
        <f t="shared" si="41"/>
        <v>1323,Land Rover,Range Rover,2014,premium unleaded (required),AUTOMATIC,510,184105,|n</v>
      </c>
    </row>
    <row r="1325" spans="1:10">
      <c r="A1325" s="5">
        <v>1324</v>
      </c>
      <c r="B1325" s="5" t="s">
        <v>11414</v>
      </c>
      <c r="C1325" t="s">
        <v>11713</v>
      </c>
      <c r="D1325">
        <v>2015</v>
      </c>
      <c r="E1325" t="s">
        <v>11368</v>
      </c>
      <c r="F1325" t="s">
        <v>11904</v>
      </c>
      <c r="G1325" s="5">
        <v>510</v>
      </c>
      <c r="H1325">
        <v>186495</v>
      </c>
      <c r="I1325" s="5" t="str">
        <f t="shared" si="40"/>
        <v>|n</v>
      </c>
      <c r="J1325" s="5" t="str">
        <f t="shared" si="41"/>
        <v>1324,Land Rover,Range Rover,2015,flex-fuel (premium unleaded required/E85),AUTOMATIC,510,186495,|n</v>
      </c>
    </row>
    <row r="1326" spans="1:10">
      <c r="A1326" s="5">
        <v>1325</v>
      </c>
      <c r="B1326" s="5" t="s">
        <v>11414</v>
      </c>
      <c r="C1326" t="s">
        <v>11713</v>
      </c>
      <c r="D1326">
        <v>2016</v>
      </c>
      <c r="E1326" t="s">
        <v>11219</v>
      </c>
      <c r="F1326" t="s">
        <v>11904</v>
      </c>
      <c r="G1326" s="5">
        <v>254</v>
      </c>
      <c r="H1326">
        <v>93450</v>
      </c>
      <c r="I1326" s="5" t="str">
        <f t="shared" si="40"/>
        <v>|n</v>
      </c>
      <c r="J1326" s="5" t="str">
        <f t="shared" si="41"/>
        <v>1325,Land Rover,Range Rover,2016,diesel,AUTOMATIC,254,93450,|n</v>
      </c>
    </row>
    <row r="1327" spans="1:10">
      <c r="A1327" s="5">
        <v>1326</v>
      </c>
      <c r="B1327" s="5" t="s">
        <v>11414</v>
      </c>
      <c r="C1327" t="s">
        <v>11713</v>
      </c>
      <c r="D1327">
        <v>2016</v>
      </c>
      <c r="E1327" t="s">
        <v>11209</v>
      </c>
      <c r="F1327" t="s">
        <v>11904</v>
      </c>
      <c r="G1327" s="5">
        <v>550</v>
      </c>
      <c r="H1327">
        <v>199495</v>
      </c>
      <c r="I1327" s="5" t="str">
        <f t="shared" si="40"/>
        <v>|n</v>
      </c>
      <c r="J1327" s="5" t="str">
        <f t="shared" si="41"/>
        <v>1326,Land Rover,Range Rover,2016,premium unleaded (recommended),AUTOMATIC,550,199495,|n</v>
      </c>
    </row>
    <row r="1328" spans="1:10">
      <c r="A1328" s="5">
        <v>1327</v>
      </c>
      <c r="B1328" s="5" t="s">
        <v>11414</v>
      </c>
      <c r="C1328" t="s">
        <v>11711</v>
      </c>
      <c r="D1328">
        <v>2015</v>
      </c>
      <c r="E1328" t="s">
        <v>11209</v>
      </c>
      <c r="F1328" t="s">
        <v>11904</v>
      </c>
      <c r="G1328" s="5">
        <v>240</v>
      </c>
      <c r="H1328">
        <v>60000</v>
      </c>
      <c r="I1328" s="5" t="str">
        <f t="shared" si="40"/>
        <v>|n</v>
      </c>
      <c r="J1328" s="5" t="str">
        <f t="shared" si="41"/>
        <v>1327,Land Rover,Range Rover Evoque,2015,premium unleaded (recommended),AUTOMATIC,240,60000,|n</v>
      </c>
    </row>
    <row r="1329" spans="1:10">
      <c r="A1329" s="5">
        <v>1328</v>
      </c>
      <c r="B1329" s="5" t="s">
        <v>11414</v>
      </c>
      <c r="C1329" t="s">
        <v>11711</v>
      </c>
      <c r="D1329">
        <v>2016</v>
      </c>
      <c r="E1329" t="s">
        <v>11209</v>
      </c>
      <c r="F1329" t="s">
        <v>11904</v>
      </c>
      <c r="G1329" s="5">
        <v>240</v>
      </c>
      <c r="H1329">
        <v>60775</v>
      </c>
      <c r="I1329" s="5">
        <f t="shared" si="40"/>
        <v>1327</v>
      </c>
      <c r="J1329" s="5" t="str">
        <f t="shared" si="41"/>
        <v>1328,Land Rover,Range Rover Evoque,2016,premium unleaded (recommended),AUTOMATIC,240,60775,1327</v>
      </c>
    </row>
    <row r="1330" spans="1:10">
      <c r="A1330" s="5">
        <v>1329</v>
      </c>
      <c r="B1330" s="5" t="s">
        <v>11414</v>
      </c>
      <c r="C1330" t="s">
        <v>11711</v>
      </c>
      <c r="D1330">
        <v>2017</v>
      </c>
      <c r="E1330" t="s">
        <v>11209</v>
      </c>
      <c r="F1330" t="s">
        <v>11904</v>
      </c>
      <c r="G1330" s="5">
        <v>240</v>
      </c>
      <c r="H1330">
        <v>62500</v>
      </c>
      <c r="I1330" s="5">
        <f t="shared" si="40"/>
        <v>1328</v>
      </c>
      <c r="J1330" s="5" t="str">
        <f t="shared" si="41"/>
        <v>1329,Land Rover,Range Rover Evoque,2017,premium unleaded (recommended),AUTOMATIC,240,62500,1328</v>
      </c>
    </row>
    <row r="1331" spans="1:10">
      <c r="A1331" s="5">
        <v>1330</v>
      </c>
      <c r="B1331" s="5" t="s">
        <v>11414</v>
      </c>
      <c r="C1331" t="s">
        <v>11712</v>
      </c>
      <c r="D1331">
        <v>2014</v>
      </c>
      <c r="E1331" t="s">
        <v>11368</v>
      </c>
      <c r="F1331" t="s">
        <v>11904</v>
      </c>
      <c r="G1331" s="5">
        <v>510</v>
      </c>
      <c r="H1331">
        <v>92400</v>
      </c>
      <c r="I1331" s="5" t="str">
        <f t="shared" si="40"/>
        <v>|n</v>
      </c>
      <c r="J1331" s="5" t="str">
        <f t="shared" si="41"/>
        <v>1330,Land Rover,Range Rover Sport,2014,flex-fuel (premium unleaded required/E85),AUTOMATIC,510,92400,|n</v>
      </c>
    </row>
    <row r="1332" spans="1:10">
      <c r="A1332" s="5">
        <v>1331</v>
      </c>
      <c r="B1332" s="5" t="s">
        <v>11414</v>
      </c>
      <c r="C1332" t="s">
        <v>11712</v>
      </c>
      <c r="D1332">
        <v>2014</v>
      </c>
      <c r="E1332" t="s">
        <v>11202</v>
      </c>
      <c r="F1332" t="s">
        <v>11904</v>
      </c>
      <c r="G1332" s="5">
        <v>510</v>
      </c>
      <c r="H1332">
        <v>92400</v>
      </c>
      <c r="I1332" s="5" t="str">
        <f t="shared" si="40"/>
        <v>|n</v>
      </c>
      <c r="J1332" s="5" t="str">
        <f t="shared" si="41"/>
        <v>1331,Land Rover,Range Rover Sport,2014,premium unleaded (required),AUTOMATIC,510,92400,|n</v>
      </c>
    </row>
    <row r="1333" spans="1:10">
      <c r="A1333" s="5">
        <v>1332</v>
      </c>
      <c r="B1333" s="5" t="s">
        <v>11414</v>
      </c>
      <c r="C1333" t="s">
        <v>11712</v>
      </c>
      <c r="D1333">
        <v>2015</v>
      </c>
      <c r="E1333" t="s">
        <v>11368</v>
      </c>
      <c r="F1333" t="s">
        <v>11904</v>
      </c>
      <c r="G1333" s="5">
        <v>550</v>
      </c>
      <c r="H1333">
        <v>110475</v>
      </c>
      <c r="I1333" s="5" t="str">
        <f t="shared" si="40"/>
        <v>|n</v>
      </c>
      <c r="J1333" s="5" t="str">
        <f t="shared" si="41"/>
        <v>1332,Land Rover,Range Rover Sport,2015,flex-fuel (premium unleaded required/E85),AUTOMATIC,550,110475,|n</v>
      </c>
    </row>
    <row r="1334" spans="1:10">
      <c r="A1334" s="5">
        <v>1333</v>
      </c>
      <c r="B1334" s="5" t="s">
        <v>11414</v>
      </c>
      <c r="C1334" t="s">
        <v>11712</v>
      </c>
      <c r="D1334">
        <v>2016</v>
      </c>
      <c r="E1334" t="s">
        <v>11219</v>
      </c>
      <c r="F1334" t="s">
        <v>11904</v>
      </c>
      <c r="G1334" s="5">
        <v>254</v>
      </c>
      <c r="H1334">
        <v>71450</v>
      </c>
      <c r="I1334" s="5" t="str">
        <f t="shared" si="40"/>
        <v>|n</v>
      </c>
      <c r="J1334" s="5" t="str">
        <f t="shared" si="41"/>
        <v>1333,Land Rover,Range Rover Sport,2016,diesel,AUTOMATIC,254,71450,|n</v>
      </c>
    </row>
    <row r="1335" spans="1:10">
      <c r="A1335" s="5">
        <v>1334</v>
      </c>
      <c r="B1335" s="5" t="s">
        <v>11414</v>
      </c>
      <c r="C1335" t="s">
        <v>11712</v>
      </c>
      <c r="D1335">
        <v>2016</v>
      </c>
      <c r="E1335" t="s">
        <v>11209</v>
      </c>
      <c r="F1335" t="s">
        <v>11904</v>
      </c>
      <c r="G1335" s="5">
        <v>550</v>
      </c>
      <c r="H1335">
        <v>111350</v>
      </c>
      <c r="I1335" s="5" t="str">
        <f t="shared" si="40"/>
        <v>|n</v>
      </c>
      <c r="J1335" s="5" t="str">
        <f t="shared" si="41"/>
        <v>1334,Land Rover,Range Rover Sport,2016,premium unleaded (recommended),AUTOMATIC,550,111350,|n</v>
      </c>
    </row>
    <row r="1336" spans="1:10">
      <c r="A1336" s="5">
        <v>1335</v>
      </c>
      <c r="B1336" s="5" t="s">
        <v>11393</v>
      </c>
      <c r="C1336" t="s">
        <v>11394</v>
      </c>
      <c r="D1336">
        <v>2015</v>
      </c>
      <c r="E1336" t="s">
        <v>11206</v>
      </c>
      <c r="F1336" t="s">
        <v>11904</v>
      </c>
      <c r="G1336" s="5">
        <v>134</v>
      </c>
      <c r="H1336">
        <v>32200</v>
      </c>
      <c r="I1336" s="5" t="str">
        <f t="shared" si="40"/>
        <v>|n</v>
      </c>
      <c r="J1336" s="5" t="str">
        <f t="shared" si="41"/>
        <v>1335,Lexus,CT 200h,2015,regular unleaded,AUTOMATIC,134,32200,|n</v>
      </c>
    </row>
    <row r="1337" spans="1:10">
      <c r="A1337" s="5">
        <v>1336</v>
      </c>
      <c r="B1337" s="5" t="s">
        <v>11393</v>
      </c>
      <c r="C1337" t="s">
        <v>11394</v>
      </c>
      <c r="D1337">
        <v>2016</v>
      </c>
      <c r="E1337" t="s">
        <v>11206</v>
      </c>
      <c r="F1337" t="s">
        <v>11904</v>
      </c>
      <c r="G1337" s="5">
        <v>134</v>
      </c>
      <c r="H1337">
        <v>31250</v>
      </c>
      <c r="I1337" s="5">
        <f t="shared" si="40"/>
        <v>1335</v>
      </c>
      <c r="J1337" s="5" t="str">
        <f t="shared" si="41"/>
        <v>1336,Lexus,CT 200h,2016,regular unleaded,AUTOMATIC,134,31250,1335</v>
      </c>
    </row>
    <row r="1338" spans="1:10">
      <c r="A1338" s="5">
        <v>1337</v>
      </c>
      <c r="B1338" s="5" t="s">
        <v>11393</v>
      </c>
      <c r="C1338" t="s">
        <v>11394</v>
      </c>
      <c r="D1338">
        <v>2017</v>
      </c>
      <c r="E1338" t="s">
        <v>11206</v>
      </c>
      <c r="F1338" t="s">
        <v>11904</v>
      </c>
      <c r="G1338" s="5">
        <v>134</v>
      </c>
      <c r="H1338">
        <v>31250</v>
      </c>
      <c r="I1338" s="5">
        <f t="shared" si="40"/>
        <v>1336</v>
      </c>
      <c r="J1338" s="5" t="str">
        <f t="shared" si="41"/>
        <v>1337,Lexus,CT 200h,2017,regular unleaded,AUTOMATIC,134,31250,1336</v>
      </c>
    </row>
    <row r="1339" spans="1:10">
      <c r="A1339" s="5">
        <v>1338</v>
      </c>
      <c r="B1339" s="5" t="s">
        <v>11393</v>
      </c>
      <c r="C1339" t="s">
        <v>11446</v>
      </c>
      <c r="D1339">
        <v>2015</v>
      </c>
      <c r="E1339" t="s">
        <v>11206</v>
      </c>
      <c r="F1339" t="s">
        <v>11904</v>
      </c>
      <c r="G1339" s="5">
        <v>200</v>
      </c>
      <c r="H1339">
        <v>40580</v>
      </c>
      <c r="I1339" s="5" t="str">
        <f t="shared" si="40"/>
        <v>|n</v>
      </c>
      <c r="J1339" s="5" t="str">
        <f t="shared" si="41"/>
        <v>1338,Lexus,ES 300h,2015,regular unleaded,AUTOMATIC,200,40580,|n</v>
      </c>
    </row>
    <row r="1340" spans="1:10">
      <c r="A1340" s="5">
        <v>1339</v>
      </c>
      <c r="B1340" s="5" t="s">
        <v>11393</v>
      </c>
      <c r="C1340" t="s">
        <v>11446</v>
      </c>
      <c r="D1340">
        <v>2016</v>
      </c>
      <c r="E1340" t="s">
        <v>11206</v>
      </c>
      <c r="F1340" t="s">
        <v>11904</v>
      </c>
      <c r="G1340" s="5">
        <v>200</v>
      </c>
      <c r="H1340">
        <v>41020</v>
      </c>
      <c r="I1340" s="5">
        <f t="shared" si="40"/>
        <v>1338</v>
      </c>
      <c r="J1340" s="5" t="str">
        <f t="shared" si="41"/>
        <v>1339,Lexus,ES 300h,2016,regular unleaded,AUTOMATIC,200,41020,1338</v>
      </c>
    </row>
    <row r="1341" spans="1:10">
      <c r="A1341" s="5">
        <v>1340</v>
      </c>
      <c r="B1341" s="5" t="s">
        <v>11393</v>
      </c>
      <c r="C1341" t="s">
        <v>11446</v>
      </c>
      <c r="D1341">
        <v>2017</v>
      </c>
      <c r="E1341" t="s">
        <v>11206</v>
      </c>
      <c r="F1341" t="s">
        <v>11904</v>
      </c>
      <c r="G1341" s="5">
        <v>200</v>
      </c>
      <c r="H1341">
        <v>41820</v>
      </c>
      <c r="I1341" s="5">
        <f t="shared" si="40"/>
        <v>1339</v>
      </c>
      <c r="J1341" s="5" t="str">
        <f t="shared" si="41"/>
        <v>1340,Lexus,ES 300h,2017,regular unleaded,AUTOMATIC,200,41820,1339</v>
      </c>
    </row>
    <row r="1342" spans="1:10">
      <c r="A1342" s="5">
        <v>1341</v>
      </c>
      <c r="B1342" s="5" t="s">
        <v>11393</v>
      </c>
      <c r="C1342" t="s">
        <v>11447</v>
      </c>
      <c r="D1342">
        <v>2005</v>
      </c>
      <c r="E1342" t="s">
        <v>11206</v>
      </c>
      <c r="F1342" t="s">
        <v>11904</v>
      </c>
      <c r="G1342" s="5">
        <v>225</v>
      </c>
      <c r="H1342">
        <v>32175</v>
      </c>
      <c r="I1342" s="5" t="str">
        <f t="shared" si="40"/>
        <v>|n</v>
      </c>
      <c r="J1342" s="5" t="str">
        <f t="shared" si="41"/>
        <v>1341,Lexus,ES 330,2005,regular unleaded,AUTOMATIC,225,32175,|n</v>
      </c>
    </row>
    <row r="1343" spans="1:10">
      <c r="A1343" s="5">
        <v>1342</v>
      </c>
      <c r="B1343" s="5" t="s">
        <v>11393</v>
      </c>
      <c r="C1343" t="s">
        <v>11447</v>
      </c>
      <c r="D1343">
        <v>2006</v>
      </c>
      <c r="E1343" t="s">
        <v>11206</v>
      </c>
      <c r="F1343" t="s">
        <v>11904</v>
      </c>
      <c r="G1343" s="5">
        <v>218</v>
      </c>
      <c r="H1343">
        <v>32300</v>
      </c>
      <c r="I1343" s="5">
        <f t="shared" si="40"/>
        <v>1341</v>
      </c>
      <c r="J1343" s="5" t="str">
        <f t="shared" si="41"/>
        <v>1342,Lexus,ES 330,2006,regular unleaded,AUTOMATIC,218,32300,1341</v>
      </c>
    </row>
    <row r="1344" spans="1:10">
      <c r="A1344" s="5">
        <v>1343</v>
      </c>
      <c r="B1344" s="5" t="s">
        <v>11393</v>
      </c>
      <c r="C1344" t="s">
        <v>11448</v>
      </c>
      <c r="D1344">
        <v>2015</v>
      </c>
      <c r="E1344" t="s">
        <v>11206</v>
      </c>
      <c r="F1344" t="s">
        <v>11904</v>
      </c>
      <c r="G1344" s="5">
        <v>268</v>
      </c>
      <c r="H1344">
        <v>40440</v>
      </c>
      <c r="I1344" s="5" t="str">
        <f t="shared" si="40"/>
        <v>|n</v>
      </c>
      <c r="J1344" s="5" t="str">
        <f t="shared" si="41"/>
        <v>1343,Lexus,ES 350,2015,regular unleaded,AUTOMATIC,268,40440,|n</v>
      </c>
    </row>
    <row r="1345" spans="1:10">
      <c r="A1345" s="5">
        <v>1344</v>
      </c>
      <c r="B1345" s="5" t="s">
        <v>11393</v>
      </c>
      <c r="C1345" s="5" t="s">
        <v>11448</v>
      </c>
      <c r="D1345">
        <v>2016</v>
      </c>
      <c r="E1345" t="s">
        <v>11206</v>
      </c>
      <c r="F1345" t="s">
        <v>11904</v>
      </c>
      <c r="G1345" s="5">
        <v>268</v>
      </c>
      <c r="H1345">
        <v>38100</v>
      </c>
      <c r="I1345" s="5">
        <f t="shared" si="40"/>
        <v>1343</v>
      </c>
      <c r="J1345" s="5" t="str">
        <f t="shared" si="41"/>
        <v>1344,Lexus,ES 350,2016,regular unleaded,AUTOMATIC,268,38100,1343</v>
      </c>
    </row>
    <row r="1346" spans="1:10">
      <c r="A1346" s="5">
        <v>1345</v>
      </c>
      <c r="B1346" s="5" t="s">
        <v>11393</v>
      </c>
      <c r="C1346" s="5" t="s">
        <v>11448</v>
      </c>
      <c r="D1346">
        <v>2017</v>
      </c>
      <c r="E1346" t="s">
        <v>11206</v>
      </c>
      <c r="F1346" t="s">
        <v>11904</v>
      </c>
      <c r="G1346" s="5">
        <v>268</v>
      </c>
      <c r="H1346">
        <v>38900</v>
      </c>
      <c r="I1346" s="5">
        <f t="shared" si="40"/>
        <v>1344</v>
      </c>
      <c r="J1346" s="5" t="str">
        <f t="shared" si="41"/>
        <v>1345,Lexus,ES 350,2017,regular unleaded,AUTOMATIC,268,38900,1344</v>
      </c>
    </row>
    <row r="1347" spans="1:10">
      <c r="A1347" s="5">
        <v>1346</v>
      </c>
      <c r="B1347" s="5" t="s">
        <v>11393</v>
      </c>
      <c r="C1347" t="s">
        <v>11536</v>
      </c>
      <c r="D1347">
        <v>2016</v>
      </c>
      <c r="E1347" t="s">
        <v>11202</v>
      </c>
      <c r="F1347" t="s">
        <v>11904</v>
      </c>
      <c r="G1347" s="5">
        <v>241</v>
      </c>
      <c r="H1347">
        <v>53285</v>
      </c>
      <c r="I1347" s="5" t="str">
        <f t="shared" ref="I1347:I1410" si="42">IF(AND($B1346=$B1347,$C1346=$C1347,$E1346=$E1347,$F1346=$F1347),A1346,"|n")</f>
        <v>|n</v>
      </c>
      <c r="J1347" s="5" t="str">
        <f t="shared" ref="J1347:J1410" si="43">A1347&amp;","&amp;B1347&amp;","&amp;C1347&amp;","&amp;D1347&amp;","&amp;E1347&amp;","&amp;F1347&amp;","&amp;G1347&amp;","&amp;H1347&amp;","&amp;I1347</f>
        <v>1346,Lexus,GS 200t,2016,premium unleaded (required),AUTOMATIC,241,53285,|n</v>
      </c>
    </row>
    <row r="1348" spans="1:10">
      <c r="A1348" s="5">
        <v>1347</v>
      </c>
      <c r="B1348" s="5" t="s">
        <v>11393</v>
      </c>
      <c r="C1348" t="s">
        <v>11536</v>
      </c>
      <c r="D1348">
        <v>2017</v>
      </c>
      <c r="E1348" t="s">
        <v>11202</v>
      </c>
      <c r="F1348" t="s">
        <v>11904</v>
      </c>
      <c r="G1348" s="5">
        <v>241</v>
      </c>
      <c r="H1348">
        <v>53980</v>
      </c>
      <c r="I1348" s="5">
        <f t="shared" si="42"/>
        <v>1346</v>
      </c>
      <c r="J1348" s="5" t="str">
        <f t="shared" si="43"/>
        <v>1347,Lexus,GS 200t,2017,premium unleaded (required),AUTOMATIC,241,53980,1346</v>
      </c>
    </row>
    <row r="1349" spans="1:10">
      <c r="A1349" s="5">
        <v>1348</v>
      </c>
      <c r="B1349" s="5" t="s">
        <v>11393</v>
      </c>
      <c r="C1349" t="s">
        <v>11537</v>
      </c>
      <c r="D1349">
        <v>2005</v>
      </c>
      <c r="E1349" t="s">
        <v>11202</v>
      </c>
      <c r="F1349" t="s">
        <v>11904</v>
      </c>
      <c r="G1349" s="5">
        <v>220</v>
      </c>
      <c r="H1349">
        <v>38875</v>
      </c>
      <c r="I1349" s="5" t="str">
        <f t="shared" si="42"/>
        <v>|n</v>
      </c>
      <c r="J1349" s="5" t="str">
        <f t="shared" si="43"/>
        <v>1348,Lexus,GS 300,2005,premium unleaded (required),AUTOMATIC,220,38875,|n</v>
      </c>
    </row>
    <row r="1350" spans="1:10">
      <c r="A1350" s="5">
        <v>1349</v>
      </c>
      <c r="B1350" s="5" t="s">
        <v>11393</v>
      </c>
      <c r="C1350" t="s">
        <v>11537</v>
      </c>
      <c r="D1350">
        <v>2006</v>
      </c>
      <c r="E1350" t="s">
        <v>11202</v>
      </c>
      <c r="F1350" t="s">
        <v>11904</v>
      </c>
      <c r="G1350" s="5">
        <v>245</v>
      </c>
      <c r="H1350">
        <v>45100</v>
      </c>
      <c r="I1350" s="5">
        <f t="shared" si="42"/>
        <v>1348</v>
      </c>
      <c r="J1350" s="5" t="str">
        <f t="shared" si="43"/>
        <v>1349,Lexus,GS 300,2006,premium unleaded (required),AUTOMATIC,245,45100,1348</v>
      </c>
    </row>
    <row r="1351" spans="1:10">
      <c r="A1351" s="5">
        <v>1350</v>
      </c>
      <c r="B1351" s="5" t="s">
        <v>11393</v>
      </c>
      <c r="C1351" t="s">
        <v>11538</v>
      </c>
      <c r="D1351">
        <v>2015</v>
      </c>
      <c r="E1351" t="s">
        <v>11202</v>
      </c>
      <c r="F1351" t="s">
        <v>11904</v>
      </c>
      <c r="G1351" s="5">
        <v>306</v>
      </c>
      <c r="H1351">
        <v>57330</v>
      </c>
      <c r="I1351" s="5" t="str">
        <f t="shared" si="42"/>
        <v>|n</v>
      </c>
      <c r="J1351" s="5" t="str">
        <f t="shared" si="43"/>
        <v>1350,Lexus,GS 350,2015,premium unleaded (required),AUTOMATIC,306,57330,|n</v>
      </c>
    </row>
    <row r="1352" spans="1:10">
      <c r="A1352" s="5">
        <v>1351</v>
      </c>
      <c r="B1352" s="5" t="s">
        <v>11393</v>
      </c>
      <c r="C1352" t="s">
        <v>11538</v>
      </c>
      <c r="D1352">
        <v>2016</v>
      </c>
      <c r="E1352" t="s">
        <v>11202</v>
      </c>
      <c r="F1352" t="s">
        <v>11904</v>
      </c>
      <c r="G1352" s="5">
        <v>311</v>
      </c>
      <c r="H1352">
        <v>54115</v>
      </c>
      <c r="I1352" s="5">
        <f t="shared" si="42"/>
        <v>1350</v>
      </c>
      <c r="J1352" s="5" t="str">
        <f t="shared" si="43"/>
        <v>1351,Lexus,GS 350,2016,premium unleaded (required),AUTOMATIC,311,54115,1350</v>
      </c>
    </row>
    <row r="1353" spans="1:10">
      <c r="A1353" s="5">
        <v>1352</v>
      </c>
      <c r="B1353" s="5" t="s">
        <v>11393</v>
      </c>
      <c r="C1353" t="s">
        <v>11538</v>
      </c>
      <c r="D1353">
        <v>2017</v>
      </c>
      <c r="E1353" t="s">
        <v>11202</v>
      </c>
      <c r="F1353" t="s">
        <v>11904</v>
      </c>
      <c r="G1353" s="5">
        <v>311</v>
      </c>
      <c r="H1353">
        <v>56555</v>
      </c>
      <c r="I1353" s="5">
        <f t="shared" si="42"/>
        <v>1351</v>
      </c>
      <c r="J1353" s="5" t="str">
        <f t="shared" si="43"/>
        <v>1352,Lexus,GS 350,2017,premium unleaded (required),AUTOMATIC,311,56555,1351</v>
      </c>
    </row>
    <row r="1354" spans="1:10">
      <c r="A1354" s="5">
        <v>1353</v>
      </c>
      <c r="B1354" s="5" t="s">
        <v>11393</v>
      </c>
      <c r="C1354" t="s">
        <v>11539</v>
      </c>
      <c r="D1354">
        <v>2005</v>
      </c>
      <c r="E1354" t="s">
        <v>11202</v>
      </c>
      <c r="F1354" t="s">
        <v>11904</v>
      </c>
      <c r="G1354" s="5">
        <v>300</v>
      </c>
      <c r="H1354">
        <v>47975</v>
      </c>
      <c r="I1354" s="5" t="str">
        <f t="shared" si="42"/>
        <v>|n</v>
      </c>
      <c r="J1354" s="5" t="str">
        <f t="shared" si="43"/>
        <v>1353,Lexus,GS 430,2005,premium unleaded (required),AUTOMATIC,300,47975,|n</v>
      </c>
    </row>
    <row r="1355" spans="1:10">
      <c r="A1355" s="5">
        <v>1354</v>
      </c>
      <c r="B1355" s="5" t="s">
        <v>11393</v>
      </c>
      <c r="C1355" t="s">
        <v>11539</v>
      </c>
      <c r="D1355">
        <v>2006</v>
      </c>
      <c r="E1355" t="s">
        <v>11202</v>
      </c>
      <c r="F1355" t="s">
        <v>11904</v>
      </c>
      <c r="G1355" s="5">
        <v>300</v>
      </c>
      <c r="H1355">
        <v>51375</v>
      </c>
      <c r="I1355" s="5">
        <f t="shared" si="42"/>
        <v>1353</v>
      </c>
      <c r="J1355" s="5" t="str">
        <f t="shared" si="43"/>
        <v>1354,Lexus,GS 430,2006,premium unleaded (required),AUTOMATIC,300,51375,1353</v>
      </c>
    </row>
    <row r="1356" spans="1:10">
      <c r="A1356" s="5">
        <v>1355</v>
      </c>
      <c r="B1356" s="5" t="s">
        <v>11393</v>
      </c>
      <c r="C1356" t="s">
        <v>11539</v>
      </c>
      <c r="D1356">
        <v>2007</v>
      </c>
      <c r="E1356" t="s">
        <v>11202</v>
      </c>
      <c r="F1356" t="s">
        <v>11904</v>
      </c>
      <c r="G1356" s="5">
        <v>290</v>
      </c>
      <c r="H1356">
        <v>52375</v>
      </c>
      <c r="I1356" s="5">
        <f t="shared" si="42"/>
        <v>1354</v>
      </c>
      <c r="J1356" s="5" t="str">
        <f t="shared" si="43"/>
        <v>1355,Lexus,GS 430,2007,premium unleaded (required),AUTOMATIC,290,52375,1354</v>
      </c>
    </row>
    <row r="1357" spans="1:10">
      <c r="A1357" s="5">
        <v>1356</v>
      </c>
      <c r="B1357" s="5" t="s">
        <v>11393</v>
      </c>
      <c r="C1357" t="s">
        <v>11540</v>
      </c>
      <c r="D1357">
        <v>2014</v>
      </c>
      <c r="E1357" t="s">
        <v>11202</v>
      </c>
      <c r="F1357" t="s">
        <v>11904</v>
      </c>
      <c r="G1357" s="5">
        <v>338</v>
      </c>
      <c r="H1357">
        <v>60430</v>
      </c>
      <c r="I1357" s="5" t="str">
        <f t="shared" si="42"/>
        <v>|n</v>
      </c>
      <c r="J1357" s="5" t="str">
        <f t="shared" si="43"/>
        <v>1356,Lexus,GS 450h,2014,premium unleaded (required),AUTOMATIC,338,60430,|n</v>
      </c>
    </row>
    <row r="1358" spans="1:10">
      <c r="A1358" s="5">
        <v>1357</v>
      </c>
      <c r="B1358" s="5" t="s">
        <v>11393</v>
      </c>
      <c r="C1358" t="s">
        <v>11540</v>
      </c>
      <c r="D1358">
        <v>2015</v>
      </c>
      <c r="E1358" t="s">
        <v>11202</v>
      </c>
      <c r="F1358" t="s">
        <v>11904</v>
      </c>
      <c r="G1358" s="5">
        <v>338</v>
      </c>
      <c r="H1358">
        <v>61330</v>
      </c>
      <c r="I1358" s="5">
        <f t="shared" si="42"/>
        <v>1356</v>
      </c>
      <c r="J1358" s="5" t="str">
        <f t="shared" si="43"/>
        <v>1357,Lexus,GS 450h,2015,premium unleaded (required),AUTOMATIC,338,61330,1356</v>
      </c>
    </row>
    <row r="1359" spans="1:10">
      <c r="A1359" s="5">
        <v>1358</v>
      </c>
      <c r="B1359" s="5" t="s">
        <v>11393</v>
      </c>
      <c r="C1359" s="5" t="s">
        <v>11540</v>
      </c>
      <c r="D1359">
        <v>2016</v>
      </c>
      <c r="E1359" t="s">
        <v>11202</v>
      </c>
      <c r="F1359" t="s">
        <v>11904</v>
      </c>
      <c r="G1359" s="5">
        <v>338</v>
      </c>
      <c r="H1359">
        <v>63080</v>
      </c>
      <c r="I1359" s="5">
        <f t="shared" si="42"/>
        <v>1357</v>
      </c>
      <c r="J1359" s="5" t="str">
        <f t="shared" si="43"/>
        <v>1358,Lexus,GS 450h,2016,premium unleaded (required),AUTOMATIC,338,63080,1357</v>
      </c>
    </row>
    <row r="1360" spans="1:10">
      <c r="A1360" s="5">
        <v>1359</v>
      </c>
      <c r="B1360" s="5" t="s">
        <v>11393</v>
      </c>
      <c r="C1360" t="s">
        <v>11541</v>
      </c>
      <c r="D1360">
        <v>2009</v>
      </c>
      <c r="E1360" t="s">
        <v>11202</v>
      </c>
      <c r="F1360" t="s">
        <v>11904</v>
      </c>
      <c r="G1360" s="5">
        <v>342</v>
      </c>
      <c r="H1360">
        <v>53470</v>
      </c>
      <c r="I1360" s="5" t="str">
        <f t="shared" si="42"/>
        <v>|n</v>
      </c>
      <c r="J1360" s="5" t="str">
        <f t="shared" si="43"/>
        <v>1359,Lexus,GS 460,2009,premium unleaded (required),AUTOMATIC,342,53470,|n</v>
      </c>
    </row>
    <row r="1361" spans="1:10">
      <c r="A1361" s="5">
        <v>1360</v>
      </c>
      <c r="B1361" s="5" t="s">
        <v>11393</v>
      </c>
      <c r="C1361" t="s">
        <v>11541</v>
      </c>
      <c r="D1361">
        <v>2010</v>
      </c>
      <c r="E1361" t="s">
        <v>11202</v>
      </c>
      <c r="F1361" t="s">
        <v>11904</v>
      </c>
      <c r="G1361" s="5">
        <v>342</v>
      </c>
      <c r="H1361">
        <v>54070</v>
      </c>
      <c r="I1361" s="5">
        <f t="shared" si="42"/>
        <v>1359</v>
      </c>
      <c r="J1361" s="5" t="str">
        <f t="shared" si="43"/>
        <v>1360,Lexus,GS 460,2010,premium unleaded (required),AUTOMATIC,342,54070,1359</v>
      </c>
    </row>
    <row r="1362" spans="1:10">
      <c r="A1362" s="5">
        <v>1361</v>
      </c>
      <c r="B1362" s="5" t="s">
        <v>11393</v>
      </c>
      <c r="C1362" s="5" t="s">
        <v>11541</v>
      </c>
      <c r="D1362">
        <v>2011</v>
      </c>
      <c r="E1362" t="s">
        <v>11202</v>
      </c>
      <c r="F1362" t="s">
        <v>11904</v>
      </c>
      <c r="G1362" s="5">
        <v>342</v>
      </c>
      <c r="H1362">
        <v>55370</v>
      </c>
      <c r="I1362" s="5">
        <f t="shared" si="42"/>
        <v>1360</v>
      </c>
      <c r="J1362" s="5" t="str">
        <f t="shared" si="43"/>
        <v>1361,Lexus,GS 460,2011,premium unleaded (required),AUTOMATIC,342,55370,1360</v>
      </c>
    </row>
    <row r="1363" spans="1:10">
      <c r="A1363" s="5">
        <v>1362</v>
      </c>
      <c r="B1363" s="5" t="s">
        <v>11393</v>
      </c>
      <c r="C1363" s="5" t="s">
        <v>11542</v>
      </c>
      <c r="D1363">
        <v>2016</v>
      </c>
      <c r="E1363" t="s">
        <v>11202</v>
      </c>
      <c r="F1363" t="s">
        <v>11904</v>
      </c>
      <c r="G1363" s="5">
        <v>467</v>
      </c>
      <c r="H1363">
        <v>84440</v>
      </c>
      <c r="I1363" s="5" t="str">
        <f t="shared" si="42"/>
        <v>|n</v>
      </c>
      <c r="J1363" s="5" t="str">
        <f t="shared" si="43"/>
        <v>1362,Lexus,GS F,2016,premium unleaded (required),AUTOMATIC,467,84440,|n</v>
      </c>
    </row>
    <row r="1364" spans="1:10">
      <c r="A1364" s="5">
        <v>1363</v>
      </c>
      <c r="B1364" s="5" t="s">
        <v>11393</v>
      </c>
      <c r="C1364" t="s">
        <v>11547</v>
      </c>
      <c r="D1364">
        <v>2015</v>
      </c>
      <c r="E1364" t="s">
        <v>11202</v>
      </c>
      <c r="F1364" t="s">
        <v>11904</v>
      </c>
      <c r="G1364" s="5">
        <v>301</v>
      </c>
      <c r="H1364">
        <v>61115</v>
      </c>
      <c r="I1364" s="5" t="str">
        <f t="shared" si="42"/>
        <v>|n</v>
      </c>
      <c r="J1364" s="5" t="str">
        <f t="shared" si="43"/>
        <v>1363,Lexus,GX 460,2015,premium unleaded (required),AUTOMATIC,301,61115,|n</v>
      </c>
    </row>
    <row r="1365" spans="1:10">
      <c r="A1365" s="5">
        <v>1364</v>
      </c>
      <c r="B1365" s="5" t="s">
        <v>11393</v>
      </c>
      <c r="C1365" t="s">
        <v>11547</v>
      </c>
      <c r="D1365">
        <v>2016</v>
      </c>
      <c r="E1365" t="s">
        <v>11202</v>
      </c>
      <c r="F1365" t="s">
        <v>11904</v>
      </c>
      <c r="G1365" s="5">
        <v>301</v>
      </c>
      <c r="H1365">
        <v>62155</v>
      </c>
      <c r="I1365" s="5">
        <f t="shared" si="42"/>
        <v>1363</v>
      </c>
      <c r="J1365" s="5" t="str">
        <f t="shared" si="43"/>
        <v>1364,Lexus,GX 460,2016,premium unleaded (required),AUTOMATIC,301,62155,1363</v>
      </c>
    </row>
    <row r="1366" spans="1:10">
      <c r="A1366" s="5">
        <v>1365</v>
      </c>
      <c r="B1366" s="5" t="s">
        <v>11393</v>
      </c>
      <c r="C1366" t="s">
        <v>11547</v>
      </c>
      <c r="D1366">
        <v>2017</v>
      </c>
      <c r="E1366" t="s">
        <v>11202</v>
      </c>
      <c r="F1366" t="s">
        <v>11904</v>
      </c>
      <c r="G1366" s="5">
        <v>301</v>
      </c>
      <c r="H1366">
        <v>62980</v>
      </c>
      <c r="I1366" s="5">
        <f t="shared" si="42"/>
        <v>1364</v>
      </c>
      <c r="J1366" s="5" t="str">
        <f t="shared" si="43"/>
        <v>1365,Lexus,GX 460,2017,premium unleaded (required),AUTOMATIC,301,62980,1364</v>
      </c>
    </row>
    <row r="1367" spans="1:10">
      <c r="A1367" s="5">
        <v>1366</v>
      </c>
      <c r="B1367" s="5" t="s">
        <v>11393</v>
      </c>
      <c r="C1367" t="s">
        <v>11548</v>
      </c>
      <c r="D1367">
        <v>2007</v>
      </c>
      <c r="E1367" t="s">
        <v>11206</v>
      </c>
      <c r="F1367" t="s">
        <v>11904</v>
      </c>
      <c r="G1367" s="5">
        <v>263</v>
      </c>
      <c r="H1367">
        <v>46635</v>
      </c>
      <c r="I1367" s="5" t="str">
        <f t="shared" si="42"/>
        <v>|n</v>
      </c>
      <c r="J1367" s="5" t="str">
        <f t="shared" si="43"/>
        <v>1366,Lexus,GX 470,2007,regular unleaded,AUTOMATIC,263,46635,|n</v>
      </c>
    </row>
    <row r="1368" spans="1:10">
      <c r="A1368" s="5">
        <v>1367</v>
      </c>
      <c r="B1368" s="5" t="s">
        <v>11393</v>
      </c>
      <c r="C1368" t="s">
        <v>11548</v>
      </c>
      <c r="D1368">
        <v>2008</v>
      </c>
      <c r="E1368" t="s">
        <v>11202</v>
      </c>
      <c r="F1368" t="s">
        <v>11904</v>
      </c>
      <c r="G1368" s="5">
        <v>263</v>
      </c>
      <c r="H1368">
        <v>47315</v>
      </c>
      <c r="I1368" s="5" t="str">
        <f t="shared" si="42"/>
        <v>|n</v>
      </c>
      <c r="J1368" s="5" t="str">
        <f t="shared" si="43"/>
        <v>1367,Lexus,GX 470,2008,premium unleaded (required),AUTOMATIC,263,47315,|n</v>
      </c>
    </row>
    <row r="1369" spans="1:10">
      <c r="A1369" s="5">
        <v>1368</v>
      </c>
      <c r="B1369" s="5" t="s">
        <v>11393</v>
      </c>
      <c r="C1369" t="s">
        <v>11548</v>
      </c>
      <c r="D1369">
        <v>2009</v>
      </c>
      <c r="E1369" t="s">
        <v>11202</v>
      </c>
      <c r="F1369" t="s">
        <v>11904</v>
      </c>
      <c r="G1369" s="5">
        <v>263</v>
      </c>
      <c r="H1369">
        <v>47615</v>
      </c>
      <c r="I1369" s="5">
        <f t="shared" si="42"/>
        <v>1367</v>
      </c>
      <c r="J1369" s="5" t="str">
        <f t="shared" si="43"/>
        <v>1368,Lexus,GX 470,2009,premium unleaded (required),AUTOMATIC,263,47615,1367</v>
      </c>
    </row>
    <row r="1370" spans="1:10">
      <c r="A1370" s="5">
        <v>1369</v>
      </c>
      <c r="B1370" s="5" t="s">
        <v>11393</v>
      </c>
      <c r="C1370" t="s">
        <v>11556</v>
      </c>
      <c r="D1370">
        <v>2010</v>
      </c>
      <c r="E1370" t="s">
        <v>11206</v>
      </c>
      <c r="F1370" t="s">
        <v>11904</v>
      </c>
      <c r="G1370" s="5">
        <v>187</v>
      </c>
      <c r="H1370">
        <v>37420</v>
      </c>
      <c r="I1370" s="5" t="str">
        <f t="shared" si="42"/>
        <v>|n</v>
      </c>
      <c r="J1370" s="5" t="str">
        <f t="shared" si="43"/>
        <v>1369,Lexus,HS 250h,2010,regular unleaded,AUTOMATIC,187,37420,|n</v>
      </c>
    </row>
    <row r="1371" spans="1:10">
      <c r="A1371" s="5">
        <v>1370</v>
      </c>
      <c r="B1371" s="5" t="s">
        <v>11393</v>
      </c>
      <c r="C1371" t="s">
        <v>11556</v>
      </c>
      <c r="D1371">
        <v>2011</v>
      </c>
      <c r="E1371" t="s">
        <v>11206</v>
      </c>
      <c r="F1371" t="s">
        <v>11904</v>
      </c>
      <c r="G1371" s="5">
        <v>187</v>
      </c>
      <c r="H1371">
        <v>39100</v>
      </c>
      <c r="I1371" s="5">
        <f t="shared" si="42"/>
        <v>1369</v>
      </c>
      <c r="J1371" s="5" t="str">
        <f t="shared" si="43"/>
        <v>1370,Lexus,HS 250h,2011,regular unleaded,AUTOMATIC,187,39100,1369</v>
      </c>
    </row>
    <row r="1372" spans="1:10">
      <c r="A1372" s="5">
        <v>1371</v>
      </c>
      <c r="B1372" s="5" t="s">
        <v>11393</v>
      </c>
      <c r="C1372" t="s">
        <v>11556</v>
      </c>
      <c r="D1372">
        <v>2012</v>
      </c>
      <c r="E1372" t="s">
        <v>11206</v>
      </c>
      <c r="F1372" t="s">
        <v>11904</v>
      </c>
      <c r="G1372" s="5">
        <v>187</v>
      </c>
      <c r="H1372">
        <v>39800</v>
      </c>
      <c r="I1372" s="5">
        <f t="shared" si="42"/>
        <v>1370</v>
      </c>
      <c r="J1372" s="5" t="str">
        <f t="shared" si="43"/>
        <v>1371,Lexus,HS 250h,2012,regular unleaded,AUTOMATIC,187,39800,1370</v>
      </c>
    </row>
    <row r="1373" spans="1:10">
      <c r="A1373" s="5">
        <v>1372</v>
      </c>
      <c r="B1373" s="5" t="s">
        <v>11393</v>
      </c>
      <c r="C1373" t="s">
        <v>11570</v>
      </c>
      <c r="D1373">
        <v>2016</v>
      </c>
      <c r="E1373" t="s">
        <v>11202</v>
      </c>
      <c r="F1373" t="s">
        <v>11904</v>
      </c>
      <c r="G1373" s="5">
        <v>241</v>
      </c>
      <c r="H1373">
        <v>37325</v>
      </c>
      <c r="I1373" s="5" t="str">
        <f t="shared" si="42"/>
        <v>|n</v>
      </c>
      <c r="J1373" s="5" t="str">
        <f t="shared" si="43"/>
        <v>1372,Lexus,IS 200t,2016,premium unleaded (required),AUTOMATIC,241,37325,|n</v>
      </c>
    </row>
    <row r="1374" spans="1:10">
      <c r="A1374" s="5">
        <v>1373</v>
      </c>
      <c r="B1374" s="5" t="s">
        <v>11393</v>
      </c>
      <c r="C1374" t="s">
        <v>11570</v>
      </c>
      <c r="D1374">
        <v>2017</v>
      </c>
      <c r="E1374" t="s">
        <v>11202</v>
      </c>
      <c r="F1374" t="s">
        <v>11904</v>
      </c>
      <c r="G1374" s="5">
        <v>241</v>
      </c>
      <c r="H1374">
        <v>37825</v>
      </c>
      <c r="I1374" s="5">
        <f t="shared" si="42"/>
        <v>1372</v>
      </c>
      <c r="J1374" s="5" t="str">
        <f t="shared" si="43"/>
        <v>1373,Lexus,IS 200t,2017,premium unleaded (required),AUTOMATIC,241,37825,1372</v>
      </c>
    </row>
    <row r="1375" spans="1:10">
      <c r="A1375" s="5">
        <v>1374</v>
      </c>
      <c r="B1375" s="5" t="s">
        <v>11393</v>
      </c>
      <c r="C1375" t="s">
        <v>11572</v>
      </c>
      <c r="D1375">
        <v>2013</v>
      </c>
      <c r="E1375" t="s">
        <v>11202</v>
      </c>
      <c r="F1375" t="s">
        <v>11904</v>
      </c>
      <c r="G1375" s="5">
        <v>204</v>
      </c>
      <c r="H1375">
        <v>37525</v>
      </c>
      <c r="I1375" s="5" t="str">
        <f t="shared" si="42"/>
        <v>|n</v>
      </c>
      <c r="J1375" s="5" t="str">
        <f t="shared" si="43"/>
        <v>1374,Lexus,IS 250,2013,premium unleaded (required),AUTOMATIC,204,37525,|n</v>
      </c>
    </row>
    <row r="1376" spans="1:10">
      <c r="A1376" s="5">
        <v>1375</v>
      </c>
      <c r="B1376" s="5" t="s">
        <v>11393</v>
      </c>
      <c r="C1376" t="s">
        <v>11572</v>
      </c>
      <c r="D1376">
        <v>2014</v>
      </c>
      <c r="E1376" t="s">
        <v>11202</v>
      </c>
      <c r="F1376" t="s">
        <v>11904</v>
      </c>
      <c r="G1376" s="5">
        <v>204</v>
      </c>
      <c r="H1376">
        <v>38635</v>
      </c>
      <c r="I1376" s="5">
        <f t="shared" si="42"/>
        <v>1374</v>
      </c>
      <c r="J1376" s="5" t="str">
        <f t="shared" si="43"/>
        <v>1375,Lexus,IS 250,2014,premium unleaded (required),AUTOMATIC,204,38635,1374</v>
      </c>
    </row>
    <row r="1377" spans="1:10">
      <c r="A1377" s="5">
        <v>1376</v>
      </c>
      <c r="B1377" s="5" t="s">
        <v>11393</v>
      </c>
      <c r="C1377" t="s">
        <v>11572</v>
      </c>
      <c r="D1377">
        <v>2015</v>
      </c>
      <c r="E1377" t="s">
        <v>11202</v>
      </c>
      <c r="F1377" t="s">
        <v>11904</v>
      </c>
      <c r="G1377" s="5">
        <v>204</v>
      </c>
      <c r="H1377">
        <v>43690</v>
      </c>
      <c r="I1377" s="5">
        <f t="shared" si="42"/>
        <v>1375</v>
      </c>
      <c r="J1377" s="5" t="str">
        <f t="shared" si="43"/>
        <v>1376,Lexus,IS 250,2015,premium unleaded (required),AUTOMATIC,204,43690,1375</v>
      </c>
    </row>
    <row r="1378" spans="1:10">
      <c r="A1378" s="5">
        <v>1377</v>
      </c>
      <c r="B1378" s="5" t="s">
        <v>11393</v>
      </c>
      <c r="C1378" t="s">
        <v>11571</v>
      </c>
      <c r="D1378">
        <v>2013</v>
      </c>
      <c r="E1378" t="s">
        <v>11202</v>
      </c>
      <c r="F1378" t="s">
        <v>11904</v>
      </c>
      <c r="G1378" s="5">
        <v>204</v>
      </c>
      <c r="H1378">
        <v>42610</v>
      </c>
      <c r="I1378" s="5" t="str">
        <f t="shared" si="42"/>
        <v>|n</v>
      </c>
      <c r="J1378" s="5" t="str">
        <f t="shared" si="43"/>
        <v>1377,Lexus,IS 250 C,2013,premium unleaded (required),AUTOMATIC,204,42610,|n</v>
      </c>
    </row>
    <row r="1379" spans="1:10">
      <c r="A1379" s="5">
        <v>1378</v>
      </c>
      <c r="B1379" s="5" t="s">
        <v>11393</v>
      </c>
      <c r="C1379" t="s">
        <v>11571</v>
      </c>
      <c r="D1379">
        <v>2014</v>
      </c>
      <c r="E1379" t="s">
        <v>11202</v>
      </c>
      <c r="F1379" t="s">
        <v>11904</v>
      </c>
      <c r="G1379" s="5">
        <v>204</v>
      </c>
      <c r="H1379">
        <v>42860</v>
      </c>
      <c r="I1379" s="5">
        <f t="shared" si="42"/>
        <v>1377</v>
      </c>
      <c r="J1379" s="5" t="str">
        <f t="shared" si="43"/>
        <v>1378,Lexus,IS 250 C,2014,premium unleaded (required),AUTOMATIC,204,42860,1377</v>
      </c>
    </row>
    <row r="1380" spans="1:10">
      <c r="A1380" s="5">
        <v>1379</v>
      </c>
      <c r="B1380" s="5" t="s">
        <v>11393</v>
      </c>
      <c r="C1380" t="s">
        <v>11571</v>
      </c>
      <c r="D1380">
        <v>2015</v>
      </c>
      <c r="E1380" t="s">
        <v>11202</v>
      </c>
      <c r="F1380" t="s">
        <v>11904</v>
      </c>
      <c r="G1380" s="5">
        <v>204</v>
      </c>
      <c r="H1380">
        <v>43360</v>
      </c>
      <c r="I1380" s="5">
        <f t="shared" si="42"/>
        <v>1378</v>
      </c>
      <c r="J1380" s="5" t="str">
        <f t="shared" si="43"/>
        <v>1379,Lexus,IS 250 C,2015,premium unleaded (required),AUTOMATIC,204,43360,1378</v>
      </c>
    </row>
    <row r="1381" spans="1:10">
      <c r="A1381" s="5">
        <v>1380</v>
      </c>
      <c r="B1381" s="5" t="s">
        <v>11393</v>
      </c>
      <c r="C1381" t="s">
        <v>11573</v>
      </c>
      <c r="D1381">
        <v>2005</v>
      </c>
      <c r="E1381" t="s">
        <v>11202</v>
      </c>
      <c r="F1381" t="s">
        <v>11904</v>
      </c>
      <c r="G1381" s="5">
        <v>215</v>
      </c>
      <c r="H1381">
        <v>31105</v>
      </c>
      <c r="I1381" s="5" t="str">
        <f t="shared" si="42"/>
        <v>|n</v>
      </c>
      <c r="J1381" s="5" t="str">
        <f t="shared" si="43"/>
        <v>1380,Lexus,IS 300,2005,premium unleaded (required),AUTOMATIC,215,31105,|n</v>
      </c>
    </row>
    <row r="1382" spans="1:10">
      <c r="A1382" s="5">
        <v>1381</v>
      </c>
      <c r="B1382" s="5" t="s">
        <v>11393</v>
      </c>
      <c r="C1382" t="s">
        <v>11573</v>
      </c>
      <c r="D1382">
        <v>2005</v>
      </c>
      <c r="E1382" t="s">
        <v>11202</v>
      </c>
      <c r="F1382" t="s">
        <v>11903</v>
      </c>
      <c r="G1382" s="5">
        <v>215</v>
      </c>
      <c r="H1382">
        <v>29735</v>
      </c>
      <c r="I1382" s="5" t="str">
        <f t="shared" si="42"/>
        <v>|n</v>
      </c>
      <c r="J1382" s="5" t="str">
        <f t="shared" si="43"/>
        <v>1381,Lexus,IS 300,2005,premium unleaded (required),MANUAL,215,29735,|n</v>
      </c>
    </row>
    <row r="1383" spans="1:10">
      <c r="A1383" s="5">
        <v>1382</v>
      </c>
      <c r="B1383" s="5" t="s">
        <v>11393</v>
      </c>
      <c r="C1383" t="s">
        <v>11573</v>
      </c>
      <c r="D1383">
        <v>2016</v>
      </c>
      <c r="E1383" t="s">
        <v>11202</v>
      </c>
      <c r="F1383" t="s">
        <v>11904</v>
      </c>
      <c r="G1383" s="5">
        <v>255</v>
      </c>
      <c r="H1383">
        <v>39700</v>
      </c>
      <c r="I1383" s="5" t="str">
        <f t="shared" si="42"/>
        <v>|n</v>
      </c>
      <c r="J1383" s="5" t="str">
        <f t="shared" si="43"/>
        <v>1382,Lexus,IS 300,2016,premium unleaded (required),AUTOMATIC,255,39700,|n</v>
      </c>
    </row>
    <row r="1384" spans="1:10">
      <c r="A1384" s="5">
        <v>1383</v>
      </c>
      <c r="B1384" s="5" t="s">
        <v>11393</v>
      </c>
      <c r="C1384" t="s">
        <v>11573</v>
      </c>
      <c r="D1384">
        <v>2017</v>
      </c>
      <c r="E1384" t="s">
        <v>11202</v>
      </c>
      <c r="F1384" t="s">
        <v>11904</v>
      </c>
      <c r="G1384" s="5">
        <v>255</v>
      </c>
      <c r="H1384">
        <v>40200</v>
      </c>
      <c r="I1384" s="5">
        <f t="shared" si="42"/>
        <v>1382</v>
      </c>
      <c r="J1384" s="5" t="str">
        <f t="shared" si="43"/>
        <v>1383,Lexus,IS 300,2017,premium unleaded (required),AUTOMATIC,255,40200,1382</v>
      </c>
    </row>
    <row r="1385" spans="1:10">
      <c r="A1385" s="5">
        <v>1384</v>
      </c>
      <c r="B1385" s="5" t="s">
        <v>11393</v>
      </c>
      <c r="C1385" t="s">
        <v>11575</v>
      </c>
      <c r="D1385">
        <v>2014</v>
      </c>
      <c r="E1385" t="s">
        <v>11202</v>
      </c>
      <c r="F1385" t="s">
        <v>11904</v>
      </c>
      <c r="G1385" s="5">
        <v>306</v>
      </c>
      <c r="H1385">
        <v>41850</v>
      </c>
      <c r="I1385" s="5" t="str">
        <f t="shared" si="42"/>
        <v>|n</v>
      </c>
      <c r="J1385" s="5" t="str">
        <f t="shared" si="43"/>
        <v>1384,Lexus,IS 350,2014,premium unleaded (required),AUTOMATIC,306,41850,|n</v>
      </c>
    </row>
    <row r="1386" spans="1:10">
      <c r="A1386" s="5">
        <v>1385</v>
      </c>
      <c r="B1386" s="5" t="s">
        <v>11393</v>
      </c>
      <c r="C1386" t="s">
        <v>11575</v>
      </c>
      <c r="D1386">
        <v>2015</v>
      </c>
      <c r="E1386" t="s">
        <v>11202</v>
      </c>
      <c r="F1386" t="s">
        <v>11904</v>
      </c>
      <c r="G1386" s="5">
        <v>306</v>
      </c>
      <c r="H1386">
        <v>42300</v>
      </c>
      <c r="I1386" s="5">
        <f t="shared" si="42"/>
        <v>1384</v>
      </c>
      <c r="J1386" s="5" t="str">
        <f t="shared" si="43"/>
        <v>1385,Lexus,IS 350,2015,premium unleaded (required),AUTOMATIC,306,42300,1384</v>
      </c>
    </row>
    <row r="1387" spans="1:10">
      <c r="A1387" s="5">
        <v>1386</v>
      </c>
      <c r="B1387" s="5" t="s">
        <v>11393</v>
      </c>
      <c r="C1387" t="s">
        <v>11575</v>
      </c>
      <c r="D1387">
        <v>2016</v>
      </c>
      <c r="E1387" t="s">
        <v>11202</v>
      </c>
      <c r="F1387" t="s">
        <v>11904</v>
      </c>
      <c r="G1387" s="5">
        <v>306</v>
      </c>
      <c r="H1387">
        <v>43035</v>
      </c>
      <c r="I1387" s="5">
        <f t="shared" si="42"/>
        <v>1385</v>
      </c>
      <c r="J1387" s="5" t="str">
        <f t="shared" si="43"/>
        <v>1386,Lexus,IS 350,2016,premium unleaded (required),AUTOMATIC,306,43035,1385</v>
      </c>
    </row>
    <row r="1388" spans="1:10">
      <c r="A1388" s="5">
        <v>1387</v>
      </c>
      <c r="B1388" s="5" t="s">
        <v>11393</v>
      </c>
      <c r="C1388" t="s">
        <v>11574</v>
      </c>
      <c r="D1388">
        <v>2013</v>
      </c>
      <c r="E1388" t="s">
        <v>11202</v>
      </c>
      <c r="F1388" t="s">
        <v>11904</v>
      </c>
      <c r="G1388" s="5">
        <v>306</v>
      </c>
      <c r="H1388">
        <v>46890</v>
      </c>
      <c r="I1388" s="5" t="str">
        <f t="shared" si="42"/>
        <v>|n</v>
      </c>
      <c r="J1388" s="5" t="str">
        <f t="shared" si="43"/>
        <v>1387,Lexus,IS 350 C,2013,premium unleaded (required),AUTOMATIC,306,46890,|n</v>
      </c>
    </row>
    <row r="1389" spans="1:10">
      <c r="A1389" s="5">
        <v>1388</v>
      </c>
      <c r="B1389" s="5" t="s">
        <v>11393</v>
      </c>
      <c r="C1389" s="5" t="s">
        <v>11574</v>
      </c>
      <c r="D1389">
        <v>2014</v>
      </c>
      <c r="E1389" t="s">
        <v>11202</v>
      </c>
      <c r="F1389" t="s">
        <v>11904</v>
      </c>
      <c r="G1389" s="5">
        <v>306</v>
      </c>
      <c r="H1389">
        <v>47140</v>
      </c>
      <c r="I1389" s="5">
        <f t="shared" si="42"/>
        <v>1387</v>
      </c>
      <c r="J1389" s="5" t="str">
        <f t="shared" si="43"/>
        <v>1388,Lexus,IS 350 C,2014,premium unleaded (required),AUTOMATIC,306,47140,1387</v>
      </c>
    </row>
    <row r="1390" spans="1:10">
      <c r="A1390" s="5">
        <v>1389</v>
      </c>
      <c r="B1390" s="5" t="s">
        <v>11393</v>
      </c>
      <c r="C1390" t="s">
        <v>11574</v>
      </c>
      <c r="D1390">
        <v>2015</v>
      </c>
      <c r="E1390" t="s">
        <v>11202</v>
      </c>
      <c r="F1390" t="s">
        <v>11904</v>
      </c>
      <c r="G1390" s="5">
        <v>306</v>
      </c>
      <c r="H1390">
        <v>47640</v>
      </c>
      <c r="I1390" s="5">
        <f t="shared" si="42"/>
        <v>1388</v>
      </c>
      <c r="J1390" s="5" t="str">
        <f t="shared" si="43"/>
        <v>1389,Lexus,IS 350 C,2015,premium unleaded (required),AUTOMATIC,306,47640,1388</v>
      </c>
    </row>
    <row r="1391" spans="1:10">
      <c r="A1391" s="5">
        <v>1390</v>
      </c>
      <c r="B1391" s="5" t="s">
        <v>11393</v>
      </c>
      <c r="C1391" t="s">
        <v>11576</v>
      </c>
      <c r="D1391">
        <v>2012</v>
      </c>
      <c r="E1391" t="s">
        <v>11202</v>
      </c>
      <c r="F1391" t="s">
        <v>11904</v>
      </c>
      <c r="G1391" s="5">
        <v>416</v>
      </c>
      <c r="H1391">
        <v>61300</v>
      </c>
      <c r="I1391" s="5" t="str">
        <f t="shared" si="42"/>
        <v>|n</v>
      </c>
      <c r="J1391" s="5" t="str">
        <f t="shared" si="43"/>
        <v>1390,Lexus,IS F,2012,premium unleaded (required),AUTOMATIC,416,61300,|n</v>
      </c>
    </row>
    <row r="1392" spans="1:10">
      <c r="A1392" s="5">
        <v>1391</v>
      </c>
      <c r="B1392" s="5" t="s">
        <v>11393</v>
      </c>
      <c r="C1392" t="s">
        <v>11576</v>
      </c>
      <c r="D1392">
        <v>2013</v>
      </c>
      <c r="E1392" t="s">
        <v>11202</v>
      </c>
      <c r="F1392" t="s">
        <v>11904</v>
      </c>
      <c r="G1392" s="5">
        <v>416</v>
      </c>
      <c r="H1392">
        <v>61750</v>
      </c>
      <c r="I1392" s="5">
        <f t="shared" si="42"/>
        <v>1390</v>
      </c>
      <c r="J1392" s="5" t="str">
        <f t="shared" si="43"/>
        <v>1391,Lexus,IS F,2013,premium unleaded (required),AUTOMATIC,416,61750,1390</v>
      </c>
    </row>
    <row r="1393" spans="1:10">
      <c r="A1393" s="5">
        <v>1392</v>
      </c>
      <c r="B1393" s="5" t="s">
        <v>11393</v>
      </c>
      <c r="C1393" t="s">
        <v>11576</v>
      </c>
      <c r="D1393">
        <v>2014</v>
      </c>
      <c r="E1393" t="s">
        <v>11202</v>
      </c>
      <c r="F1393" t="s">
        <v>11904</v>
      </c>
      <c r="G1393" s="5">
        <v>416</v>
      </c>
      <c r="H1393">
        <v>63600</v>
      </c>
      <c r="I1393" s="5">
        <f t="shared" si="42"/>
        <v>1391</v>
      </c>
      <c r="J1393" s="5" t="str">
        <f t="shared" si="43"/>
        <v>1392,Lexus,IS F,2014,premium unleaded (required),AUTOMATIC,416,63600,1391</v>
      </c>
    </row>
    <row r="1394" spans="1:10">
      <c r="A1394" s="5">
        <v>1393</v>
      </c>
      <c r="B1394" s="5" t="s">
        <v>11393</v>
      </c>
      <c r="C1394" t="s">
        <v>11596</v>
      </c>
      <c r="D1394">
        <v>2012</v>
      </c>
      <c r="E1394" t="s">
        <v>11202</v>
      </c>
      <c r="F1394" t="s">
        <v>11905</v>
      </c>
      <c r="G1394" s="5">
        <v>552</v>
      </c>
      <c r="H1394">
        <v>375000</v>
      </c>
      <c r="I1394" s="5" t="str">
        <f t="shared" si="42"/>
        <v>|n</v>
      </c>
      <c r="J1394" s="5" t="str">
        <f t="shared" si="43"/>
        <v>1393,Lexus,LFA,2012,premium unleaded (required),AUTOMATED_MANUAL,552,375000,|n</v>
      </c>
    </row>
    <row r="1395" spans="1:10">
      <c r="A1395" s="5">
        <v>1394</v>
      </c>
      <c r="B1395" s="5" t="s">
        <v>11393</v>
      </c>
      <c r="C1395" t="s">
        <v>11600</v>
      </c>
      <c r="D1395">
        <v>2005</v>
      </c>
      <c r="E1395" t="s">
        <v>11202</v>
      </c>
      <c r="F1395" t="s">
        <v>11904</v>
      </c>
      <c r="G1395" s="5">
        <v>290</v>
      </c>
      <c r="H1395">
        <v>56225</v>
      </c>
      <c r="I1395" s="5" t="str">
        <f t="shared" si="42"/>
        <v>|n</v>
      </c>
      <c r="J1395" s="5" t="str">
        <f t="shared" si="43"/>
        <v>1394,Lexus,LS 430,2005,premium unleaded (required),AUTOMATIC,290,56225,|n</v>
      </c>
    </row>
    <row r="1396" spans="1:10">
      <c r="A1396" s="5">
        <v>1395</v>
      </c>
      <c r="B1396" s="5" t="s">
        <v>11393</v>
      </c>
      <c r="C1396" t="s">
        <v>11600</v>
      </c>
      <c r="D1396">
        <v>2006</v>
      </c>
      <c r="E1396" t="s">
        <v>11202</v>
      </c>
      <c r="F1396" t="s">
        <v>11904</v>
      </c>
      <c r="G1396" s="5">
        <v>278</v>
      </c>
      <c r="H1396">
        <v>56525</v>
      </c>
      <c r="I1396" s="5">
        <f t="shared" si="42"/>
        <v>1394</v>
      </c>
      <c r="J1396" s="5" t="str">
        <f t="shared" si="43"/>
        <v>1395,Lexus,LS 430,2006,premium unleaded (required),AUTOMATIC,278,56525,1394</v>
      </c>
    </row>
    <row r="1397" spans="1:10">
      <c r="A1397" s="5">
        <v>1396</v>
      </c>
      <c r="B1397" s="5" t="s">
        <v>11393</v>
      </c>
      <c r="C1397" t="s">
        <v>11601</v>
      </c>
      <c r="D1397">
        <v>2015</v>
      </c>
      <c r="E1397" t="s">
        <v>11202</v>
      </c>
      <c r="F1397" t="s">
        <v>11904</v>
      </c>
      <c r="G1397" s="5">
        <v>360</v>
      </c>
      <c r="H1397">
        <v>87500</v>
      </c>
      <c r="I1397" s="5" t="str">
        <f t="shared" si="42"/>
        <v>|n</v>
      </c>
      <c r="J1397" s="5" t="str">
        <f t="shared" si="43"/>
        <v>1396,Lexus,LS 460,2015,premium unleaded (required),AUTOMATIC,360,87500,|n</v>
      </c>
    </row>
    <row r="1398" spans="1:10">
      <c r="A1398" s="5">
        <v>1397</v>
      </c>
      <c r="B1398" s="5" t="s">
        <v>11393</v>
      </c>
      <c r="C1398" t="s">
        <v>11601</v>
      </c>
      <c r="D1398">
        <v>2016</v>
      </c>
      <c r="E1398" t="s">
        <v>11202</v>
      </c>
      <c r="F1398" t="s">
        <v>11904</v>
      </c>
      <c r="G1398" s="5">
        <v>360</v>
      </c>
      <c r="H1398">
        <v>82305</v>
      </c>
      <c r="I1398" s="5">
        <f t="shared" si="42"/>
        <v>1396</v>
      </c>
      <c r="J1398" s="5" t="str">
        <f t="shared" si="43"/>
        <v>1397,Lexus,LS 460,2016,premium unleaded (required),AUTOMATIC,360,82305,1396</v>
      </c>
    </row>
    <row r="1399" spans="1:10">
      <c r="A1399" s="5">
        <v>1398</v>
      </c>
      <c r="B1399" s="5" t="s">
        <v>11393</v>
      </c>
      <c r="C1399" t="s">
        <v>11601</v>
      </c>
      <c r="D1399">
        <v>2017</v>
      </c>
      <c r="E1399" t="s">
        <v>11202</v>
      </c>
      <c r="F1399" t="s">
        <v>11904</v>
      </c>
      <c r="G1399" s="5">
        <v>359</v>
      </c>
      <c r="H1399">
        <v>82305</v>
      </c>
      <c r="I1399" s="5">
        <f t="shared" si="42"/>
        <v>1397</v>
      </c>
      <c r="J1399" s="5" t="str">
        <f t="shared" si="43"/>
        <v>1398,Lexus,LS 460,2017,premium unleaded (required),AUTOMATIC,359,82305,1397</v>
      </c>
    </row>
    <row r="1400" spans="1:10">
      <c r="A1400" s="5">
        <v>1399</v>
      </c>
      <c r="B1400" s="5" t="s">
        <v>11393</v>
      </c>
      <c r="C1400" s="5" t="s">
        <v>11602</v>
      </c>
      <c r="D1400">
        <v>2014</v>
      </c>
      <c r="E1400" t="s">
        <v>11202</v>
      </c>
      <c r="F1400" t="s">
        <v>11904</v>
      </c>
      <c r="G1400" s="5">
        <v>438</v>
      </c>
      <c r="H1400">
        <v>120060</v>
      </c>
      <c r="I1400" s="5" t="str">
        <f t="shared" si="42"/>
        <v>|n</v>
      </c>
      <c r="J1400" s="5" t="str">
        <f t="shared" si="43"/>
        <v>1399,Lexus,LS 600h L,2014,premium unleaded (required),AUTOMATIC,438,120060,|n</v>
      </c>
    </row>
    <row r="1401" spans="1:10">
      <c r="A1401" s="5">
        <v>1400</v>
      </c>
      <c r="B1401" s="5" t="s">
        <v>11393</v>
      </c>
      <c r="C1401" t="s">
        <v>11602</v>
      </c>
      <c r="D1401">
        <v>2015</v>
      </c>
      <c r="E1401" t="s">
        <v>11202</v>
      </c>
      <c r="F1401" t="s">
        <v>11904</v>
      </c>
      <c r="G1401" s="5">
        <v>438</v>
      </c>
      <c r="H1401">
        <v>120440</v>
      </c>
      <c r="I1401" s="5">
        <f t="shared" si="42"/>
        <v>1399</v>
      </c>
      <c r="J1401" s="5" t="str">
        <f t="shared" si="43"/>
        <v>1400,Lexus,LS 600h L,2015,premium unleaded (required),AUTOMATIC,438,120440,1399</v>
      </c>
    </row>
    <row r="1402" spans="1:10">
      <c r="A1402" s="5">
        <v>1401</v>
      </c>
      <c r="B1402" s="5" t="s">
        <v>11393</v>
      </c>
      <c r="C1402" t="s">
        <v>11602</v>
      </c>
      <c r="D1402">
        <v>2016</v>
      </c>
      <c r="E1402" t="s">
        <v>11202</v>
      </c>
      <c r="F1402" t="s">
        <v>11904</v>
      </c>
      <c r="G1402" s="5">
        <v>438</v>
      </c>
      <c r="H1402">
        <v>120440</v>
      </c>
      <c r="I1402" s="5">
        <f t="shared" si="42"/>
        <v>1400</v>
      </c>
      <c r="J1402" s="5" t="str">
        <f t="shared" si="43"/>
        <v>1401,Lexus,LS 600h L,2016,premium unleaded (required),AUTOMATIC,438,120440,1400</v>
      </c>
    </row>
    <row r="1403" spans="1:10">
      <c r="A1403" s="5">
        <v>1402</v>
      </c>
      <c r="B1403" s="5" t="s">
        <v>11393</v>
      </c>
      <c r="C1403" t="s">
        <v>11605</v>
      </c>
      <c r="D1403">
        <v>2005</v>
      </c>
      <c r="E1403" t="s">
        <v>11206</v>
      </c>
      <c r="F1403" t="s">
        <v>11904</v>
      </c>
      <c r="G1403" s="5">
        <v>235</v>
      </c>
      <c r="H1403">
        <v>65225</v>
      </c>
      <c r="I1403" s="5" t="str">
        <f t="shared" si="42"/>
        <v>|n</v>
      </c>
      <c r="J1403" s="5" t="str">
        <f t="shared" si="43"/>
        <v>1402,Lexus,LX 470,2005,regular unleaded,AUTOMATIC,235,65225,|n</v>
      </c>
    </row>
    <row r="1404" spans="1:10">
      <c r="A1404" s="5">
        <v>1403</v>
      </c>
      <c r="B1404" s="5" t="s">
        <v>11393</v>
      </c>
      <c r="C1404" t="s">
        <v>11605</v>
      </c>
      <c r="D1404">
        <v>2006</v>
      </c>
      <c r="E1404" t="s">
        <v>11206</v>
      </c>
      <c r="F1404" t="s">
        <v>11904</v>
      </c>
      <c r="G1404" s="5">
        <v>275</v>
      </c>
      <c r="H1404">
        <v>67395</v>
      </c>
      <c r="I1404" s="5">
        <f t="shared" si="42"/>
        <v>1402</v>
      </c>
      <c r="J1404" s="5" t="str">
        <f t="shared" si="43"/>
        <v>1403,Lexus,LX 470,2006,regular unleaded,AUTOMATIC,275,67395,1402</v>
      </c>
    </row>
    <row r="1405" spans="1:10">
      <c r="A1405" s="5">
        <v>1404</v>
      </c>
      <c r="B1405" s="5" t="s">
        <v>11393</v>
      </c>
      <c r="C1405" t="s">
        <v>11605</v>
      </c>
      <c r="D1405">
        <v>2007</v>
      </c>
      <c r="E1405" t="s">
        <v>11206</v>
      </c>
      <c r="F1405" t="s">
        <v>11904</v>
      </c>
      <c r="G1405" s="5">
        <v>268</v>
      </c>
      <c r="H1405">
        <v>67395</v>
      </c>
      <c r="I1405" s="5">
        <f t="shared" si="42"/>
        <v>1403</v>
      </c>
      <c r="J1405" s="5" t="str">
        <f t="shared" si="43"/>
        <v>1404,Lexus,LX 470,2007,regular unleaded,AUTOMATIC,268,67395,1403</v>
      </c>
    </row>
    <row r="1406" spans="1:10">
      <c r="A1406" s="5">
        <v>1405</v>
      </c>
      <c r="B1406" s="5" t="s">
        <v>11393</v>
      </c>
      <c r="C1406" t="s">
        <v>11606</v>
      </c>
      <c r="D1406">
        <v>2015</v>
      </c>
      <c r="E1406" t="s">
        <v>11209</v>
      </c>
      <c r="F1406" t="s">
        <v>11904</v>
      </c>
      <c r="G1406" s="5">
        <v>383</v>
      </c>
      <c r="H1406">
        <v>83180</v>
      </c>
      <c r="I1406" s="5" t="str">
        <f t="shared" si="42"/>
        <v>|n</v>
      </c>
      <c r="J1406" s="5" t="str">
        <f t="shared" si="43"/>
        <v>1405,Lexus,LX 570,2015,premium unleaded (recommended),AUTOMATIC,383,83180,|n</v>
      </c>
    </row>
    <row r="1407" spans="1:10">
      <c r="A1407" s="5">
        <v>1406</v>
      </c>
      <c r="B1407" s="5" t="s">
        <v>11393</v>
      </c>
      <c r="C1407" t="s">
        <v>11606</v>
      </c>
      <c r="D1407">
        <v>2016</v>
      </c>
      <c r="E1407" t="s">
        <v>11209</v>
      </c>
      <c r="F1407" t="s">
        <v>11904</v>
      </c>
      <c r="G1407" s="5">
        <v>383</v>
      </c>
      <c r="H1407">
        <v>88880</v>
      </c>
      <c r="I1407" s="5">
        <f t="shared" si="42"/>
        <v>1405</v>
      </c>
      <c r="J1407" s="5" t="str">
        <f t="shared" si="43"/>
        <v>1406,Lexus,LX 570,2016,premium unleaded (recommended),AUTOMATIC,383,88880,1405</v>
      </c>
    </row>
    <row r="1408" spans="1:10">
      <c r="A1408" s="5">
        <v>1407</v>
      </c>
      <c r="B1408" s="5" t="s">
        <v>11393</v>
      </c>
      <c r="C1408" t="s">
        <v>11606</v>
      </c>
      <c r="D1408">
        <v>2017</v>
      </c>
      <c r="E1408" t="s">
        <v>11209</v>
      </c>
      <c r="F1408" t="s">
        <v>11904</v>
      </c>
      <c r="G1408" s="5">
        <v>383</v>
      </c>
      <c r="H1408">
        <v>89380</v>
      </c>
      <c r="I1408" s="5">
        <f t="shared" si="42"/>
        <v>1406</v>
      </c>
      <c r="J1408" s="5" t="str">
        <f t="shared" si="43"/>
        <v>1407,Lexus,LX 570,2017,premium unleaded (recommended),AUTOMATIC,383,89380,1406</v>
      </c>
    </row>
    <row r="1409" spans="1:10">
      <c r="A1409" s="5">
        <v>1408</v>
      </c>
      <c r="B1409" s="5" t="s">
        <v>11393</v>
      </c>
      <c r="C1409" t="s">
        <v>11664</v>
      </c>
      <c r="D1409">
        <v>2015</v>
      </c>
      <c r="E1409" t="s">
        <v>11202</v>
      </c>
      <c r="F1409" t="s">
        <v>11904</v>
      </c>
      <c r="G1409" s="5">
        <v>235</v>
      </c>
      <c r="H1409">
        <v>37980</v>
      </c>
      <c r="I1409" s="5" t="str">
        <f t="shared" si="42"/>
        <v>|n</v>
      </c>
      <c r="J1409" s="5" t="str">
        <f t="shared" si="43"/>
        <v>1408,Lexus,NX 200t,2015,premium unleaded (required),AUTOMATIC,235,37980,|n</v>
      </c>
    </row>
    <row r="1410" spans="1:10">
      <c r="A1410" s="5">
        <v>1409</v>
      </c>
      <c r="B1410" s="5" t="s">
        <v>11393</v>
      </c>
      <c r="C1410" t="s">
        <v>11664</v>
      </c>
      <c r="D1410">
        <v>2016</v>
      </c>
      <c r="E1410" t="s">
        <v>11202</v>
      </c>
      <c r="F1410" t="s">
        <v>11904</v>
      </c>
      <c r="G1410" s="5">
        <v>235</v>
      </c>
      <c r="H1410">
        <v>38465</v>
      </c>
      <c r="I1410" s="5">
        <f t="shared" si="42"/>
        <v>1408</v>
      </c>
      <c r="J1410" s="5" t="str">
        <f t="shared" si="43"/>
        <v>1409,Lexus,NX 200t,2016,premium unleaded (required),AUTOMATIC,235,38465,1408</v>
      </c>
    </row>
    <row r="1411" spans="1:10">
      <c r="A1411" s="5">
        <v>1410</v>
      </c>
      <c r="B1411" s="5" t="s">
        <v>11393</v>
      </c>
      <c r="C1411" t="s">
        <v>11664</v>
      </c>
      <c r="D1411">
        <v>2017</v>
      </c>
      <c r="E1411" t="s">
        <v>11202</v>
      </c>
      <c r="F1411" t="s">
        <v>11904</v>
      </c>
      <c r="G1411" s="5">
        <v>235</v>
      </c>
      <c r="H1411">
        <v>38585</v>
      </c>
      <c r="I1411" s="5">
        <f t="shared" ref="I1411:I1474" si="44">IF(AND($B1410=$B1411,$C1410=$C1411,$E1410=$E1411,$F1410=$F1411),A1410,"|n")</f>
        <v>1409</v>
      </c>
      <c r="J1411" s="5" t="str">
        <f t="shared" ref="J1411:J1474" si="45">A1411&amp;","&amp;B1411&amp;","&amp;C1411&amp;","&amp;D1411&amp;","&amp;E1411&amp;","&amp;F1411&amp;","&amp;G1411&amp;","&amp;H1411&amp;","&amp;I1411</f>
        <v>1410,Lexus,NX 200t,2017,premium unleaded (required),AUTOMATIC,235,38585,1409</v>
      </c>
    </row>
    <row r="1412" spans="1:10">
      <c r="A1412" s="5">
        <v>1411</v>
      </c>
      <c r="B1412" s="5" t="s">
        <v>11393</v>
      </c>
      <c r="C1412" t="s">
        <v>11665</v>
      </c>
      <c r="D1412">
        <v>2015</v>
      </c>
      <c r="E1412" t="s">
        <v>11206</v>
      </c>
      <c r="F1412" t="s">
        <v>11904</v>
      </c>
      <c r="G1412" s="5">
        <v>194</v>
      </c>
      <c r="H1412">
        <v>41310</v>
      </c>
      <c r="I1412" s="5" t="str">
        <f t="shared" si="44"/>
        <v>|n</v>
      </c>
      <c r="J1412" s="5" t="str">
        <f t="shared" si="45"/>
        <v>1411,Lexus,NX 300h,2015,regular unleaded,AUTOMATIC,194,41310,|n</v>
      </c>
    </row>
    <row r="1413" spans="1:10">
      <c r="A1413" s="5">
        <v>1412</v>
      </c>
      <c r="B1413" s="5" t="s">
        <v>11393</v>
      </c>
      <c r="C1413" t="s">
        <v>11665</v>
      </c>
      <c r="D1413">
        <v>2016</v>
      </c>
      <c r="E1413" t="s">
        <v>11206</v>
      </c>
      <c r="F1413" t="s">
        <v>11904</v>
      </c>
      <c r="G1413" s="5">
        <v>194</v>
      </c>
      <c r="H1413">
        <v>41310</v>
      </c>
      <c r="I1413" s="5">
        <f t="shared" si="44"/>
        <v>1411</v>
      </c>
      <c r="J1413" s="5" t="str">
        <f t="shared" si="45"/>
        <v>1412,Lexus,NX 300h,2016,regular unleaded,AUTOMATIC,194,41310,1411</v>
      </c>
    </row>
    <row r="1414" spans="1:10">
      <c r="A1414" s="5">
        <v>1413</v>
      </c>
      <c r="B1414" s="5" t="s">
        <v>11393</v>
      </c>
      <c r="C1414" t="s">
        <v>11665</v>
      </c>
      <c r="D1414">
        <v>2017</v>
      </c>
      <c r="E1414" t="s">
        <v>11206</v>
      </c>
      <c r="F1414" t="s">
        <v>11904</v>
      </c>
      <c r="G1414" s="5">
        <v>194</v>
      </c>
      <c r="H1414">
        <v>39720</v>
      </c>
      <c r="I1414" s="5">
        <f t="shared" si="44"/>
        <v>1412</v>
      </c>
      <c r="J1414" s="5" t="str">
        <f t="shared" si="45"/>
        <v>1413,Lexus,NX 300h,2017,regular unleaded,AUTOMATIC,194,39720,1412</v>
      </c>
    </row>
    <row r="1415" spans="1:10">
      <c r="A1415" s="5">
        <v>1414</v>
      </c>
      <c r="B1415" s="5" t="s">
        <v>11393</v>
      </c>
      <c r="C1415" t="s">
        <v>11720</v>
      </c>
      <c r="D1415">
        <v>2016</v>
      </c>
      <c r="E1415" t="s">
        <v>11202</v>
      </c>
      <c r="F1415" t="s">
        <v>11904</v>
      </c>
      <c r="G1415" s="5">
        <v>241</v>
      </c>
      <c r="H1415">
        <v>39995</v>
      </c>
      <c r="I1415" s="5" t="str">
        <f t="shared" si="44"/>
        <v>|n</v>
      </c>
      <c r="J1415" s="5" t="str">
        <f t="shared" si="45"/>
        <v>1414,Lexus,RC 200t,2016,premium unleaded (required),AUTOMATIC,241,39995,|n</v>
      </c>
    </row>
    <row r="1416" spans="1:10">
      <c r="A1416" s="5">
        <v>1415</v>
      </c>
      <c r="B1416" s="5" t="s">
        <v>11393</v>
      </c>
      <c r="C1416" t="s">
        <v>11720</v>
      </c>
      <c r="D1416">
        <v>2017</v>
      </c>
      <c r="E1416" t="s">
        <v>11202</v>
      </c>
      <c r="F1416" t="s">
        <v>11904</v>
      </c>
      <c r="G1416" s="5">
        <v>241</v>
      </c>
      <c r="H1416">
        <v>40155</v>
      </c>
      <c r="I1416" s="5">
        <f t="shared" si="44"/>
        <v>1414</v>
      </c>
      <c r="J1416" s="5" t="str">
        <f t="shared" si="45"/>
        <v>1415,Lexus,RC 200t,2017,premium unleaded (required),AUTOMATIC,241,40155,1414</v>
      </c>
    </row>
    <row r="1417" spans="1:10">
      <c r="A1417" s="5">
        <v>1416</v>
      </c>
      <c r="B1417" s="5" t="s">
        <v>11393</v>
      </c>
      <c r="C1417" t="s">
        <v>11721</v>
      </c>
      <c r="D1417">
        <v>2016</v>
      </c>
      <c r="E1417" t="s">
        <v>11202</v>
      </c>
      <c r="F1417" t="s">
        <v>11904</v>
      </c>
      <c r="G1417" s="5">
        <v>255</v>
      </c>
      <c r="H1417">
        <v>42610</v>
      </c>
      <c r="I1417" s="5" t="str">
        <f t="shared" si="44"/>
        <v>|n</v>
      </c>
      <c r="J1417" s="5" t="str">
        <f t="shared" si="45"/>
        <v>1416,Lexus,RC 300,2016,premium unleaded (required),AUTOMATIC,255,42610,|n</v>
      </c>
    </row>
    <row r="1418" spans="1:10">
      <c r="A1418" s="5">
        <v>1417</v>
      </c>
      <c r="B1418" s="5" t="s">
        <v>11393</v>
      </c>
      <c r="C1418" s="5" t="s">
        <v>11721</v>
      </c>
      <c r="D1418">
        <v>2017</v>
      </c>
      <c r="E1418" t="s">
        <v>11202</v>
      </c>
      <c r="F1418" t="s">
        <v>11904</v>
      </c>
      <c r="G1418" s="5">
        <v>255</v>
      </c>
      <c r="H1418">
        <v>42770</v>
      </c>
      <c r="I1418" s="5">
        <f t="shared" si="44"/>
        <v>1416</v>
      </c>
      <c r="J1418" s="5" t="str">
        <f t="shared" si="45"/>
        <v>1417,Lexus,RC 300,2017,premium unleaded (required),AUTOMATIC,255,42770,1416</v>
      </c>
    </row>
    <row r="1419" spans="1:10">
      <c r="A1419" s="5">
        <v>1418</v>
      </c>
      <c r="B1419" s="5" t="s">
        <v>11393</v>
      </c>
      <c r="C1419" t="s">
        <v>11722</v>
      </c>
      <c r="D1419">
        <v>2015</v>
      </c>
      <c r="E1419" t="s">
        <v>11202</v>
      </c>
      <c r="F1419" t="s">
        <v>11904</v>
      </c>
      <c r="G1419" s="5">
        <v>306</v>
      </c>
      <c r="H1419">
        <v>45025</v>
      </c>
      <c r="I1419" s="5" t="str">
        <f t="shared" si="44"/>
        <v>|n</v>
      </c>
      <c r="J1419" s="5" t="str">
        <f t="shared" si="45"/>
        <v>1418,Lexus,RC 350,2015,premium unleaded (required),AUTOMATIC,306,45025,|n</v>
      </c>
    </row>
    <row r="1420" spans="1:10">
      <c r="A1420" s="5">
        <v>1419</v>
      </c>
      <c r="B1420" s="5" t="s">
        <v>11393</v>
      </c>
      <c r="C1420" t="s">
        <v>11722</v>
      </c>
      <c r="D1420">
        <v>2016</v>
      </c>
      <c r="E1420" t="s">
        <v>11202</v>
      </c>
      <c r="F1420" t="s">
        <v>11904</v>
      </c>
      <c r="G1420" s="5">
        <v>306</v>
      </c>
      <c r="H1420">
        <v>45015</v>
      </c>
      <c r="I1420" s="5">
        <f t="shared" si="44"/>
        <v>1418</v>
      </c>
      <c r="J1420" s="5" t="str">
        <f t="shared" si="45"/>
        <v>1419,Lexus,RC 350,2016,premium unleaded (required),AUTOMATIC,306,45015,1418</v>
      </c>
    </row>
    <row r="1421" spans="1:10">
      <c r="A1421" s="5">
        <v>1420</v>
      </c>
      <c r="B1421" s="5" t="s">
        <v>11393</v>
      </c>
      <c r="C1421" t="s">
        <v>11722</v>
      </c>
      <c r="D1421">
        <v>2017</v>
      </c>
      <c r="E1421" t="s">
        <v>11202</v>
      </c>
      <c r="F1421" t="s">
        <v>11904</v>
      </c>
      <c r="G1421" s="5">
        <v>306</v>
      </c>
      <c r="H1421">
        <v>45175</v>
      </c>
      <c r="I1421" s="5">
        <f t="shared" si="44"/>
        <v>1419</v>
      </c>
      <c r="J1421" s="5" t="str">
        <f t="shared" si="45"/>
        <v>1420,Lexus,RC 350,2017,premium unleaded (required),AUTOMATIC,306,45175,1419</v>
      </c>
    </row>
    <row r="1422" spans="1:10">
      <c r="A1422" s="5">
        <v>1421</v>
      </c>
      <c r="B1422" s="5" t="s">
        <v>11393</v>
      </c>
      <c r="C1422" t="s">
        <v>11723</v>
      </c>
      <c r="D1422">
        <v>2015</v>
      </c>
      <c r="E1422" t="s">
        <v>11202</v>
      </c>
      <c r="F1422" t="s">
        <v>11904</v>
      </c>
      <c r="G1422" s="5">
        <v>467</v>
      </c>
      <c r="H1422">
        <v>62400</v>
      </c>
      <c r="I1422" s="5" t="str">
        <f t="shared" si="44"/>
        <v>|n</v>
      </c>
      <c r="J1422" s="5" t="str">
        <f t="shared" si="45"/>
        <v>1421,Lexus,RC F,2015,premium unleaded (required),AUTOMATIC,467,62400,|n</v>
      </c>
    </row>
    <row r="1423" spans="1:10">
      <c r="A1423" s="5">
        <v>1422</v>
      </c>
      <c r="B1423" s="5" t="s">
        <v>11393</v>
      </c>
      <c r="C1423" t="s">
        <v>11723</v>
      </c>
      <c r="D1423">
        <v>2016</v>
      </c>
      <c r="E1423" t="s">
        <v>11202</v>
      </c>
      <c r="F1423" t="s">
        <v>11904</v>
      </c>
      <c r="G1423" s="5">
        <v>467</v>
      </c>
      <c r="H1423">
        <v>62805</v>
      </c>
      <c r="I1423" s="5">
        <f t="shared" si="44"/>
        <v>1421</v>
      </c>
      <c r="J1423" s="5" t="str">
        <f t="shared" si="45"/>
        <v>1422,Lexus,RC F,2016,premium unleaded (required),AUTOMATIC,467,62805,1421</v>
      </c>
    </row>
    <row r="1424" spans="1:10">
      <c r="A1424" s="5">
        <v>1423</v>
      </c>
      <c r="B1424" s="5" t="s">
        <v>11393</v>
      </c>
      <c r="C1424" t="s">
        <v>11723</v>
      </c>
      <c r="D1424">
        <v>2017</v>
      </c>
      <c r="E1424" t="s">
        <v>11202</v>
      </c>
      <c r="F1424" t="s">
        <v>11904</v>
      </c>
      <c r="G1424" s="5">
        <v>467</v>
      </c>
      <c r="H1424">
        <v>64165</v>
      </c>
      <c r="I1424" s="5">
        <f t="shared" si="44"/>
        <v>1422</v>
      </c>
      <c r="J1424" s="5" t="str">
        <f t="shared" si="45"/>
        <v>1423,Lexus,RC F,2017,premium unleaded (required),AUTOMATIC,467,64165,1422</v>
      </c>
    </row>
    <row r="1425" spans="1:10">
      <c r="A1425" s="5">
        <v>1424</v>
      </c>
      <c r="B1425" s="5" t="s">
        <v>11393</v>
      </c>
      <c r="C1425" t="s">
        <v>11741</v>
      </c>
      <c r="D1425">
        <v>2005</v>
      </c>
      <c r="E1425" t="s">
        <v>11206</v>
      </c>
      <c r="F1425" t="s">
        <v>11904</v>
      </c>
      <c r="G1425" s="5">
        <v>230</v>
      </c>
      <c r="H1425">
        <v>37425</v>
      </c>
      <c r="I1425" s="5" t="str">
        <f t="shared" si="44"/>
        <v>|n</v>
      </c>
      <c r="J1425" s="5" t="str">
        <f t="shared" si="45"/>
        <v>1424,Lexus,RX 330,2005,regular unleaded,AUTOMATIC,230,37425,|n</v>
      </c>
    </row>
    <row r="1426" spans="1:10">
      <c r="A1426" s="5">
        <v>1425</v>
      </c>
      <c r="B1426" s="5" t="s">
        <v>11393</v>
      </c>
      <c r="C1426" t="s">
        <v>11741</v>
      </c>
      <c r="D1426">
        <v>2006</v>
      </c>
      <c r="E1426" t="s">
        <v>11206</v>
      </c>
      <c r="F1426" t="s">
        <v>11904</v>
      </c>
      <c r="G1426" s="5">
        <v>223</v>
      </c>
      <c r="H1426">
        <v>37770</v>
      </c>
      <c r="I1426" s="5">
        <f t="shared" si="44"/>
        <v>1424</v>
      </c>
      <c r="J1426" s="5" t="str">
        <f t="shared" si="45"/>
        <v>1425,Lexus,RX 330,2006,regular unleaded,AUTOMATIC,223,37770,1424</v>
      </c>
    </row>
    <row r="1427" spans="1:10">
      <c r="A1427" s="5">
        <v>1426</v>
      </c>
      <c r="B1427" s="5" t="s">
        <v>11393</v>
      </c>
      <c r="C1427" t="s">
        <v>11742</v>
      </c>
      <c r="D1427">
        <v>2015</v>
      </c>
      <c r="E1427" t="s">
        <v>11206</v>
      </c>
      <c r="F1427" t="s">
        <v>11904</v>
      </c>
      <c r="G1427" s="5">
        <v>270</v>
      </c>
      <c r="H1427">
        <v>50220</v>
      </c>
      <c r="I1427" s="5" t="str">
        <f t="shared" si="44"/>
        <v>|n</v>
      </c>
      <c r="J1427" s="5" t="str">
        <f t="shared" si="45"/>
        <v>1426,Lexus,RX 350,2015,regular unleaded,AUTOMATIC,270,50220,|n</v>
      </c>
    </row>
    <row r="1428" spans="1:10">
      <c r="A1428" s="5">
        <v>1427</v>
      </c>
      <c r="B1428" s="5" t="s">
        <v>11393</v>
      </c>
      <c r="C1428" t="s">
        <v>11742</v>
      </c>
      <c r="D1428">
        <v>2016</v>
      </c>
      <c r="E1428" t="s">
        <v>11206</v>
      </c>
      <c r="F1428" t="s">
        <v>11904</v>
      </c>
      <c r="G1428" s="5">
        <v>295</v>
      </c>
      <c r="H1428">
        <v>49125</v>
      </c>
      <c r="I1428" s="5">
        <f t="shared" si="44"/>
        <v>1426</v>
      </c>
      <c r="J1428" s="5" t="str">
        <f t="shared" si="45"/>
        <v>1427,Lexus,RX 350,2016,regular unleaded,AUTOMATIC,295,49125,1426</v>
      </c>
    </row>
    <row r="1429" spans="1:10">
      <c r="A1429" s="5">
        <v>1428</v>
      </c>
      <c r="B1429" s="5" t="s">
        <v>11393</v>
      </c>
      <c r="C1429" t="s">
        <v>11742</v>
      </c>
      <c r="D1429">
        <v>2017</v>
      </c>
      <c r="E1429" t="s">
        <v>11206</v>
      </c>
      <c r="F1429" t="s">
        <v>11904</v>
      </c>
      <c r="G1429" s="5">
        <v>295</v>
      </c>
      <c r="H1429">
        <v>50320</v>
      </c>
      <c r="I1429" s="5">
        <f t="shared" si="44"/>
        <v>1427</v>
      </c>
      <c r="J1429" s="5" t="str">
        <f t="shared" si="45"/>
        <v>1428,Lexus,RX 350,2017,regular unleaded,AUTOMATIC,295,50320,1427</v>
      </c>
    </row>
    <row r="1430" spans="1:10">
      <c r="A1430" s="5">
        <v>1429</v>
      </c>
      <c r="B1430" s="5" t="s">
        <v>11393</v>
      </c>
      <c r="C1430" t="s">
        <v>11743</v>
      </c>
      <c r="D1430">
        <v>2006</v>
      </c>
      <c r="E1430" t="s">
        <v>11206</v>
      </c>
      <c r="F1430" t="s">
        <v>11904</v>
      </c>
      <c r="G1430" s="5">
        <v>268</v>
      </c>
      <c r="H1430">
        <v>46060</v>
      </c>
      <c r="I1430" s="5" t="str">
        <f t="shared" si="44"/>
        <v>|n</v>
      </c>
      <c r="J1430" s="5" t="str">
        <f t="shared" si="45"/>
        <v>1429,Lexus,RX 400h,2006,regular unleaded,AUTOMATIC,268,46060,|n</v>
      </c>
    </row>
    <row r="1431" spans="1:10">
      <c r="A1431" s="5">
        <v>1430</v>
      </c>
      <c r="B1431" s="5" t="s">
        <v>11393</v>
      </c>
      <c r="C1431" t="s">
        <v>11743</v>
      </c>
      <c r="D1431">
        <v>2007</v>
      </c>
      <c r="E1431" t="s">
        <v>11206</v>
      </c>
      <c r="F1431" t="s">
        <v>11904</v>
      </c>
      <c r="G1431" s="5">
        <v>268</v>
      </c>
      <c r="H1431">
        <v>42580</v>
      </c>
      <c r="I1431" s="5">
        <f t="shared" si="44"/>
        <v>1429</v>
      </c>
      <c r="J1431" s="5" t="str">
        <f t="shared" si="45"/>
        <v>1430,Lexus,RX 400h,2007,regular unleaded,AUTOMATIC,268,42580,1429</v>
      </c>
    </row>
    <row r="1432" spans="1:10">
      <c r="A1432" s="5">
        <v>1431</v>
      </c>
      <c r="B1432" s="5" t="s">
        <v>11393</v>
      </c>
      <c r="C1432" t="s">
        <v>11743</v>
      </c>
      <c r="D1432">
        <v>2008</v>
      </c>
      <c r="E1432" t="s">
        <v>11202</v>
      </c>
      <c r="F1432" t="s">
        <v>11904</v>
      </c>
      <c r="G1432" s="5">
        <v>268</v>
      </c>
      <c r="H1432">
        <v>43480</v>
      </c>
      <c r="I1432" s="5" t="str">
        <f t="shared" si="44"/>
        <v>|n</v>
      </c>
      <c r="J1432" s="5" t="str">
        <f t="shared" si="45"/>
        <v>1431,Lexus,RX 400h,2008,premium unleaded (required),AUTOMATIC,268,43480,|n</v>
      </c>
    </row>
    <row r="1433" spans="1:10">
      <c r="A1433" s="5">
        <v>1432</v>
      </c>
      <c r="B1433" s="5" t="s">
        <v>11393</v>
      </c>
      <c r="C1433" t="s">
        <v>11744</v>
      </c>
      <c r="D1433">
        <v>2015</v>
      </c>
      <c r="E1433" t="s">
        <v>11202</v>
      </c>
      <c r="F1433" t="s">
        <v>11904</v>
      </c>
      <c r="G1433" s="5">
        <v>295</v>
      </c>
      <c r="H1433">
        <v>49020</v>
      </c>
      <c r="I1433" s="5" t="str">
        <f t="shared" si="44"/>
        <v>|n</v>
      </c>
      <c r="J1433" s="5" t="str">
        <f t="shared" si="45"/>
        <v>1432,Lexus,RX 450h,2015,premium unleaded (required),AUTOMATIC,295,49020,|n</v>
      </c>
    </row>
    <row r="1434" spans="1:10">
      <c r="A1434" s="5">
        <v>1433</v>
      </c>
      <c r="B1434" s="5" t="s">
        <v>11393</v>
      </c>
      <c r="C1434" t="s">
        <v>11744</v>
      </c>
      <c r="D1434">
        <v>2016</v>
      </c>
      <c r="E1434" t="s">
        <v>11209</v>
      </c>
      <c r="F1434" t="s">
        <v>11904</v>
      </c>
      <c r="G1434" s="5">
        <v>308</v>
      </c>
      <c r="H1434">
        <v>57045</v>
      </c>
      <c r="I1434" s="5" t="str">
        <f t="shared" si="44"/>
        <v>|n</v>
      </c>
      <c r="J1434" s="5" t="str">
        <f t="shared" si="45"/>
        <v>1433,Lexus,RX 450h,2016,premium unleaded (recommended),AUTOMATIC,308,57045,|n</v>
      </c>
    </row>
    <row r="1435" spans="1:10">
      <c r="A1435" s="5">
        <v>1434</v>
      </c>
      <c r="B1435" s="5" t="s">
        <v>11393</v>
      </c>
      <c r="C1435" t="s">
        <v>11744</v>
      </c>
      <c r="D1435">
        <v>2017</v>
      </c>
      <c r="E1435" t="s">
        <v>11209</v>
      </c>
      <c r="F1435" t="s">
        <v>11904</v>
      </c>
      <c r="G1435" s="5">
        <v>308</v>
      </c>
      <c r="H1435">
        <v>56495</v>
      </c>
      <c r="I1435" s="5">
        <f t="shared" si="44"/>
        <v>1433</v>
      </c>
      <c r="J1435" s="5" t="str">
        <f t="shared" si="45"/>
        <v>1434,Lexus,RX 450h,2017,premium unleaded (recommended),AUTOMATIC,308,56495,1433</v>
      </c>
    </row>
    <row r="1436" spans="1:10">
      <c r="A1436" s="5">
        <v>1435</v>
      </c>
      <c r="B1436" s="5" t="s">
        <v>11393</v>
      </c>
      <c r="C1436" t="s">
        <v>11765</v>
      </c>
      <c r="D1436">
        <v>2008</v>
      </c>
      <c r="E1436" t="s">
        <v>11202</v>
      </c>
      <c r="F1436" t="s">
        <v>11904</v>
      </c>
      <c r="G1436" s="5">
        <v>288</v>
      </c>
      <c r="H1436">
        <v>66355</v>
      </c>
      <c r="I1436" s="5" t="str">
        <f t="shared" si="44"/>
        <v>|n</v>
      </c>
      <c r="J1436" s="5" t="str">
        <f t="shared" si="45"/>
        <v>1435,Lexus,SC 430,2008,premium unleaded (required),AUTOMATIC,288,66355,|n</v>
      </c>
    </row>
    <row r="1437" spans="1:10">
      <c r="A1437" s="5">
        <v>1436</v>
      </c>
      <c r="B1437" s="5" t="s">
        <v>11393</v>
      </c>
      <c r="C1437" t="s">
        <v>11765</v>
      </c>
      <c r="D1437">
        <v>2009</v>
      </c>
      <c r="E1437" t="s">
        <v>11202</v>
      </c>
      <c r="F1437" t="s">
        <v>11904</v>
      </c>
      <c r="G1437" s="5">
        <v>288</v>
      </c>
      <c r="H1437">
        <v>66805</v>
      </c>
      <c r="I1437" s="5">
        <f t="shared" si="44"/>
        <v>1435</v>
      </c>
      <c r="J1437" s="5" t="str">
        <f t="shared" si="45"/>
        <v>1436,Lexus,SC 430,2009,premium unleaded (required),AUTOMATIC,288,66805,1435</v>
      </c>
    </row>
    <row r="1438" spans="1:10">
      <c r="A1438" s="5">
        <v>1437</v>
      </c>
      <c r="B1438" s="5" t="s">
        <v>11393</v>
      </c>
      <c r="C1438" t="s">
        <v>11765</v>
      </c>
      <c r="D1438">
        <v>2010</v>
      </c>
      <c r="E1438" t="s">
        <v>11202</v>
      </c>
      <c r="F1438" t="s">
        <v>11904</v>
      </c>
      <c r="G1438" s="5">
        <v>288</v>
      </c>
      <c r="H1438">
        <v>68405</v>
      </c>
      <c r="I1438" s="5">
        <f t="shared" si="44"/>
        <v>1436</v>
      </c>
      <c r="J1438" s="5" t="str">
        <f t="shared" si="45"/>
        <v>1437,Lexus,SC 430,2010,premium unleaded (required),AUTOMATIC,288,68405,1436</v>
      </c>
    </row>
    <row r="1439" spans="1:10">
      <c r="A1439" s="5">
        <v>1438</v>
      </c>
      <c r="B1439" s="5" t="s">
        <v>11306</v>
      </c>
      <c r="C1439" t="s">
        <v>11307</v>
      </c>
      <c r="D1439">
        <v>2005</v>
      </c>
      <c r="E1439" t="s">
        <v>11202</v>
      </c>
      <c r="F1439" t="s">
        <v>11904</v>
      </c>
      <c r="G1439" s="5">
        <v>302</v>
      </c>
      <c r="H1439">
        <v>43585</v>
      </c>
      <c r="I1439" s="5" t="str">
        <f t="shared" si="44"/>
        <v>|n</v>
      </c>
      <c r="J1439" s="5" t="str">
        <f t="shared" si="45"/>
        <v>1438,Lincoln,Aviator,2005,premium unleaded (required),AUTOMATIC,302,43585,|n</v>
      </c>
    </row>
    <row r="1440" spans="1:10">
      <c r="A1440" s="5">
        <v>1439</v>
      </c>
      <c r="B1440" s="5" t="s">
        <v>11306</v>
      </c>
      <c r="C1440" t="s">
        <v>11378</v>
      </c>
      <c r="D1440">
        <v>2017</v>
      </c>
      <c r="E1440" t="s">
        <v>11209</v>
      </c>
      <c r="F1440" t="s">
        <v>11904</v>
      </c>
      <c r="G1440" s="5">
        <v>305</v>
      </c>
      <c r="H1440">
        <v>64915</v>
      </c>
      <c r="I1440" s="5" t="str">
        <f t="shared" si="44"/>
        <v>|n</v>
      </c>
      <c r="J1440" s="5" t="str">
        <f t="shared" si="45"/>
        <v>1439,Lincoln,Continental,2017,premium unleaded (recommended),AUTOMATIC,305,64915,|n</v>
      </c>
    </row>
    <row r="1441" spans="1:10">
      <c r="A1441" s="5">
        <v>1440</v>
      </c>
      <c r="B1441" s="5" t="s">
        <v>11306</v>
      </c>
      <c r="C1441" t="s">
        <v>11378</v>
      </c>
      <c r="D1441">
        <v>2017</v>
      </c>
      <c r="E1441" t="s">
        <v>11206</v>
      </c>
      <c r="F1441" t="s">
        <v>11904</v>
      </c>
      <c r="G1441" s="5">
        <v>305</v>
      </c>
      <c r="H1441">
        <v>49515</v>
      </c>
      <c r="I1441" s="5" t="str">
        <f t="shared" si="44"/>
        <v>|n</v>
      </c>
      <c r="J1441" s="5" t="str">
        <f t="shared" si="45"/>
        <v>1440,Lincoln,Continental,2017,regular unleaded,AUTOMATIC,305,49515,|n</v>
      </c>
    </row>
    <row r="1442" spans="1:10">
      <c r="A1442" s="5">
        <v>1441</v>
      </c>
      <c r="B1442" s="5" t="s">
        <v>11306</v>
      </c>
      <c r="C1442" t="s">
        <v>11603</v>
      </c>
      <c r="D1442">
        <v>2005</v>
      </c>
      <c r="E1442" t="s">
        <v>11202</v>
      </c>
      <c r="F1442" t="s">
        <v>11904</v>
      </c>
      <c r="G1442" s="5">
        <v>280</v>
      </c>
      <c r="H1442">
        <v>43590</v>
      </c>
      <c r="I1442" s="5" t="str">
        <f t="shared" si="44"/>
        <v>|n</v>
      </c>
      <c r="J1442" s="5" t="str">
        <f t="shared" si="45"/>
        <v>1441,Lincoln,LS,2005,premium unleaded (required),AUTOMATIC,280,43590,|n</v>
      </c>
    </row>
    <row r="1443" spans="1:10">
      <c r="A1443" s="5">
        <v>1442</v>
      </c>
      <c r="B1443" s="5" t="s">
        <v>11306</v>
      </c>
      <c r="C1443" t="s">
        <v>11603</v>
      </c>
      <c r="D1443">
        <v>2006</v>
      </c>
      <c r="E1443" t="s">
        <v>11206</v>
      </c>
      <c r="F1443" t="s">
        <v>11904</v>
      </c>
      <c r="G1443" s="5">
        <v>280</v>
      </c>
      <c r="H1443">
        <v>39285</v>
      </c>
      <c r="I1443" s="5" t="str">
        <f t="shared" si="44"/>
        <v>|n</v>
      </c>
      <c r="J1443" s="5" t="str">
        <f t="shared" si="45"/>
        <v>1442,Lincoln,LS,2006,regular unleaded,AUTOMATIC,280,39285,|n</v>
      </c>
    </row>
    <row r="1444" spans="1:10">
      <c r="A1444" s="5">
        <v>1443</v>
      </c>
      <c r="B1444" s="5" t="s">
        <v>11306</v>
      </c>
      <c r="C1444" t="s">
        <v>11626</v>
      </c>
      <c r="D1444">
        <v>2006</v>
      </c>
      <c r="E1444" t="s">
        <v>11206</v>
      </c>
      <c r="F1444" t="s">
        <v>11904</v>
      </c>
      <c r="G1444" s="5">
        <v>300</v>
      </c>
      <c r="H1444">
        <v>42235</v>
      </c>
      <c r="I1444" s="5" t="str">
        <f t="shared" si="44"/>
        <v>|n</v>
      </c>
      <c r="J1444" s="5" t="str">
        <f t="shared" si="45"/>
        <v>1443,Lincoln,Mark LT,2006,regular unleaded,AUTOMATIC,300,42235,|n</v>
      </c>
    </row>
    <row r="1445" spans="1:10">
      <c r="A1445" s="5">
        <v>1444</v>
      </c>
      <c r="B1445" s="5" t="s">
        <v>11306</v>
      </c>
      <c r="C1445" s="5" t="s">
        <v>11626</v>
      </c>
      <c r="D1445">
        <v>2007</v>
      </c>
      <c r="E1445" t="s">
        <v>11206</v>
      </c>
      <c r="F1445" t="s">
        <v>11904</v>
      </c>
      <c r="G1445" s="5">
        <v>300</v>
      </c>
      <c r="H1445">
        <v>41525</v>
      </c>
      <c r="I1445" s="5">
        <f t="shared" si="44"/>
        <v>1443</v>
      </c>
      <c r="J1445" s="5" t="str">
        <f t="shared" si="45"/>
        <v>1444,Lincoln,Mark LT,2007,regular unleaded,AUTOMATIC,300,41525,1443</v>
      </c>
    </row>
    <row r="1446" spans="1:10">
      <c r="A1446" s="5">
        <v>1445</v>
      </c>
      <c r="B1446" s="5" t="s">
        <v>11306</v>
      </c>
      <c r="C1446" s="5" t="s">
        <v>11626</v>
      </c>
      <c r="D1446">
        <v>2008</v>
      </c>
      <c r="E1446" t="s">
        <v>11206</v>
      </c>
      <c r="F1446" t="s">
        <v>11904</v>
      </c>
      <c r="G1446" s="5">
        <v>300</v>
      </c>
      <c r="H1446">
        <v>42015</v>
      </c>
      <c r="I1446" s="5">
        <f t="shared" si="44"/>
        <v>1444</v>
      </c>
      <c r="J1446" s="5" t="str">
        <f t="shared" si="45"/>
        <v>1445,Lincoln,Mark LT,2008,regular unleaded,AUTOMATIC,300,42015,1444</v>
      </c>
    </row>
    <row r="1447" spans="1:10">
      <c r="A1447" s="5">
        <v>1446</v>
      </c>
      <c r="B1447" s="5" t="s">
        <v>11306</v>
      </c>
      <c r="C1447" t="s">
        <v>11637</v>
      </c>
      <c r="D1447">
        <v>2015</v>
      </c>
      <c r="E1447" t="s">
        <v>11206</v>
      </c>
      <c r="F1447" t="s">
        <v>11904</v>
      </c>
      <c r="G1447" s="5">
        <v>240</v>
      </c>
      <c r="H1447">
        <v>48525</v>
      </c>
      <c r="I1447" s="5" t="str">
        <f t="shared" si="44"/>
        <v>|n</v>
      </c>
      <c r="J1447" s="5" t="str">
        <f t="shared" si="45"/>
        <v>1446,Lincoln,MKC,2015,regular unleaded,AUTOMATIC,240,48525,|n</v>
      </c>
    </row>
    <row r="1448" spans="1:10">
      <c r="A1448" s="5">
        <v>1447</v>
      </c>
      <c r="B1448" s="5" t="s">
        <v>11306</v>
      </c>
      <c r="C1448" t="s">
        <v>11637</v>
      </c>
      <c r="D1448">
        <v>2016</v>
      </c>
      <c r="E1448" t="s">
        <v>11206</v>
      </c>
      <c r="F1448" t="s">
        <v>11904</v>
      </c>
      <c r="G1448" s="5">
        <v>240</v>
      </c>
      <c r="H1448">
        <v>48950</v>
      </c>
      <c r="I1448" s="5">
        <f t="shared" si="44"/>
        <v>1446</v>
      </c>
      <c r="J1448" s="5" t="str">
        <f t="shared" si="45"/>
        <v>1447,Lincoln,MKC,2016,regular unleaded,AUTOMATIC,240,48950,1446</v>
      </c>
    </row>
    <row r="1449" spans="1:10">
      <c r="A1449" s="5">
        <v>1448</v>
      </c>
      <c r="B1449" s="5" t="s">
        <v>11306</v>
      </c>
      <c r="C1449" t="s">
        <v>11637</v>
      </c>
      <c r="D1449">
        <v>2017</v>
      </c>
      <c r="E1449" t="s">
        <v>11206</v>
      </c>
      <c r="F1449" t="s">
        <v>11904</v>
      </c>
      <c r="G1449" s="5">
        <v>240</v>
      </c>
      <c r="H1449">
        <v>47880</v>
      </c>
      <c r="I1449" s="5">
        <f t="shared" si="44"/>
        <v>1447</v>
      </c>
      <c r="J1449" s="5" t="str">
        <f t="shared" si="45"/>
        <v>1448,Lincoln,MKC,2017,regular unleaded,AUTOMATIC,240,47880,1447</v>
      </c>
    </row>
    <row r="1450" spans="1:10">
      <c r="A1450" s="5">
        <v>1449</v>
      </c>
      <c r="B1450" s="5" t="s">
        <v>11306</v>
      </c>
      <c r="C1450" t="s">
        <v>11638</v>
      </c>
      <c r="D1450">
        <v>2014</v>
      </c>
      <c r="E1450" t="s">
        <v>11209</v>
      </c>
      <c r="F1450" t="s">
        <v>11904</v>
      </c>
      <c r="G1450" s="5">
        <v>365</v>
      </c>
      <c r="H1450">
        <v>45840</v>
      </c>
      <c r="I1450" s="5" t="str">
        <f t="shared" si="44"/>
        <v>|n</v>
      </c>
      <c r="J1450" s="5" t="str">
        <f t="shared" si="45"/>
        <v>1449,Lincoln,MKS,2014,premium unleaded (recommended),AUTOMATIC,365,45840,|n</v>
      </c>
    </row>
    <row r="1451" spans="1:10">
      <c r="A1451" s="5">
        <v>1450</v>
      </c>
      <c r="B1451" s="5" t="s">
        <v>11306</v>
      </c>
      <c r="C1451" t="s">
        <v>11638</v>
      </c>
      <c r="D1451">
        <v>2014</v>
      </c>
      <c r="E1451" t="s">
        <v>11206</v>
      </c>
      <c r="F1451" t="s">
        <v>11904</v>
      </c>
      <c r="G1451" s="5">
        <v>304</v>
      </c>
      <c r="H1451">
        <v>40845</v>
      </c>
      <c r="I1451" s="5" t="str">
        <f t="shared" si="44"/>
        <v>|n</v>
      </c>
      <c r="J1451" s="5" t="str">
        <f t="shared" si="45"/>
        <v>1450,Lincoln,MKS,2014,regular unleaded,AUTOMATIC,304,40845,|n</v>
      </c>
    </row>
    <row r="1452" spans="1:10">
      <c r="A1452" s="5">
        <v>1451</v>
      </c>
      <c r="B1452" s="5" t="s">
        <v>11306</v>
      </c>
      <c r="C1452" t="s">
        <v>11638</v>
      </c>
      <c r="D1452">
        <v>2015</v>
      </c>
      <c r="E1452" t="s">
        <v>11209</v>
      </c>
      <c r="F1452" t="s">
        <v>11904</v>
      </c>
      <c r="G1452" s="5">
        <v>365</v>
      </c>
      <c r="H1452">
        <v>45840</v>
      </c>
      <c r="I1452" s="5" t="str">
        <f t="shared" si="44"/>
        <v>|n</v>
      </c>
      <c r="J1452" s="5" t="str">
        <f t="shared" si="45"/>
        <v>1451,Lincoln,MKS,2015,premium unleaded (recommended),AUTOMATIC,365,45840,|n</v>
      </c>
    </row>
    <row r="1453" spans="1:10">
      <c r="A1453" s="5">
        <v>1452</v>
      </c>
      <c r="B1453" s="5" t="s">
        <v>11306</v>
      </c>
      <c r="C1453" t="s">
        <v>11638</v>
      </c>
      <c r="D1453">
        <v>2015</v>
      </c>
      <c r="E1453" t="s">
        <v>11206</v>
      </c>
      <c r="F1453" t="s">
        <v>11904</v>
      </c>
      <c r="G1453" s="5">
        <v>305</v>
      </c>
      <c r="H1453">
        <v>40845</v>
      </c>
      <c r="I1453" s="5" t="str">
        <f t="shared" si="44"/>
        <v>|n</v>
      </c>
      <c r="J1453" s="5" t="str">
        <f t="shared" si="45"/>
        <v>1452,Lincoln,MKS,2015,regular unleaded,AUTOMATIC,305,40845,|n</v>
      </c>
    </row>
    <row r="1454" spans="1:10">
      <c r="A1454" s="5">
        <v>1453</v>
      </c>
      <c r="B1454" s="5" t="s">
        <v>11306</v>
      </c>
      <c r="C1454" t="s">
        <v>11638</v>
      </c>
      <c r="D1454">
        <v>2016</v>
      </c>
      <c r="E1454" t="s">
        <v>11209</v>
      </c>
      <c r="F1454" t="s">
        <v>11904</v>
      </c>
      <c r="G1454" s="5">
        <v>365</v>
      </c>
      <c r="H1454">
        <v>46000</v>
      </c>
      <c r="I1454" s="5" t="str">
        <f t="shared" si="44"/>
        <v>|n</v>
      </c>
      <c r="J1454" s="5" t="str">
        <f t="shared" si="45"/>
        <v>1453,Lincoln,MKS,2016,premium unleaded (recommended),AUTOMATIC,365,46000,|n</v>
      </c>
    </row>
    <row r="1455" spans="1:10">
      <c r="A1455" s="5">
        <v>1454</v>
      </c>
      <c r="B1455" s="5" t="s">
        <v>11306</v>
      </c>
      <c r="C1455" s="5" t="s">
        <v>11638</v>
      </c>
      <c r="D1455">
        <v>2016</v>
      </c>
      <c r="E1455" t="s">
        <v>11206</v>
      </c>
      <c r="F1455" t="s">
        <v>11904</v>
      </c>
      <c r="G1455" s="5">
        <v>350</v>
      </c>
      <c r="H1455">
        <v>41005</v>
      </c>
      <c r="I1455" s="5" t="str">
        <f t="shared" si="44"/>
        <v>|n</v>
      </c>
      <c r="J1455" s="5" t="str">
        <f t="shared" si="45"/>
        <v>1454,Lincoln,MKS,2016,regular unleaded,AUTOMATIC,350,41005,|n</v>
      </c>
    </row>
    <row r="1456" spans="1:10">
      <c r="A1456" s="5">
        <v>1455</v>
      </c>
      <c r="B1456" s="5" t="s">
        <v>11306</v>
      </c>
      <c r="C1456" s="5" t="s">
        <v>11639</v>
      </c>
      <c r="D1456">
        <v>2015</v>
      </c>
      <c r="E1456" t="s">
        <v>11209</v>
      </c>
      <c r="F1456" t="s">
        <v>11904</v>
      </c>
      <c r="G1456" s="5">
        <v>365</v>
      </c>
      <c r="H1456">
        <v>45205</v>
      </c>
      <c r="I1456" s="5" t="str">
        <f t="shared" si="44"/>
        <v>|n</v>
      </c>
      <c r="J1456" s="5" t="str">
        <f t="shared" si="45"/>
        <v>1455,Lincoln,MKT,2015,premium unleaded (recommended),AUTOMATIC,365,45205,|n</v>
      </c>
    </row>
    <row r="1457" spans="1:10">
      <c r="A1457" s="5">
        <v>1456</v>
      </c>
      <c r="B1457" s="5" t="s">
        <v>11306</v>
      </c>
      <c r="C1457" t="s">
        <v>11639</v>
      </c>
      <c r="D1457">
        <v>2015</v>
      </c>
      <c r="E1457" t="s">
        <v>11206</v>
      </c>
      <c r="F1457" t="s">
        <v>11904</v>
      </c>
      <c r="G1457" s="5">
        <v>303</v>
      </c>
      <c r="H1457">
        <v>43210</v>
      </c>
      <c r="I1457" s="5" t="str">
        <f t="shared" si="44"/>
        <v>|n</v>
      </c>
      <c r="J1457" s="5" t="str">
        <f t="shared" si="45"/>
        <v>1456,Lincoln,MKT,2015,regular unleaded,AUTOMATIC,303,43210,|n</v>
      </c>
    </row>
    <row r="1458" spans="1:10">
      <c r="A1458" s="5">
        <v>1457</v>
      </c>
      <c r="B1458" s="5" t="s">
        <v>11306</v>
      </c>
      <c r="C1458" t="s">
        <v>11639</v>
      </c>
      <c r="D1458">
        <v>2016</v>
      </c>
      <c r="E1458" t="s">
        <v>11209</v>
      </c>
      <c r="F1458" t="s">
        <v>11904</v>
      </c>
      <c r="G1458" s="5">
        <v>365</v>
      </c>
      <c r="H1458">
        <v>45365</v>
      </c>
      <c r="I1458" s="5" t="str">
        <f t="shared" si="44"/>
        <v>|n</v>
      </c>
      <c r="J1458" s="5" t="str">
        <f t="shared" si="45"/>
        <v>1457,Lincoln,MKT,2016,premium unleaded (recommended),AUTOMATIC,365,45365,|n</v>
      </c>
    </row>
    <row r="1459" spans="1:10">
      <c r="A1459" s="5">
        <v>1458</v>
      </c>
      <c r="B1459" s="5" t="s">
        <v>11306</v>
      </c>
      <c r="C1459" t="s">
        <v>11639</v>
      </c>
      <c r="D1459">
        <v>2016</v>
      </c>
      <c r="E1459" t="s">
        <v>11206</v>
      </c>
      <c r="F1459" t="s">
        <v>11904</v>
      </c>
      <c r="G1459" s="5">
        <v>303</v>
      </c>
      <c r="H1459">
        <v>43370</v>
      </c>
      <c r="I1459" s="5" t="str">
        <f t="shared" si="44"/>
        <v>|n</v>
      </c>
      <c r="J1459" s="5" t="str">
        <f t="shared" si="45"/>
        <v>1458,Lincoln,MKT,2016,regular unleaded,AUTOMATIC,303,43370,|n</v>
      </c>
    </row>
    <row r="1460" spans="1:10">
      <c r="A1460" s="5">
        <v>1459</v>
      </c>
      <c r="B1460" s="5" t="s">
        <v>11306</v>
      </c>
      <c r="C1460" t="s">
        <v>11639</v>
      </c>
      <c r="D1460">
        <v>2017</v>
      </c>
      <c r="E1460" t="s">
        <v>11209</v>
      </c>
      <c r="F1460" t="s">
        <v>11904</v>
      </c>
      <c r="G1460" s="5">
        <v>365</v>
      </c>
      <c r="H1460">
        <v>49025</v>
      </c>
      <c r="I1460" s="5" t="str">
        <f t="shared" si="44"/>
        <v>|n</v>
      </c>
      <c r="J1460" s="5" t="str">
        <f t="shared" si="45"/>
        <v>1459,Lincoln,MKT,2017,premium unleaded (recommended),AUTOMATIC,365,49025,|n</v>
      </c>
    </row>
    <row r="1461" spans="1:10">
      <c r="A1461" s="5">
        <v>1460</v>
      </c>
      <c r="B1461" s="5" t="s">
        <v>11306</v>
      </c>
      <c r="C1461" t="s">
        <v>11639</v>
      </c>
      <c r="D1461">
        <v>2017</v>
      </c>
      <c r="E1461" t="s">
        <v>11206</v>
      </c>
      <c r="F1461" t="s">
        <v>11904</v>
      </c>
      <c r="G1461" s="5">
        <v>303</v>
      </c>
      <c r="H1461">
        <v>43530</v>
      </c>
      <c r="I1461" s="5" t="str">
        <f t="shared" si="44"/>
        <v>|n</v>
      </c>
      <c r="J1461" s="5" t="str">
        <f t="shared" si="45"/>
        <v>1460,Lincoln,MKT,2017,regular unleaded,AUTOMATIC,303,43530,|n</v>
      </c>
    </row>
    <row r="1462" spans="1:10">
      <c r="A1462" s="5">
        <v>1461</v>
      </c>
      <c r="B1462" s="5" t="s">
        <v>11306</v>
      </c>
      <c r="C1462" t="s">
        <v>11640</v>
      </c>
      <c r="D1462">
        <v>2015</v>
      </c>
      <c r="E1462" t="s">
        <v>11206</v>
      </c>
      <c r="F1462" t="s">
        <v>11904</v>
      </c>
      <c r="G1462" s="5">
        <v>305</v>
      </c>
      <c r="H1462">
        <v>40850</v>
      </c>
      <c r="I1462" s="5" t="str">
        <f t="shared" si="44"/>
        <v>|n</v>
      </c>
      <c r="J1462" s="5" t="str">
        <f t="shared" si="45"/>
        <v>1461,Lincoln,MKX,2015,regular unleaded,AUTOMATIC,305,40850,|n</v>
      </c>
    </row>
    <row r="1463" spans="1:10">
      <c r="A1463" s="5">
        <v>1462</v>
      </c>
      <c r="B1463" s="5" t="s">
        <v>11306</v>
      </c>
      <c r="C1463" t="s">
        <v>11640</v>
      </c>
      <c r="D1463">
        <v>2016</v>
      </c>
      <c r="E1463" t="s">
        <v>11206</v>
      </c>
      <c r="F1463" t="s">
        <v>11904</v>
      </c>
      <c r="G1463" s="5">
        <v>303</v>
      </c>
      <c r="H1463">
        <v>55970</v>
      </c>
      <c r="I1463" s="5">
        <f t="shared" si="44"/>
        <v>1461</v>
      </c>
      <c r="J1463" s="5" t="str">
        <f t="shared" si="45"/>
        <v>1462,Lincoln,MKX,2016,regular unleaded,AUTOMATIC,303,55970,1461</v>
      </c>
    </row>
    <row r="1464" spans="1:10">
      <c r="A1464" s="5">
        <v>1463</v>
      </c>
      <c r="B1464" s="5" t="s">
        <v>11306</v>
      </c>
      <c r="C1464" t="s">
        <v>11640</v>
      </c>
      <c r="D1464">
        <v>2017</v>
      </c>
      <c r="E1464" t="s">
        <v>11206</v>
      </c>
      <c r="F1464" t="s">
        <v>11904</v>
      </c>
      <c r="G1464" s="5">
        <v>303</v>
      </c>
      <c r="H1464">
        <v>55970</v>
      </c>
      <c r="I1464" s="5">
        <f t="shared" si="44"/>
        <v>1462</v>
      </c>
      <c r="J1464" s="5" t="str">
        <f t="shared" si="45"/>
        <v>1463,Lincoln,MKX,2017,regular unleaded,AUTOMATIC,303,55970,1462</v>
      </c>
    </row>
    <row r="1465" spans="1:10">
      <c r="A1465" s="5">
        <v>1464</v>
      </c>
      <c r="B1465" s="5" t="s">
        <v>11306</v>
      </c>
      <c r="C1465" t="s">
        <v>11642</v>
      </c>
      <c r="D1465">
        <v>2015</v>
      </c>
      <c r="E1465" t="s">
        <v>11206</v>
      </c>
      <c r="F1465" t="s">
        <v>11904</v>
      </c>
      <c r="G1465" s="5">
        <v>231</v>
      </c>
      <c r="H1465">
        <v>47445</v>
      </c>
      <c r="I1465" s="5" t="str">
        <f t="shared" si="44"/>
        <v>|n</v>
      </c>
      <c r="J1465" s="5" t="str">
        <f t="shared" si="45"/>
        <v>1464,Lincoln,MKZ,2015,regular unleaded,AUTOMATIC,231,47445,|n</v>
      </c>
    </row>
    <row r="1466" spans="1:10">
      <c r="A1466" s="5">
        <v>1465</v>
      </c>
      <c r="B1466" s="5" t="s">
        <v>11306</v>
      </c>
      <c r="C1466" t="s">
        <v>11642</v>
      </c>
      <c r="D1466">
        <v>2016</v>
      </c>
      <c r="E1466" t="s">
        <v>11206</v>
      </c>
      <c r="F1466" t="s">
        <v>11904</v>
      </c>
      <c r="G1466" s="5">
        <v>231</v>
      </c>
      <c r="H1466">
        <v>47495</v>
      </c>
      <c r="I1466" s="5">
        <f t="shared" si="44"/>
        <v>1464</v>
      </c>
      <c r="J1466" s="5" t="str">
        <f t="shared" si="45"/>
        <v>1465,Lincoln,MKZ,2016,regular unleaded,AUTOMATIC,231,47495,1464</v>
      </c>
    </row>
    <row r="1467" spans="1:10">
      <c r="A1467" s="5">
        <v>1466</v>
      </c>
      <c r="B1467" s="5" t="s">
        <v>11306</v>
      </c>
      <c r="C1467" t="s">
        <v>11642</v>
      </c>
      <c r="D1467">
        <v>2017</v>
      </c>
      <c r="E1467" t="s">
        <v>11209</v>
      </c>
      <c r="F1467" t="s">
        <v>11904</v>
      </c>
      <c r="G1467" s="5">
        <v>245</v>
      </c>
      <c r="H1467">
        <v>49560</v>
      </c>
      <c r="I1467" s="5" t="str">
        <f t="shared" si="44"/>
        <v>|n</v>
      </c>
      <c r="J1467" s="5" t="str">
        <f t="shared" si="45"/>
        <v>1466,Lincoln,MKZ,2017,premium unleaded (recommended),AUTOMATIC,245,49560,|n</v>
      </c>
    </row>
    <row r="1468" spans="1:10">
      <c r="A1468" s="5">
        <v>1467</v>
      </c>
      <c r="B1468" s="5" t="s">
        <v>11306</v>
      </c>
      <c r="C1468" t="s">
        <v>11642</v>
      </c>
      <c r="D1468">
        <v>2017</v>
      </c>
      <c r="E1468" t="s">
        <v>11206</v>
      </c>
      <c r="F1468" t="s">
        <v>11904</v>
      </c>
      <c r="G1468" s="5">
        <v>245</v>
      </c>
      <c r="H1468">
        <v>47670</v>
      </c>
      <c r="I1468" s="5" t="str">
        <f t="shared" si="44"/>
        <v>|n</v>
      </c>
      <c r="J1468" s="5" t="str">
        <f t="shared" si="45"/>
        <v>1467,Lincoln,MKZ,2017,regular unleaded,AUTOMATIC,245,47670,|n</v>
      </c>
    </row>
    <row r="1469" spans="1:10">
      <c r="A1469" s="5">
        <v>1468</v>
      </c>
      <c r="B1469" s="5" t="s">
        <v>11306</v>
      </c>
      <c r="C1469" t="s">
        <v>11641</v>
      </c>
      <c r="D1469">
        <v>2011</v>
      </c>
      <c r="E1469" t="s">
        <v>11206</v>
      </c>
      <c r="F1469" t="s">
        <v>11904</v>
      </c>
      <c r="G1469" s="5">
        <v>191</v>
      </c>
      <c r="H1469">
        <v>34645</v>
      </c>
      <c r="I1469" s="5" t="str">
        <f t="shared" si="44"/>
        <v>|n</v>
      </c>
      <c r="J1469" s="5" t="str">
        <f t="shared" si="45"/>
        <v>1468,Lincoln,MKZ Hybrid,2011,regular unleaded,AUTOMATIC,191,34645,|n</v>
      </c>
    </row>
    <row r="1470" spans="1:10">
      <c r="A1470" s="5">
        <v>1469</v>
      </c>
      <c r="B1470" s="5" t="s">
        <v>11306</v>
      </c>
      <c r="C1470" t="s">
        <v>11658</v>
      </c>
      <c r="D1470">
        <v>2015</v>
      </c>
      <c r="E1470" t="s">
        <v>11206</v>
      </c>
      <c r="F1470" t="s">
        <v>11904</v>
      </c>
      <c r="G1470" s="5">
        <v>365</v>
      </c>
      <c r="H1470">
        <v>67220</v>
      </c>
      <c r="I1470" s="5" t="str">
        <f t="shared" si="44"/>
        <v>|n</v>
      </c>
      <c r="J1470" s="5" t="str">
        <f t="shared" si="45"/>
        <v>1469,Lincoln,Navigator,2015,regular unleaded,AUTOMATIC,365,67220,|n</v>
      </c>
    </row>
    <row r="1471" spans="1:10">
      <c r="A1471" s="5">
        <v>1470</v>
      </c>
      <c r="B1471" s="5" t="s">
        <v>11306</v>
      </c>
      <c r="C1471" t="s">
        <v>11658</v>
      </c>
      <c r="D1471">
        <v>2016</v>
      </c>
      <c r="E1471" t="s">
        <v>11206</v>
      </c>
      <c r="F1471" t="s">
        <v>11904</v>
      </c>
      <c r="G1471" s="5">
        <v>380</v>
      </c>
      <c r="H1471">
        <v>76650</v>
      </c>
      <c r="I1471" s="5">
        <f t="shared" si="44"/>
        <v>1469</v>
      </c>
      <c r="J1471" s="5" t="str">
        <f t="shared" si="45"/>
        <v>1470,Lincoln,Navigator,2016,regular unleaded,AUTOMATIC,380,76650,1469</v>
      </c>
    </row>
    <row r="1472" spans="1:10">
      <c r="A1472" s="5">
        <v>1471</v>
      </c>
      <c r="B1472" s="5" t="s">
        <v>11306</v>
      </c>
      <c r="C1472" t="s">
        <v>11658</v>
      </c>
      <c r="D1472">
        <v>2017</v>
      </c>
      <c r="E1472" t="s">
        <v>11206</v>
      </c>
      <c r="F1472" t="s">
        <v>11904</v>
      </c>
      <c r="G1472" s="5">
        <v>380</v>
      </c>
      <c r="H1472">
        <v>76645</v>
      </c>
      <c r="I1472" s="5">
        <f t="shared" si="44"/>
        <v>1470</v>
      </c>
      <c r="J1472" s="5" t="str">
        <f t="shared" si="45"/>
        <v>1471,Lincoln,Navigator,2017,regular unleaded,AUTOMATIC,380,76645,1470</v>
      </c>
    </row>
    <row r="1473" spans="1:10">
      <c r="A1473" s="5">
        <v>1472</v>
      </c>
      <c r="B1473" s="5" t="s">
        <v>11306</v>
      </c>
      <c r="C1473" t="s">
        <v>11830</v>
      </c>
      <c r="D1473">
        <v>2009</v>
      </c>
      <c r="E1473" t="s">
        <v>11213</v>
      </c>
      <c r="F1473" t="s">
        <v>11904</v>
      </c>
      <c r="G1473" s="5">
        <v>239</v>
      </c>
      <c r="H1473">
        <v>52055</v>
      </c>
      <c r="I1473" s="5" t="str">
        <f t="shared" si="44"/>
        <v>|n</v>
      </c>
      <c r="J1473" s="5" t="str">
        <f t="shared" si="45"/>
        <v>1472,Lincoln,Town Car,2009,flex-fuel (unleaded/E85),AUTOMATIC,239,52055,|n</v>
      </c>
    </row>
    <row r="1474" spans="1:10">
      <c r="A1474" s="5">
        <v>1473</v>
      </c>
      <c r="B1474" s="5" t="s">
        <v>11306</v>
      </c>
      <c r="C1474" t="s">
        <v>11830</v>
      </c>
      <c r="D1474">
        <v>2010</v>
      </c>
      <c r="E1474" t="s">
        <v>11213</v>
      </c>
      <c r="F1474" t="s">
        <v>11904</v>
      </c>
      <c r="G1474" s="5">
        <v>239</v>
      </c>
      <c r="H1474">
        <v>52595</v>
      </c>
      <c r="I1474" s="5">
        <f t="shared" si="44"/>
        <v>1472</v>
      </c>
      <c r="J1474" s="5" t="str">
        <f t="shared" si="45"/>
        <v>1473,Lincoln,Town Car,2010,flex-fuel (unleaded/E85),AUTOMATIC,239,52595,1472</v>
      </c>
    </row>
    <row r="1475" spans="1:10">
      <c r="A1475" s="5">
        <v>1474</v>
      </c>
      <c r="B1475" s="5" t="s">
        <v>11306</v>
      </c>
      <c r="C1475" t="s">
        <v>11830</v>
      </c>
      <c r="D1475">
        <v>2011</v>
      </c>
      <c r="E1475" t="s">
        <v>11213</v>
      </c>
      <c r="F1475" t="s">
        <v>11904</v>
      </c>
      <c r="G1475" s="5">
        <v>239</v>
      </c>
      <c r="H1475">
        <v>52895</v>
      </c>
      <c r="I1475" s="5">
        <f t="shared" ref="I1475:I1538" si="46">IF(AND($B1474=$B1475,$C1474=$C1475,$E1474=$E1475,$F1474=$F1475),A1474,"|n")</f>
        <v>1473</v>
      </c>
      <c r="J1475" s="5" t="str">
        <f t="shared" ref="J1475:J1538" si="47">A1475&amp;","&amp;B1475&amp;","&amp;C1475&amp;","&amp;D1475&amp;","&amp;E1475&amp;","&amp;F1475&amp;","&amp;G1475&amp;","&amp;H1475&amp;","&amp;I1475</f>
        <v>1474,Lincoln,Town Car,2011,flex-fuel (unleaded/E85),AUTOMATIC,239,52895,1473</v>
      </c>
    </row>
    <row r="1476" spans="1:10">
      <c r="A1476" s="5">
        <v>1475</v>
      </c>
      <c r="B1476" s="5" t="s">
        <v>11306</v>
      </c>
      <c r="C1476" t="s">
        <v>11902</v>
      </c>
      <c r="D1476">
        <v>2006</v>
      </c>
      <c r="E1476" t="s">
        <v>11206</v>
      </c>
      <c r="F1476" t="s">
        <v>11904</v>
      </c>
      <c r="G1476" s="5">
        <v>221</v>
      </c>
      <c r="H1476">
        <v>28995</v>
      </c>
      <c r="I1476" s="5" t="str">
        <f t="shared" si="46"/>
        <v>|n</v>
      </c>
      <c r="J1476" s="5" t="str">
        <f t="shared" si="47"/>
        <v>1475,Lincoln,Zephyr,2006,regular unleaded,AUTOMATIC,221,28995,|n</v>
      </c>
    </row>
    <row r="1477" spans="1:10">
      <c r="A1477" s="5">
        <v>1476</v>
      </c>
      <c r="B1477" s="5" t="s">
        <v>11432</v>
      </c>
      <c r="C1477" t="s">
        <v>11433</v>
      </c>
      <c r="D1477">
        <v>2009</v>
      </c>
      <c r="E1477" t="s">
        <v>11202</v>
      </c>
      <c r="F1477" t="s">
        <v>11903</v>
      </c>
      <c r="G1477" s="5">
        <v>218</v>
      </c>
      <c r="H1477">
        <v>54990</v>
      </c>
      <c r="I1477" s="5" t="str">
        <f t="shared" si="46"/>
        <v>|n</v>
      </c>
      <c r="J1477" s="5" t="str">
        <f t="shared" si="47"/>
        <v>1476,Lotus,Elise,2009,premium unleaded (required),MANUAL,218,54990,|n</v>
      </c>
    </row>
    <row r="1478" spans="1:10">
      <c r="A1478" s="5">
        <v>1477</v>
      </c>
      <c r="B1478" s="5" t="s">
        <v>11432</v>
      </c>
      <c r="C1478" t="s">
        <v>11433</v>
      </c>
      <c r="D1478">
        <v>2010</v>
      </c>
      <c r="E1478" t="s">
        <v>11202</v>
      </c>
      <c r="F1478" t="s">
        <v>11903</v>
      </c>
      <c r="G1478" s="5">
        <v>218</v>
      </c>
      <c r="H1478">
        <v>54990</v>
      </c>
      <c r="I1478" s="5">
        <f t="shared" si="46"/>
        <v>1476</v>
      </c>
      <c r="J1478" s="5" t="str">
        <f t="shared" si="47"/>
        <v>1477,Lotus,Elise,2010,premium unleaded (required),MANUAL,218,54990,1476</v>
      </c>
    </row>
    <row r="1479" spans="1:10">
      <c r="A1479" s="5">
        <v>1478</v>
      </c>
      <c r="B1479" s="5" t="s">
        <v>11432</v>
      </c>
      <c r="C1479" t="s">
        <v>11433</v>
      </c>
      <c r="D1479">
        <v>2011</v>
      </c>
      <c r="E1479" t="s">
        <v>11202</v>
      </c>
      <c r="F1479" t="s">
        <v>11903</v>
      </c>
      <c r="G1479" s="5">
        <v>217</v>
      </c>
      <c r="H1479">
        <v>57950</v>
      </c>
      <c r="I1479" s="5">
        <f t="shared" si="46"/>
        <v>1477</v>
      </c>
      <c r="J1479" s="5" t="str">
        <f t="shared" si="47"/>
        <v>1478,Lotus,Elise,2011,premium unleaded (required),MANUAL,217,57950,1477</v>
      </c>
    </row>
    <row r="1480" spans="1:10">
      <c r="A1480" s="5">
        <v>1479</v>
      </c>
      <c r="B1480" s="5" t="s">
        <v>11432</v>
      </c>
      <c r="C1480" t="s">
        <v>11456</v>
      </c>
      <c r="D1480">
        <v>2011</v>
      </c>
      <c r="E1480" t="s">
        <v>11202</v>
      </c>
      <c r="F1480" t="s">
        <v>11903</v>
      </c>
      <c r="G1480" s="5">
        <v>276</v>
      </c>
      <c r="H1480">
        <v>65500</v>
      </c>
      <c r="I1480" s="5" t="str">
        <f t="shared" si="46"/>
        <v>|n</v>
      </c>
      <c r="J1480" s="5" t="str">
        <f t="shared" si="47"/>
        <v>1479,Lotus,Evora,2011,premium unleaded (required),MANUAL,276,65500,|n</v>
      </c>
    </row>
    <row r="1481" spans="1:10">
      <c r="A1481" s="5">
        <v>1480</v>
      </c>
      <c r="B1481" s="5" t="s">
        <v>11432</v>
      </c>
      <c r="C1481" t="s">
        <v>11456</v>
      </c>
      <c r="D1481">
        <v>2013</v>
      </c>
      <c r="E1481" t="s">
        <v>11202</v>
      </c>
      <c r="F1481" t="s">
        <v>11903</v>
      </c>
      <c r="G1481" s="5">
        <v>345</v>
      </c>
      <c r="H1481">
        <v>78600</v>
      </c>
      <c r="I1481" s="5">
        <f t="shared" si="46"/>
        <v>1479</v>
      </c>
      <c r="J1481" s="5" t="str">
        <f t="shared" si="47"/>
        <v>1480,Lotus,Evora,2013,premium unleaded (required),MANUAL,345,78600,1479</v>
      </c>
    </row>
    <row r="1482" spans="1:10">
      <c r="A1482" s="5">
        <v>1481</v>
      </c>
      <c r="B1482" s="5" t="s">
        <v>11432</v>
      </c>
      <c r="C1482" t="s">
        <v>11456</v>
      </c>
      <c r="D1482">
        <v>2014</v>
      </c>
      <c r="E1482" t="s">
        <v>11202</v>
      </c>
      <c r="F1482" t="s">
        <v>11903</v>
      </c>
      <c r="G1482" s="5">
        <v>345</v>
      </c>
      <c r="H1482">
        <v>79980</v>
      </c>
      <c r="I1482" s="5">
        <f t="shared" si="46"/>
        <v>1480</v>
      </c>
      <c r="J1482" s="5" t="str">
        <f t="shared" si="47"/>
        <v>1481,Lotus,Evora,2014,premium unleaded (required),MANUAL,345,79980,1480</v>
      </c>
    </row>
    <row r="1483" spans="1:10">
      <c r="A1483" s="5">
        <v>1482</v>
      </c>
      <c r="B1483" s="5" t="s">
        <v>11432</v>
      </c>
      <c r="C1483" t="s">
        <v>11455</v>
      </c>
      <c r="D1483">
        <v>2017</v>
      </c>
      <c r="E1483" t="s">
        <v>11202</v>
      </c>
      <c r="F1483" t="s">
        <v>11903</v>
      </c>
      <c r="G1483" s="5">
        <v>400</v>
      </c>
      <c r="H1483">
        <v>91900</v>
      </c>
      <c r="I1483" s="5" t="str">
        <f t="shared" si="46"/>
        <v>|n</v>
      </c>
      <c r="J1483" s="5" t="str">
        <f t="shared" si="47"/>
        <v>1482,Lotus,Evora 400,2017,premium unleaded (required),MANUAL,400,91900,|n</v>
      </c>
    </row>
    <row r="1484" spans="1:10">
      <c r="A1484" s="5">
        <v>1483</v>
      </c>
      <c r="B1484" s="5" t="s">
        <v>11432</v>
      </c>
      <c r="C1484" t="s">
        <v>11459</v>
      </c>
      <c r="D1484">
        <v>2009</v>
      </c>
      <c r="E1484" t="s">
        <v>11209</v>
      </c>
      <c r="F1484" t="s">
        <v>11903</v>
      </c>
      <c r="G1484" s="5">
        <v>257</v>
      </c>
      <c r="H1484">
        <v>74995</v>
      </c>
      <c r="I1484" s="5" t="str">
        <f t="shared" si="46"/>
        <v>|n</v>
      </c>
      <c r="J1484" s="5" t="str">
        <f t="shared" si="47"/>
        <v>1483,Lotus,Exige,2009,premium unleaded (recommended),MANUAL,257,74995,|n</v>
      </c>
    </row>
    <row r="1485" spans="1:10">
      <c r="A1485" s="5">
        <v>1484</v>
      </c>
      <c r="B1485" s="5" t="s">
        <v>11432</v>
      </c>
      <c r="C1485" t="s">
        <v>11459</v>
      </c>
      <c r="D1485">
        <v>2010</v>
      </c>
      <c r="E1485" t="s">
        <v>11209</v>
      </c>
      <c r="F1485" t="s">
        <v>11903</v>
      </c>
      <c r="G1485" s="5">
        <v>240</v>
      </c>
      <c r="H1485">
        <v>65690</v>
      </c>
      <c r="I1485" s="5">
        <f t="shared" si="46"/>
        <v>1483</v>
      </c>
      <c r="J1485" s="5" t="str">
        <f t="shared" si="47"/>
        <v>1484,Lotus,Exige,2010,premium unleaded (recommended),MANUAL,240,65690,1483</v>
      </c>
    </row>
    <row r="1486" spans="1:10">
      <c r="A1486" s="5">
        <v>1485</v>
      </c>
      <c r="B1486" s="5" t="s">
        <v>11432</v>
      </c>
      <c r="C1486" t="s">
        <v>11459</v>
      </c>
      <c r="D1486">
        <v>2011</v>
      </c>
      <c r="E1486" t="s">
        <v>11209</v>
      </c>
      <c r="F1486" t="s">
        <v>11903</v>
      </c>
      <c r="G1486" s="5">
        <v>257</v>
      </c>
      <c r="H1486">
        <v>74950</v>
      </c>
      <c r="I1486" s="5">
        <f t="shared" si="46"/>
        <v>1484</v>
      </c>
      <c r="J1486" s="5" t="str">
        <f t="shared" si="47"/>
        <v>1485,Lotus,Exige,2011,premium unleaded (recommended),MANUAL,257,74950,1484</v>
      </c>
    </row>
    <row r="1487" spans="1:10">
      <c r="A1487" s="5">
        <v>1486</v>
      </c>
      <c r="B1487" s="5" t="s">
        <v>11384</v>
      </c>
      <c r="C1487" t="s">
        <v>11203</v>
      </c>
      <c r="D1487">
        <v>2005</v>
      </c>
      <c r="E1487" t="s">
        <v>11202</v>
      </c>
      <c r="F1487" t="s">
        <v>11905</v>
      </c>
      <c r="G1487" s="5">
        <v>385</v>
      </c>
      <c r="H1487">
        <v>86877</v>
      </c>
      <c r="I1487" s="5" t="str">
        <f t="shared" si="46"/>
        <v>|n</v>
      </c>
      <c r="J1487" s="5" t="str">
        <f t="shared" si="47"/>
        <v>1486,Maserati,Coupe,2005,premium unleaded (required),AUTOMATED_MANUAL,385,86877,|n</v>
      </c>
    </row>
    <row r="1488" spans="1:10">
      <c r="A1488" s="5">
        <v>1487</v>
      </c>
      <c r="B1488" s="5" t="s">
        <v>11384</v>
      </c>
      <c r="C1488" t="s">
        <v>11203</v>
      </c>
      <c r="D1488">
        <v>2005</v>
      </c>
      <c r="E1488" t="s">
        <v>11202</v>
      </c>
      <c r="F1488" t="s">
        <v>11903</v>
      </c>
      <c r="G1488" s="5">
        <v>385</v>
      </c>
      <c r="H1488">
        <v>82633</v>
      </c>
      <c r="I1488" s="5" t="str">
        <f t="shared" si="46"/>
        <v>|n</v>
      </c>
      <c r="J1488" s="5" t="str">
        <f t="shared" si="47"/>
        <v>1487,Maserati,Coupe,2005,premium unleaded (required),MANUAL,385,82633,|n</v>
      </c>
    </row>
    <row r="1489" spans="1:10">
      <c r="A1489" s="5">
        <v>1488</v>
      </c>
      <c r="B1489" s="5" t="s">
        <v>11384</v>
      </c>
      <c r="C1489" t="s">
        <v>11203</v>
      </c>
      <c r="D1489">
        <v>2006</v>
      </c>
      <c r="E1489" t="s">
        <v>11202</v>
      </c>
      <c r="F1489" t="s">
        <v>11905</v>
      </c>
      <c r="G1489" s="5">
        <v>390</v>
      </c>
      <c r="H1489">
        <v>87577</v>
      </c>
      <c r="I1489" s="5" t="str">
        <f t="shared" si="46"/>
        <v>|n</v>
      </c>
      <c r="J1489" s="5" t="str">
        <f t="shared" si="47"/>
        <v>1488,Maserati,Coupe,2006,premium unleaded (required),AUTOMATED_MANUAL,390,87577,|n</v>
      </c>
    </row>
    <row r="1490" spans="1:10">
      <c r="A1490" s="5">
        <v>1489</v>
      </c>
      <c r="B1490" s="5" t="s">
        <v>11384</v>
      </c>
      <c r="C1490" t="s">
        <v>11203</v>
      </c>
      <c r="D1490">
        <v>2006</v>
      </c>
      <c r="E1490" t="s">
        <v>11202</v>
      </c>
      <c r="F1490" t="s">
        <v>11903</v>
      </c>
      <c r="G1490" s="5">
        <v>390</v>
      </c>
      <c r="H1490">
        <v>79900</v>
      </c>
      <c r="I1490" s="5" t="str">
        <f t="shared" si="46"/>
        <v>|n</v>
      </c>
      <c r="J1490" s="5" t="str">
        <f t="shared" si="47"/>
        <v>1489,Maserati,Coupe,2006,premium unleaded (required),MANUAL,390,79900,|n</v>
      </c>
    </row>
    <row r="1491" spans="1:10">
      <c r="A1491" s="5">
        <v>1490</v>
      </c>
      <c r="B1491" s="5" t="s">
        <v>11384</v>
      </c>
      <c r="C1491" t="s">
        <v>11513</v>
      </c>
      <c r="D1491">
        <v>2015</v>
      </c>
      <c r="E1491" t="s">
        <v>11202</v>
      </c>
      <c r="F1491" t="s">
        <v>11904</v>
      </c>
      <c r="G1491" s="5">
        <v>404</v>
      </c>
      <c r="H1491">
        <v>77900</v>
      </c>
      <c r="I1491" s="5" t="str">
        <f t="shared" si="46"/>
        <v>|n</v>
      </c>
      <c r="J1491" s="5" t="str">
        <f t="shared" si="47"/>
        <v>1490,Maserati,Ghibli,2015,premium unleaded (required),AUTOMATIC,404,77900,|n</v>
      </c>
    </row>
    <row r="1492" spans="1:10">
      <c r="A1492" s="5">
        <v>1491</v>
      </c>
      <c r="B1492" s="5" t="s">
        <v>11384</v>
      </c>
      <c r="C1492" t="s">
        <v>11513</v>
      </c>
      <c r="D1492">
        <v>2016</v>
      </c>
      <c r="E1492" t="s">
        <v>11202</v>
      </c>
      <c r="F1492" t="s">
        <v>11904</v>
      </c>
      <c r="G1492" s="5">
        <v>404</v>
      </c>
      <c r="H1492">
        <v>78550</v>
      </c>
      <c r="I1492" s="5">
        <f t="shared" si="46"/>
        <v>1490</v>
      </c>
      <c r="J1492" s="5" t="str">
        <f t="shared" si="47"/>
        <v>1491,Maserati,Ghibli,2016,premium unleaded (required),AUTOMATIC,404,78550,1490</v>
      </c>
    </row>
    <row r="1493" spans="1:10">
      <c r="A1493" s="5">
        <v>1492</v>
      </c>
      <c r="B1493" s="5" t="s">
        <v>11384</v>
      </c>
      <c r="C1493" t="s">
        <v>11513</v>
      </c>
      <c r="D1493">
        <v>2017</v>
      </c>
      <c r="E1493" t="s">
        <v>11202</v>
      </c>
      <c r="F1493" t="s">
        <v>11904</v>
      </c>
      <c r="G1493" s="5">
        <v>404</v>
      </c>
      <c r="H1493">
        <v>79700</v>
      </c>
      <c r="I1493" s="5">
        <f t="shared" si="46"/>
        <v>1491</v>
      </c>
      <c r="J1493" s="5" t="str">
        <f t="shared" si="47"/>
        <v>1492,Maserati,Ghibli,2017,premium unleaded (required),AUTOMATIC,404,79700,1491</v>
      </c>
    </row>
    <row r="1494" spans="1:10">
      <c r="A1494" s="5">
        <v>1493</v>
      </c>
      <c r="B1494" s="5" t="s">
        <v>11384</v>
      </c>
      <c r="C1494" t="s">
        <v>11533</v>
      </c>
      <c r="D1494">
        <v>2005</v>
      </c>
      <c r="E1494" t="s">
        <v>11202</v>
      </c>
      <c r="F1494" t="s">
        <v>11905</v>
      </c>
      <c r="G1494" s="5">
        <v>395</v>
      </c>
      <c r="H1494">
        <v>98172</v>
      </c>
      <c r="I1494" s="5" t="str">
        <f t="shared" si="46"/>
        <v>|n</v>
      </c>
      <c r="J1494" s="5" t="str">
        <f t="shared" si="47"/>
        <v>1493,Maserati,GranSport,2005,premium unleaded (required),AUTOMATED_MANUAL,395,98172,|n</v>
      </c>
    </row>
    <row r="1495" spans="1:10">
      <c r="A1495" s="5">
        <v>1494</v>
      </c>
      <c r="B1495" s="5" t="s">
        <v>11384</v>
      </c>
      <c r="C1495" t="s">
        <v>11533</v>
      </c>
      <c r="D1495">
        <v>2006</v>
      </c>
      <c r="E1495" t="s">
        <v>11202</v>
      </c>
      <c r="F1495" t="s">
        <v>11904</v>
      </c>
      <c r="G1495" s="5">
        <v>401</v>
      </c>
      <c r="H1495">
        <v>104122</v>
      </c>
      <c r="I1495" s="5" t="str">
        <f t="shared" si="46"/>
        <v>|n</v>
      </c>
      <c r="J1495" s="5" t="str">
        <f t="shared" si="47"/>
        <v>1494,Maserati,GranSport,2006,premium unleaded (required),AUTOMATIC,401,104122,|n</v>
      </c>
    </row>
    <row r="1496" spans="1:10">
      <c r="A1496" s="5">
        <v>1495</v>
      </c>
      <c r="B1496" s="5" t="s">
        <v>11384</v>
      </c>
      <c r="C1496" t="s">
        <v>11535</v>
      </c>
      <c r="D1496">
        <v>2014</v>
      </c>
      <c r="E1496" t="s">
        <v>11202</v>
      </c>
      <c r="F1496" t="s">
        <v>11904</v>
      </c>
      <c r="G1496" s="5">
        <v>454</v>
      </c>
      <c r="H1496">
        <v>143400</v>
      </c>
      <c r="I1496" s="5" t="str">
        <f t="shared" si="46"/>
        <v>|n</v>
      </c>
      <c r="J1496" s="5" t="str">
        <f t="shared" si="47"/>
        <v>1495,Maserati,GranTurismo,2014,premium unleaded (required),AUTOMATIC,454,143400,|n</v>
      </c>
    </row>
    <row r="1497" spans="1:10">
      <c r="A1497" s="5">
        <v>1496</v>
      </c>
      <c r="B1497" s="5" t="s">
        <v>11384</v>
      </c>
      <c r="C1497" t="s">
        <v>11535</v>
      </c>
      <c r="D1497">
        <v>2015</v>
      </c>
      <c r="E1497" t="s">
        <v>11202</v>
      </c>
      <c r="F1497" t="s">
        <v>11904</v>
      </c>
      <c r="G1497" s="5">
        <v>454</v>
      </c>
      <c r="H1497">
        <v>165627</v>
      </c>
      <c r="I1497" s="5">
        <f t="shared" si="46"/>
        <v>1495</v>
      </c>
      <c r="J1497" s="5" t="str">
        <f t="shared" si="47"/>
        <v>1496,Maserati,GranTurismo,2015,premium unleaded (required),AUTOMATIC,454,165627,1495</v>
      </c>
    </row>
    <row r="1498" spans="1:10">
      <c r="A1498" s="5">
        <v>1497</v>
      </c>
      <c r="B1498" s="5" t="s">
        <v>11384</v>
      </c>
      <c r="C1498" t="s">
        <v>11535</v>
      </c>
      <c r="D1498">
        <v>2016</v>
      </c>
      <c r="E1498" t="s">
        <v>11202</v>
      </c>
      <c r="F1498" t="s">
        <v>11904</v>
      </c>
      <c r="G1498" s="5">
        <v>454</v>
      </c>
      <c r="H1498">
        <v>165627</v>
      </c>
      <c r="I1498" s="5">
        <f t="shared" si="46"/>
        <v>1496</v>
      </c>
      <c r="J1498" s="5" t="str">
        <f t="shared" si="47"/>
        <v>1497,Maserati,GranTurismo,2016,premium unleaded (required),AUTOMATIC,454,165627,1496</v>
      </c>
    </row>
    <row r="1499" spans="1:10">
      <c r="A1499" s="5">
        <v>1498</v>
      </c>
      <c r="B1499" s="5" t="s">
        <v>11384</v>
      </c>
      <c r="C1499" t="s">
        <v>11534</v>
      </c>
      <c r="D1499">
        <v>2014</v>
      </c>
      <c r="E1499" t="s">
        <v>11202</v>
      </c>
      <c r="F1499" t="s">
        <v>11904</v>
      </c>
      <c r="G1499" s="5">
        <v>454</v>
      </c>
      <c r="H1499">
        <v>153400</v>
      </c>
      <c r="I1499" s="5" t="str">
        <f t="shared" si="46"/>
        <v>|n</v>
      </c>
      <c r="J1499" s="5" t="str">
        <f t="shared" si="47"/>
        <v>1498,Maserati,GranTurismo Convertible,2014,premium unleaded (required),AUTOMATIC,454,153400,|n</v>
      </c>
    </row>
    <row r="1500" spans="1:10">
      <c r="A1500" s="5">
        <v>1499</v>
      </c>
      <c r="B1500" s="5" t="s">
        <v>11384</v>
      </c>
      <c r="C1500" t="s">
        <v>11534</v>
      </c>
      <c r="D1500">
        <v>2015</v>
      </c>
      <c r="E1500" t="s">
        <v>11202</v>
      </c>
      <c r="F1500" t="s">
        <v>11904</v>
      </c>
      <c r="G1500" s="5">
        <v>454</v>
      </c>
      <c r="H1500">
        <v>182009</v>
      </c>
      <c r="I1500" s="5">
        <f t="shared" si="46"/>
        <v>1498</v>
      </c>
      <c r="J1500" s="5" t="str">
        <f t="shared" si="47"/>
        <v>1499,Maserati,GranTurismo Convertible,2015,premium unleaded (required),AUTOMATIC,454,182009,1498</v>
      </c>
    </row>
    <row r="1501" spans="1:10">
      <c r="A1501" s="5">
        <v>1500</v>
      </c>
      <c r="B1501" s="5" t="s">
        <v>11384</v>
      </c>
      <c r="C1501" t="s">
        <v>11534</v>
      </c>
      <c r="D1501">
        <v>2016</v>
      </c>
      <c r="E1501" t="s">
        <v>11202</v>
      </c>
      <c r="F1501" t="s">
        <v>11904</v>
      </c>
      <c r="G1501" s="5">
        <v>454</v>
      </c>
      <c r="H1501">
        <v>182009</v>
      </c>
      <c r="I1501" s="5">
        <f t="shared" si="46"/>
        <v>1499</v>
      </c>
      <c r="J1501" s="5" t="str">
        <f t="shared" si="47"/>
        <v>1500,Maserati,GranTurismo Convertible,2016,premium unleaded (required),AUTOMATIC,454,182009,1499</v>
      </c>
    </row>
    <row r="1502" spans="1:10">
      <c r="A1502" s="5">
        <v>1501</v>
      </c>
      <c r="B1502" s="5" t="s">
        <v>11384</v>
      </c>
      <c r="C1502" t="s">
        <v>11595</v>
      </c>
      <c r="D1502">
        <v>2017</v>
      </c>
      <c r="E1502" t="s">
        <v>11202</v>
      </c>
      <c r="F1502" t="s">
        <v>11904</v>
      </c>
      <c r="G1502" s="5">
        <v>424</v>
      </c>
      <c r="H1502">
        <v>83000</v>
      </c>
      <c r="I1502" s="5" t="str">
        <f t="shared" si="46"/>
        <v>|n</v>
      </c>
      <c r="J1502" s="5" t="str">
        <f t="shared" si="47"/>
        <v>1501,Maserati,Levante,2017,premium unleaded (required),AUTOMATIC,424,83000,|n</v>
      </c>
    </row>
    <row r="1503" spans="1:10">
      <c r="A1503" s="5">
        <v>1502</v>
      </c>
      <c r="B1503" s="5" t="s">
        <v>11384</v>
      </c>
      <c r="C1503" t="s">
        <v>11696</v>
      </c>
      <c r="D1503">
        <v>2015</v>
      </c>
      <c r="E1503" t="s">
        <v>11202</v>
      </c>
      <c r="F1503" t="s">
        <v>11904</v>
      </c>
      <c r="G1503" s="5">
        <v>523</v>
      </c>
      <c r="H1503">
        <v>140500</v>
      </c>
      <c r="I1503" s="5" t="str">
        <f t="shared" si="46"/>
        <v>|n</v>
      </c>
      <c r="J1503" s="5" t="str">
        <f t="shared" si="47"/>
        <v>1502,Maserati,Quattroporte,2015,premium unleaded (required),AUTOMATIC,523,140500,|n</v>
      </c>
    </row>
    <row r="1504" spans="1:10">
      <c r="A1504" s="5">
        <v>1503</v>
      </c>
      <c r="B1504" s="5" t="s">
        <v>11384</v>
      </c>
      <c r="C1504" t="s">
        <v>11696</v>
      </c>
      <c r="D1504">
        <v>2016</v>
      </c>
      <c r="E1504" t="s">
        <v>11202</v>
      </c>
      <c r="F1504" t="s">
        <v>11904</v>
      </c>
      <c r="G1504" s="5">
        <v>523</v>
      </c>
      <c r="H1504">
        <v>141500</v>
      </c>
      <c r="I1504" s="5">
        <f t="shared" si="46"/>
        <v>1502</v>
      </c>
      <c r="J1504" s="5" t="str">
        <f t="shared" si="47"/>
        <v>1503,Maserati,Quattroporte,2016,premium unleaded (required),AUTOMATIC,523,141500,1502</v>
      </c>
    </row>
    <row r="1505" spans="1:10">
      <c r="A1505" s="5">
        <v>1504</v>
      </c>
      <c r="B1505" s="5" t="s">
        <v>11384</v>
      </c>
      <c r="C1505" t="s">
        <v>11696</v>
      </c>
      <c r="D1505">
        <v>2017</v>
      </c>
      <c r="E1505" t="s">
        <v>11202</v>
      </c>
      <c r="F1505" t="s">
        <v>11904</v>
      </c>
      <c r="G1505" s="5">
        <v>523</v>
      </c>
      <c r="H1505">
        <v>145500</v>
      </c>
      <c r="I1505" s="5">
        <f t="shared" si="46"/>
        <v>1503</v>
      </c>
      <c r="J1505" s="5" t="str">
        <f t="shared" si="47"/>
        <v>1504,Maserati,Quattroporte,2017,premium unleaded (required),AUTOMATIC,523,145500,1503</v>
      </c>
    </row>
    <row r="1506" spans="1:10">
      <c r="A1506" s="5">
        <v>1505</v>
      </c>
      <c r="B1506" s="5" t="s">
        <v>11384</v>
      </c>
      <c r="C1506" t="s">
        <v>11798</v>
      </c>
      <c r="D1506">
        <v>2005</v>
      </c>
      <c r="E1506" t="s">
        <v>11202</v>
      </c>
      <c r="F1506" t="s">
        <v>11905</v>
      </c>
      <c r="G1506" s="5">
        <v>385</v>
      </c>
      <c r="H1506">
        <v>91415</v>
      </c>
      <c r="I1506" s="5" t="str">
        <f t="shared" si="46"/>
        <v>|n</v>
      </c>
      <c r="J1506" s="5" t="str">
        <f t="shared" si="47"/>
        <v>1505,Maserati,Spyder,2005,premium unleaded (required),AUTOMATED_MANUAL,385,91415,|n</v>
      </c>
    </row>
    <row r="1507" spans="1:10">
      <c r="A1507" s="5">
        <v>1506</v>
      </c>
      <c r="B1507" s="5" t="s">
        <v>11384</v>
      </c>
      <c r="C1507" t="s">
        <v>11798</v>
      </c>
      <c r="D1507">
        <v>2005</v>
      </c>
      <c r="E1507" t="s">
        <v>11202</v>
      </c>
      <c r="F1507" t="s">
        <v>11903</v>
      </c>
      <c r="G1507" s="5">
        <v>385</v>
      </c>
      <c r="H1507">
        <v>87252</v>
      </c>
      <c r="I1507" s="5" t="str">
        <f t="shared" si="46"/>
        <v>|n</v>
      </c>
      <c r="J1507" s="5" t="str">
        <f t="shared" si="47"/>
        <v>1506,Maserati,Spyder,2005,premium unleaded (required),MANUAL,385,87252,|n</v>
      </c>
    </row>
    <row r="1508" spans="1:10">
      <c r="A1508" s="5">
        <v>1507</v>
      </c>
      <c r="B1508" s="5" t="s">
        <v>11239</v>
      </c>
      <c r="C1508">
        <v>57</v>
      </c>
      <c r="D1508">
        <v>2010</v>
      </c>
      <c r="E1508" t="s">
        <v>11202</v>
      </c>
      <c r="F1508" t="s">
        <v>11904</v>
      </c>
      <c r="G1508" s="5">
        <v>631</v>
      </c>
      <c r="H1508">
        <v>455500</v>
      </c>
      <c r="I1508" s="5" t="str">
        <f t="shared" si="46"/>
        <v>|n</v>
      </c>
      <c r="J1508" s="5" t="str">
        <f t="shared" si="47"/>
        <v>1507,Maybach,57,2010,premium unleaded (required),AUTOMATIC,631,455500,|n</v>
      </c>
    </row>
    <row r="1509" spans="1:10">
      <c r="A1509" s="5">
        <v>1508</v>
      </c>
      <c r="B1509" s="5" t="s">
        <v>11239</v>
      </c>
      <c r="C1509">
        <v>57</v>
      </c>
      <c r="D1509">
        <v>2011</v>
      </c>
      <c r="E1509" t="s">
        <v>11202</v>
      </c>
      <c r="F1509" t="s">
        <v>11904</v>
      </c>
      <c r="G1509" s="5">
        <v>620</v>
      </c>
      <c r="H1509">
        <v>412000</v>
      </c>
      <c r="I1509" s="5">
        <f t="shared" si="46"/>
        <v>1507</v>
      </c>
      <c r="J1509" s="5" t="str">
        <f t="shared" si="47"/>
        <v>1508,Maybach,57,2011,premium unleaded (required),AUTOMATIC,620,412000,1507</v>
      </c>
    </row>
    <row r="1510" spans="1:10">
      <c r="A1510" s="5">
        <v>1509</v>
      </c>
      <c r="B1510" s="5" t="s">
        <v>11239</v>
      </c>
      <c r="C1510">
        <v>57</v>
      </c>
      <c r="D1510">
        <v>2012</v>
      </c>
      <c r="E1510" t="s">
        <v>11202</v>
      </c>
      <c r="F1510" t="s">
        <v>11904</v>
      </c>
      <c r="G1510" s="5">
        <v>620</v>
      </c>
      <c r="H1510">
        <v>418950</v>
      </c>
      <c r="I1510" s="5">
        <f t="shared" si="46"/>
        <v>1508</v>
      </c>
      <c r="J1510" s="5" t="str">
        <f t="shared" si="47"/>
        <v>1509,Maybach,57,2012,premium unleaded (required),AUTOMATIC,620,418950,1508</v>
      </c>
    </row>
    <row r="1511" spans="1:10">
      <c r="A1511" s="5">
        <v>1510</v>
      </c>
      <c r="B1511" s="5" t="s">
        <v>11239</v>
      </c>
      <c r="C1511">
        <v>62</v>
      </c>
      <c r="D1511">
        <v>2010</v>
      </c>
      <c r="E1511" t="s">
        <v>11202</v>
      </c>
      <c r="F1511" t="s">
        <v>11904</v>
      </c>
      <c r="G1511" s="5">
        <v>631</v>
      </c>
      <c r="H1511">
        <v>506500</v>
      </c>
      <c r="I1511" s="5" t="str">
        <f t="shared" si="46"/>
        <v>|n</v>
      </c>
      <c r="J1511" s="5" t="str">
        <f t="shared" si="47"/>
        <v>1510,Maybach,62,2010,premium unleaded (required),AUTOMATIC,631,506500,|n</v>
      </c>
    </row>
    <row r="1512" spans="1:10">
      <c r="A1512" s="5">
        <v>1511</v>
      </c>
      <c r="B1512" s="5" t="s">
        <v>11239</v>
      </c>
      <c r="C1512">
        <v>62</v>
      </c>
      <c r="D1512">
        <v>2011</v>
      </c>
      <c r="E1512" t="s">
        <v>11202</v>
      </c>
      <c r="F1512" t="s">
        <v>11904</v>
      </c>
      <c r="G1512" s="5">
        <v>620</v>
      </c>
      <c r="H1512">
        <v>463000</v>
      </c>
      <c r="I1512" s="5">
        <f t="shared" si="46"/>
        <v>1510</v>
      </c>
      <c r="J1512" s="5" t="str">
        <f t="shared" si="47"/>
        <v>1511,Maybach,62,2011,premium unleaded (required),AUTOMATIC,620,463000,1510</v>
      </c>
    </row>
    <row r="1513" spans="1:10">
      <c r="A1513" s="5">
        <v>1512</v>
      </c>
      <c r="B1513" s="5" t="s">
        <v>11239</v>
      </c>
      <c r="C1513">
        <v>62</v>
      </c>
      <c r="D1513">
        <v>2012</v>
      </c>
      <c r="E1513" t="s">
        <v>11202</v>
      </c>
      <c r="F1513" t="s">
        <v>11904</v>
      </c>
      <c r="G1513" s="5">
        <v>620</v>
      </c>
      <c r="H1513">
        <v>470350</v>
      </c>
      <c r="I1513" s="5">
        <f t="shared" si="46"/>
        <v>1511</v>
      </c>
      <c r="J1513" s="5" t="str">
        <f t="shared" si="47"/>
        <v>1512,Maybach,62,2012,premium unleaded (required),AUTOMATIC,620,470350,1511</v>
      </c>
    </row>
    <row r="1514" spans="1:10">
      <c r="A1514" s="5">
        <v>1513</v>
      </c>
      <c r="B1514" s="5" t="s">
        <v>11239</v>
      </c>
      <c r="C1514" t="s">
        <v>11591</v>
      </c>
      <c r="D1514">
        <v>2011</v>
      </c>
      <c r="E1514" t="s">
        <v>11202</v>
      </c>
      <c r="F1514" t="s">
        <v>11904</v>
      </c>
      <c r="G1514" s="5">
        <v>620</v>
      </c>
      <c r="H1514">
        <v>1380000</v>
      </c>
      <c r="I1514" s="5" t="str">
        <f t="shared" si="46"/>
        <v>|n</v>
      </c>
      <c r="J1514" s="5" t="str">
        <f t="shared" si="47"/>
        <v>1513,Maybach,Landaulet,2011,premium unleaded (required),AUTOMATIC,620,1380000,|n</v>
      </c>
    </row>
    <row r="1515" spans="1:10">
      <c r="A1515" s="5">
        <v>1514</v>
      </c>
      <c r="B1515" s="5" t="s">
        <v>11239</v>
      </c>
      <c r="C1515" t="s">
        <v>11591</v>
      </c>
      <c r="D1515">
        <v>2012</v>
      </c>
      <c r="E1515" t="s">
        <v>11202</v>
      </c>
      <c r="F1515" t="s">
        <v>11904</v>
      </c>
      <c r="G1515" s="5">
        <v>620</v>
      </c>
      <c r="H1515">
        <v>1382750</v>
      </c>
      <c r="I1515" s="5">
        <f t="shared" si="46"/>
        <v>1513</v>
      </c>
      <c r="J1515" s="5" t="str">
        <f t="shared" si="47"/>
        <v>1514,Maybach,Landaulet,2012,premium unleaded (required),AUTOMATIC,620,1382750,1513</v>
      </c>
    </row>
    <row r="1516" spans="1:10">
      <c r="A1516" s="5">
        <v>1515</v>
      </c>
      <c r="B1516" s="5" t="s">
        <v>11216</v>
      </c>
      <c r="C1516">
        <v>2</v>
      </c>
      <c r="D1516">
        <v>2012</v>
      </c>
      <c r="E1516" t="s">
        <v>11206</v>
      </c>
      <c r="F1516" t="s">
        <v>11904</v>
      </c>
      <c r="G1516" s="5">
        <v>100</v>
      </c>
      <c r="H1516">
        <v>16860</v>
      </c>
      <c r="I1516" s="5" t="str">
        <f t="shared" si="46"/>
        <v>|n</v>
      </c>
      <c r="J1516" s="5" t="str">
        <f t="shared" si="47"/>
        <v>1515,Mazda,2,2012,regular unleaded,AUTOMATIC,100,16860,|n</v>
      </c>
    </row>
    <row r="1517" spans="1:10">
      <c r="A1517" s="5">
        <v>1516</v>
      </c>
      <c r="B1517" s="5" t="s">
        <v>11216</v>
      </c>
      <c r="C1517">
        <v>2</v>
      </c>
      <c r="D1517">
        <v>2012</v>
      </c>
      <c r="E1517" t="s">
        <v>11206</v>
      </c>
      <c r="F1517" t="s">
        <v>11903</v>
      </c>
      <c r="G1517" s="5">
        <v>100</v>
      </c>
      <c r="H1517">
        <v>16020</v>
      </c>
      <c r="I1517" s="5" t="str">
        <f t="shared" si="46"/>
        <v>|n</v>
      </c>
      <c r="J1517" s="5" t="str">
        <f t="shared" si="47"/>
        <v>1516,Mazda,2,2012,regular unleaded,MANUAL,100,16020,|n</v>
      </c>
    </row>
    <row r="1518" spans="1:10">
      <c r="A1518" s="5">
        <v>1517</v>
      </c>
      <c r="B1518" s="5" t="s">
        <v>11216</v>
      </c>
      <c r="C1518">
        <v>2</v>
      </c>
      <c r="D1518">
        <v>2013</v>
      </c>
      <c r="E1518" t="s">
        <v>11206</v>
      </c>
      <c r="F1518" t="s">
        <v>11904</v>
      </c>
      <c r="G1518" s="5">
        <v>100</v>
      </c>
      <c r="H1518">
        <v>17050</v>
      </c>
      <c r="I1518" s="5" t="str">
        <f t="shared" si="46"/>
        <v>|n</v>
      </c>
      <c r="J1518" s="5" t="str">
        <f t="shared" si="47"/>
        <v>1517,Mazda,2,2013,regular unleaded,AUTOMATIC,100,17050,|n</v>
      </c>
    </row>
    <row r="1519" spans="1:10">
      <c r="A1519" s="5">
        <v>1518</v>
      </c>
      <c r="B1519" s="5" t="s">
        <v>11216</v>
      </c>
      <c r="C1519">
        <v>2</v>
      </c>
      <c r="D1519">
        <v>2013</v>
      </c>
      <c r="E1519" t="s">
        <v>11206</v>
      </c>
      <c r="F1519" t="s">
        <v>11903</v>
      </c>
      <c r="G1519" s="5">
        <v>100</v>
      </c>
      <c r="H1519">
        <v>16210</v>
      </c>
      <c r="I1519" s="5" t="str">
        <f t="shared" si="46"/>
        <v>|n</v>
      </c>
      <c r="J1519" s="5" t="str">
        <f t="shared" si="47"/>
        <v>1518,Mazda,2,2013,regular unleaded,MANUAL,100,16210,|n</v>
      </c>
    </row>
    <row r="1520" spans="1:10">
      <c r="A1520" s="5">
        <v>1519</v>
      </c>
      <c r="B1520" s="5" t="s">
        <v>11216</v>
      </c>
      <c r="C1520">
        <v>2</v>
      </c>
      <c r="D1520">
        <v>2014</v>
      </c>
      <c r="E1520" t="s">
        <v>11206</v>
      </c>
      <c r="F1520" t="s">
        <v>11904</v>
      </c>
      <c r="G1520" s="5">
        <v>100</v>
      </c>
      <c r="H1520">
        <v>17050</v>
      </c>
      <c r="I1520" s="5" t="str">
        <f t="shared" si="46"/>
        <v>|n</v>
      </c>
      <c r="J1520" s="5" t="str">
        <f t="shared" si="47"/>
        <v>1519,Mazda,2,2014,regular unleaded,AUTOMATIC,100,17050,|n</v>
      </c>
    </row>
    <row r="1521" spans="1:10">
      <c r="A1521" s="5">
        <v>1520</v>
      </c>
      <c r="B1521" s="5" t="s">
        <v>11216</v>
      </c>
      <c r="C1521">
        <v>2</v>
      </c>
      <c r="D1521">
        <v>2014</v>
      </c>
      <c r="E1521" t="s">
        <v>11206</v>
      </c>
      <c r="F1521" t="s">
        <v>11903</v>
      </c>
      <c r="G1521" s="5">
        <v>100</v>
      </c>
      <c r="H1521">
        <v>16210</v>
      </c>
      <c r="I1521" s="5" t="str">
        <f t="shared" si="46"/>
        <v>|n</v>
      </c>
      <c r="J1521" s="5" t="str">
        <f t="shared" si="47"/>
        <v>1520,Mazda,2,2014,regular unleaded,MANUAL,100,16210,|n</v>
      </c>
    </row>
    <row r="1522" spans="1:10">
      <c r="A1522" s="5">
        <v>1521</v>
      </c>
      <c r="B1522" s="5" t="s">
        <v>11216</v>
      </c>
      <c r="C1522">
        <v>3</v>
      </c>
      <c r="D1522">
        <v>2015</v>
      </c>
      <c r="E1522" t="s">
        <v>11206</v>
      </c>
      <c r="F1522" t="s">
        <v>11904</v>
      </c>
      <c r="G1522" s="5">
        <v>184</v>
      </c>
      <c r="H1522">
        <v>26595</v>
      </c>
      <c r="I1522" s="5" t="str">
        <f t="shared" si="46"/>
        <v>|n</v>
      </c>
      <c r="J1522" s="5" t="str">
        <f t="shared" si="47"/>
        <v>1521,Mazda,3,2015,regular unleaded,AUTOMATIC,184,26595,|n</v>
      </c>
    </row>
    <row r="1523" spans="1:10">
      <c r="A1523" s="5">
        <v>1522</v>
      </c>
      <c r="B1523" s="5" t="s">
        <v>11216</v>
      </c>
      <c r="C1523">
        <v>3</v>
      </c>
      <c r="D1523">
        <v>2015</v>
      </c>
      <c r="E1523" t="s">
        <v>11206</v>
      </c>
      <c r="F1523" t="s">
        <v>11903</v>
      </c>
      <c r="G1523" s="5">
        <v>184</v>
      </c>
      <c r="H1523">
        <v>25545</v>
      </c>
      <c r="I1523" s="5" t="str">
        <f t="shared" si="46"/>
        <v>|n</v>
      </c>
      <c r="J1523" s="5" t="str">
        <f t="shared" si="47"/>
        <v>1522,Mazda,3,2015,regular unleaded,MANUAL,184,25545,|n</v>
      </c>
    </row>
    <row r="1524" spans="1:10">
      <c r="A1524" s="5">
        <v>1523</v>
      </c>
      <c r="B1524" s="5" t="s">
        <v>11216</v>
      </c>
      <c r="C1524">
        <v>3</v>
      </c>
      <c r="D1524">
        <v>2016</v>
      </c>
      <c r="E1524" t="s">
        <v>11206</v>
      </c>
      <c r="F1524" t="s">
        <v>11904</v>
      </c>
      <c r="G1524" s="5">
        <v>184</v>
      </c>
      <c r="H1524">
        <v>26495</v>
      </c>
      <c r="I1524" s="5" t="str">
        <f t="shared" si="46"/>
        <v>|n</v>
      </c>
      <c r="J1524" s="5" t="str">
        <f t="shared" si="47"/>
        <v>1523,Mazda,3,2016,regular unleaded,AUTOMATIC,184,26495,|n</v>
      </c>
    </row>
    <row r="1525" spans="1:10">
      <c r="A1525" s="5">
        <v>1524</v>
      </c>
      <c r="B1525" s="5" t="s">
        <v>11216</v>
      </c>
      <c r="C1525">
        <v>3</v>
      </c>
      <c r="D1525">
        <v>2016</v>
      </c>
      <c r="E1525" t="s">
        <v>11206</v>
      </c>
      <c r="F1525" t="s">
        <v>11903</v>
      </c>
      <c r="G1525" s="5">
        <v>184</v>
      </c>
      <c r="H1525">
        <v>25445</v>
      </c>
      <c r="I1525" s="5" t="str">
        <f t="shared" si="46"/>
        <v>|n</v>
      </c>
      <c r="J1525" s="5" t="str">
        <f t="shared" si="47"/>
        <v>1524,Mazda,3,2016,regular unleaded,MANUAL,184,25445,|n</v>
      </c>
    </row>
    <row r="1526" spans="1:10">
      <c r="A1526" s="5">
        <v>1525</v>
      </c>
      <c r="B1526" s="5" t="s">
        <v>11216</v>
      </c>
      <c r="C1526">
        <v>3</v>
      </c>
      <c r="D1526">
        <v>2017</v>
      </c>
      <c r="E1526" t="s">
        <v>11206</v>
      </c>
      <c r="F1526" t="s">
        <v>11904</v>
      </c>
      <c r="G1526" s="5">
        <v>184</v>
      </c>
      <c r="H1526">
        <v>24945</v>
      </c>
      <c r="I1526" s="5" t="str">
        <f t="shared" si="46"/>
        <v>|n</v>
      </c>
      <c r="J1526" s="5" t="str">
        <f t="shared" si="47"/>
        <v>1525,Mazda,3,2017,regular unleaded,AUTOMATIC,184,24945,|n</v>
      </c>
    </row>
    <row r="1527" spans="1:10">
      <c r="A1527" s="5">
        <v>1526</v>
      </c>
      <c r="B1527" s="5" t="s">
        <v>11216</v>
      </c>
      <c r="C1527">
        <v>3</v>
      </c>
      <c r="D1527">
        <v>2017</v>
      </c>
      <c r="E1527" t="s">
        <v>11206</v>
      </c>
      <c r="F1527" t="s">
        <v>11903</v>
      </c>
      <c r="G1527" s="5">
        <v>184</v>
      </c>
      <c r="H1527">
        <v>23895</v>
      </c>
      <c r="I1527" s="5" t="str">
        <f t="shared" si="46"/>
        <v>|n</v>
      </c>
      <c r="J1527" s="5" t="str">
        <f t="shared" si="47"/>
        <v>1526,Mazda,3,2017,regular unleaded,MANUAL,184,23895,|n</v>
      </c>
    </row>
    <row r="1528" spans="1:10">
      <c r="A1528" s="5">
        <v>1527</v>
      </c>
      <c r="B1528" s="5" t="s">
        <v>11216</v>
      </c>
      <c r="C1528">
        <v>5</v>
      </c>
      <c r="D1528">
        <v>2013</v>
      </c>
      <c r="E1528" t="s">
        <v>11206</v>
      </c>
      <c r="F1528" t="s">
        <v>11904</v>
      </c>
      <c r="G1528" s="5">
        <v>157</v>
      </c>
      <c r="H1528">
        <v>24470</v>
      </c>
      <c r="I1528" s="5" t="str">
        <f t="shared" si="46"/>
        <v>|n</v>
      </c>
      <c r="J1528" s="5" t="str">
        <f t="shared" si="47"/>
        <v>1527,Mazda,5,2013,regular unleaded,AUTOMATIC,157,24470,|n</v>
      </c>
    </row>
    <row r="1529" spans="1:10">
      <c r="A1529" s="5">
        <v>1528</v>
      </c>
      <c r="B1529" s="5" t="s">
        <v>11216</v>
      </c>
      <c r="C1529">
        <v>5</v>
      </c>
      <c r="D1529">
        <v>2013</v>
      </c>
      <c r="E1529" t="s">
        <v>11206</v>
      </c>
      <c r="F1529" t="s">
        <v>11903</v>
      </c>
      <c r="G1529" s="5">
        <v>157</v>
      </c>
      <c r="H1529">
        <v>19940</v>
      </c>
      <c r="I1529" s="5" t="str">
        <f t="shared" si="46"/>
        <v>|n</v>
      </c>
      <c r="J1529" s="5" t="str">
        <f t="shared" si="47"/>
        <v>1528,Mazda,5,2013,regular unleaded,MANUAL,157,19940,|n</v>
      </c>
    </row>
    <row r="1530" spans="1:10">
      <c r="A1530" s="5">
        <v>1529</v>
      </c>
      <c r="B1530" s="5" t="s">
        <v>11216</v>
      </c>
      <c r="C1530">
        <v>5</v>
      </c>
      <c r="D1530">
        <v>2014</v>
      </c>
      <c r="E1530" t="s">
        <v>11206</v>
      </c>
      <c r="F1530" t="s">
        <v>11904</v>
      </c>
      <c r="G1530" s="5">
        <v>157</v>
      </c>
      <c r="H1530">
        <v>24670</v>
      </c>
      <c r="I1530" s="5" t="str">
        <f t="shared" si="46"/>
        <v>|n</v>
      </c>
      <c r="J1530" s="5" t="str">
        <f t="shared" si="47"/>
        <v>1529,Mazda,5,2014,regular unleaded,AUTOMATIC,157,24670,|n</v>
      </c>
    </row>
    <row r="1531" spans="1:10">
      <c r="A1531" s="5">
        <v>1530</v>
      </c>
      <c r="B1531" s="5" t="s">
        <v>11216</v>
      </c>
      <c r="C1531">
        <v>5</v>
      </c>
      <c r="D1531">
        <v>2014</v>
      </c>
      <c r="E1531" t="s">
        <v>11206</v>
      </c>
      <c r="F1531" t="s">
        <v>11903</v>
      </c>
      <c r="G1531" s="5">
        <v>157</v>
      </c>
      <c r="H1531">
        <v>20140</v>
      </c>
      <c r="I1531" s="5" t="str">
        <f t="shared" si="46"/>
        <v>|n</v>
      </c>
      <c r="J1531" s="5" t="str">
        <f t="shared" si="47"/>
        <v>1530,Mazda,5,2014,regular unleaded,MANUAL,157,20140,|n</v>
      </c>
    </row>
    <row r="1532" spans="1:10">
      <c r="A1532" s="5">
        <v>1531</v>
      </c>
      <c r="B1532" s="5" t="s">
        <v>11216</v>
      </c>
      <c r="C1532">
        <v>5</v>
      </c>
      <c r="D1532">
        <v>2015</v>
      </c>
      <c r="E1532" t="s">
        <v>11206</v>
      </c>
      <c r="F1532" t="s">
        <v>11904</v>
      </c>
      <c r="G1532" s="5">
        <v>157</v>
      </c>
      <c r="H1532">
        <v>24770</v>
      </c>
      <c r="I1532" s="5" t="str">
        <f t="shared" si="46"/>
        <v>|n</v>
      </c>
      <c r="J1532" s="5" t="str">
        <f t="shared" si="47"/>
        <v>1531,Mazda,5,2015,regular unleaded,AUTOMATIC,157,24770,|n</v>
      </c>
    </row>
    <row r="1533" spans="1:10">
      <c r="A1533" s="5">
        <v>1532</v>
      </c>
      <c r="B1533" s="5" t="s">
        <v>11216</v>
      </c>
      <c r="C1533">
        <v>6</v>
      </c>
      <c r="D1533">
        <v>2015</v>
      </c>
      <c r="E1533" t="s">
        <v>11206</v>
      </c>
      <c r="F1533" t="s">
        <v>11904</v>
      </c>
      <c r="G1533" s="5">
        <v>184</v>
      </c>
      <c r="H1533">
        <v>29895</v>
      </c>
      <c r="I1533" s="5" t="str">
        <f t="shared" si="46"/>
        <v>|n</v>
      </c>
      <c r="J1533" s="5" t="str">
        <f t="shared" si="47"/>
        <v>1532,Mazda,6,2015,regular unleaded,AUTOMATIC,184,29895,|n</v>
      </c>
    </row>
    <row r="1534" spans="1:10">
      <c r="A1534" s="5">
        <v>1533</v>
      </c>
      <c r="B1534" s="5" t="s">
        <v>11216</v>
      </c>
      <c r="C1534">
        <v>6</v>
      </c>
      <c r="D1534">
        <v>2015</v>
      </c>
      <c r="E1534" t="s">
        <v>11206</v>
      </c>
      <c r="F1534" t="s">
        <v>11903</v>
      </c>
      <c r="G1534" s="5">
        <v>184</v>
      </c>
      <c r="H1534">
        <v>23845</v>
      </c>
      <c r="I1534" s="5" t="str">
        <f t="shared" si="46"/>
        <v>|n</v>
      </c>
      <c r="J1534" s="5" t="str">
        <f t="shared" si="47"/>
        <v>1533,Mazda,6,2015,regular unleaded,MANUAL,184,23845,|n</v>
      </c>
    </row>
    <row r="1535" spans="1:10">
      <c r="A1535" s="5">
        <v>1534</v>
      </c>
      <c r="B1535" s="5" t="s">
        <v>11216</v>
      </c>
      <c r="C1535">
        <v>6</v>
      </c>
      <c r="D1535">
        <v>2016</v>
      </c>
      <c r="E1535" t="s">
        <v>11206</v>
      </c>
      <c r="F1535" t="s">
        <v>11904</v>
      </c>
      <c r="G1535" s="5">
        <v>184</v>
      </c>
      <c r="H1535">
        <v>30195</v>
      </c>
      <c r="I1535" s="5" t="str">
        <f t="shared" si="46"/>
        <v>|n</v>
      </c>
      <c r="J1535" s="5" t="str">
        <f t="shared" si="47"/>
        <v>1534,Mazda,6,2016,regular unleaded,AUTOMATIC,184,30195,|n</v>
      </c>
    </row>
    <row r="1536" spans="1:10">
      <c r="A1536" s="5">
        <v>1535</v>
      </c>
      <c r="B1536" s="5" t="s">
        <v>11216</v>
      </c>
      <c r="C1536">
        <v>6</v>
      </c>
      <c r="D1536">
        <v>2016</v>
      </c>
      <c r="E1536" t="s">
        <v>11206</v>
      </c>
      <c r="F1536" t="s">
        <v>11903</v>
      </c>
      <c r="G1536" s="5">
        <v>184</v>
      </c>
      <c r="H1536">
        <v>23945</v>
      </c>
      <c r="I1536" s="5" t="str">
        <f t="shared" si="46"/>
        <v>|n</v>
      </c>
      <c r="J1536" s="5" t="str">
        <f t="shared" si="47"/>
        <v>1535,Mazda,6,2016,regular unleaded,MANUAL,184,23945,|n</v>
      </c>
    </row>
    <row r="1537" spans="1:10">
      <c r="A1537" s="5">
        <v>1536</v>
      </c>
      <c r="B1537" s="5" t="s">
        <v>11216</v>
      </c>
      <c r="C1537" s="5">
        <v>6</v>
      </c>
      <c r="D1537">
        <v>2017</v>
      </c>
      <c r="E1537" t="s">
        <v>11206</v>
      </c>
      <c r="F1537" t="s">
        <v>11904</v>
      </c>
      <c r="G1537" s="5">
        <v>184</v>
      </c>
      <c r="H1537">
        <v>30695</v>
      </c>
      <c r="I1537" s="5" t="str">
        <f t="shared" si="46"/>
        <v>|n</v>
      </c>
      <c r="J1537" s="5" t="str">
        <f t="shared" si="47"/>
        <v>1536,Mazda,6,2017,regular unleaded,AUTOMATIC,184,30695,|n</v>
      </c>
    </row>
    <row r="1538" spans="1:10">
      <c r="A1538" s="5">
        <v>1537</v>
      </c>
      <c r="B1538" s="5" t="s">
        <v>11216</v>
      </c>
      <c r="C1538">
        <v>6</v>
      </c>
      <c r="D1538">
        <v>2017</v>
      </c>
      <c r="E1538" t="s">
        <v>11206</v>
      </c>
      <c r="F1538" t="s">
        <v>11903</v>
      </c>
      <c r="G1538" s="5">
        <v>184</v>
      </c>
      <c r="H1538">
        <v>24195</v>
      </c>
      <c r="I1538" s="5" t="str">
        <f t="shared" si="46"/>
        <v>|n</v>
      </c>
      <c r="J1538" s="5" t="str">
        <f t="shared" si="47"/>
        <v>1537,Mazda,6,2017,regular unleaded,MANUAL,184,24195,|n</v>
      </c>
    </row>
    <row r="1539" spans="1:10">
      <c r="A1539" s="5">
        <v>1538</v>
      </c>
      <c r="B1539" s="5" t="s">
        <v>11216</v>
      </c>
      <c r="C1539" t="s">
        <v>11313</v>
      </c>
      <c r="D1539">
        <v>2007</v>
      </c>
      <c r="E1539" t="s">
        <v>11206</v>
      </c>
      <c r="F1539" t="s">
        <v>11904</v>
      </c>
      <c r="G1539" s="5">
        <v>207</v>
      </c>
      <c r="H1539">
        <v>26590</v>
      </c>
      <c r="I1539" s="5" t="str">
        <f t="shared" ref="I1539:I1602" si="48">IF(AND($B1538=$B1539,$C1538=$C1539,$E1538=$E1539,$F1538=$F1539),A1538,"|n")</f>
        <v>|n</v>
      </c>
      <c r="J1539" s="5" t="str">
        <f t="shared" ref="J1539:J1602" si="49">A1539&amp;","&amp;B1539&amp;","&amp;C1539&amp;","&amp;D1539&amp;","&amp;E1539&amp;","&amp;F1539&amp;","&amp;G1539&amp;","&amp;H1539&amp;","&amp;I1539</f>
        <v>1538,Mazda,B-Series Truck,2007,regular unleaded,AUTOMATIC,207,26590,|n</v>
      </c>
    </row>
    <row r="1540" spans="1:10">
      <c r="A1540" s="5">
        <v>1539</v>
      </c>
      <c r="B1540" s="5" t="s">
        <v>11216</v>
      </c>
      <c r="C1540" t="s">
        <v>11313</v>
      </c>
      <c r="D1540">
        <v>2007</v>
      </c>
      <c r="E1540" t="s">
        <v>11206</v>
      </c>
      <c r="F1540" t="s">
        <v>11903</v>
      </c>
      <c r="G1540" s="5">
        <v>207</v>
      </c>
      <c r="H1540">
        <v>22045</v>
      </c>
      <c r="I1540" s="5" t="str">
        <f t="shared" si="48"/>
        <v>|n</v>
      </c>
      <c r="J1540" s="5" t="str">
        <f t="shared" si="49"/>
        <v>1539,Mazda,B-Series Truck,2007,regular unleaded,MANUAL,207,22045,|n</v>
      </c>
    </row>
    <row r="1541" spans="1:10">
      <c r="A1541" s="5">
        <v>1540</v>
      </c>
      <c r="B1541" s="5" t="s">
        <v>11216</v>
      </c>
      <c r="C1541" t="s">
        <v>11313</v>
      </c>
      <c r="D1541">
        <v>2008</v>
      </c>
      <c r="E1541" t="s">
        <v>11206</v>
      </c>
      <c r="F1541" t="s">
        <v>11904</v>
      </c>
      <c r="G1541" s="5">
        <v>207</v>
      </c>
      <c r="H1541">
        <v>26590</v>
      </c>
      <c r="I1541" s="5" t="str">
        <f t="shared" si="48"/>
        <v>|n</v>
      </c>
      <c r="J1541" s="5" t="str">
        <f t="shared" si="49"/>
        <v>1540,Mazda,B-Series Truck,2008,regular unleaded,AUTOMATIC,207,26590,|n</v>
      </c>
    </row>
    <row r="1542" spans="1:10">
      <c r="A1542" s="5">
        <v>1541</v>
      </c>
      <c r="B1542" s="5" t="s">
        <v>11216</v>
      </c>
      <c r="C1542" t="s">
        <v>11313</v>
      </c>
      <c r="D1542">
        <v>2008</v>
      </c>
      <c r="E1542" t="s">
        <v>11206</v>
      </c>
      <c r="F1542" t="s">
        <v>11903</v>
      </c>
      <c r="G1542" s="5">
        <v>207</v>
      </c>
      <c r="H1542">
        <v>22045</v>
      </c>
      <c r="I1542" s="5" t="str">
        <f t="shared" si="48"/>
        <v>|n</v>
      </c>
      <c r="J1542" s="5" t="str">
        <f t="shared" si="49"/>
        <v>1541,Mazda,B-Series Truck,2008,regular unleaded,MANUAL,207,22045,|n</v>
      </c>
    </row>
    <row r="1543" spans="1:10">
      <c r="A1543" s="5">
        <v>1542</v>
      </c>
      <c r="B1543" s="5" t="s">
        <v>11216</v>
      </c>
      <c r="C1543" t="s">
        <v>11313</v>
      </c>
      <c r="D1543">
        <v>2009</v>
      </c>
      <c r="E1543" t="s">
        <v>11206</v>
      </c>
      <c r="F1543" t="s">
        <v>11903</v>
      </c>
      <c r="G1543" s="5">
        <v>207</v>
      </c>
      <c r="H1543">
        <v>22150</v>
      </c>
      <c r="I1543" s="5">
        <f t="shared" si="48"/>
        <v>1541</v>
      </c>
      <c r="J1543" s="5" t="str">
        <f t="shared" si="49"/>
        <v>1542,Mazda,B-Series Truck,2009,regular unleaded,MANUAL,207,22150,1541</v>
      </c>
    </row>
    <row r="1544" spans="1:10">
      <c r="A1544" s="5">
        <v>1543</v>
      </c>
      <c r="B1544" s="5" t="s">
        <v>11216</v>
      </c>
      <c r="C1544" t="s">
        <v>11403</v>
      </c>
      <c r="D1544">
        <v>2016</v>
      </c>
      <c r="E1544" t="s">
        <v>11206</v>
      </c>
      <c r="F1544" t="s">
        <v>11904</v>
      </c>
      <c r="G1544" s="5">
        <v>146</v>
      </c>
      <c r="H1544">
        <v>26240</v>
      </c>
      <c r="I1544" s="5" t="str">
        <f t="shared" si="48"/>
        <v>|n</v>
      </c>
      <c r="J1544" s="5" t="str">
        <f t="shared" si="49"/>
        <v>1543,Mazda,CX-3,2016,regular unleaded,AUTOMATIC,146,26240,|n</v>
      </c>
    </row>
    <row r="1545" spans="1:10">
      <c r="A1545" s="5">
        <v>1544</v>
      </c>
      <c r="B1545" s="5" t="s">
        <v>11216</v>
      </c>
      <c r="C1545" t="s">
        <v>11403</v>
      </c>
      <c r="D1545">
        <v>2017</v>
      </c>
      <c r="E1545" t="s">
        <v>11206</v>
      </c>
      <c r="F1545" t="s">
        <v>11904</v>
      </c>
      <c r="G1545" s="5">
        <v>146</v>
      </c>
      <c r="H1545">
        <v>26240</v>
      </c>
      <c r="I1545" s="5">
        <f t="shared" si="48"/>
        <v>1543</v>
      </c>
      <c r="J1545" s="5" t="str">
        <f t="shared" si="49"/>
        <v>1544,Mazda,CX-3,2017,regular unleaded,AUTOMATIC,146,26240,1543</v>
      </c>
    </row>
    <row r="1546" spans="1:10">
      <c r="A1546" s="5">
        <v>1545</v>
      </c>
      <c r="B1546" s="5" t="s">
        <v>11216</v>
      </c>
      <c r="C1546" t="s">
        <v>11404</v>
      </c>
      <c r="D1546">
        <v>2014</v>
      </c>
      <c r="E1546" t="s">
        <v>11206</v>
      </c>
      <c r="F1546" t="s">
        <v>11904</v>
      </c>
      <c r="G1546" s="5">
        <v>184</v>
      </c>
      <c r="H1546">
        <v>29070</v>
      </c>
      <c r="I1546" s="5" t="str">
        <f t="shared" si="48"/>
        <v>|n</v>
      </c>
      <c r="J1546" s="5" t="str">
        <f t="shared" si="49"/>
        <v>1545,Mazda,CX-5,2014,regular unleaded,AUTOMATIC,184,29070,|n</v>
      </c>
    </row>
    <row r="1547" spans="1:10">
      <c r="A1547" s="5">
        <v>1546</v>
      </c>
      <c r="B1547" s="5" t="s">
        <v>11216</v>
      </c>
      <c r="C1547" s="5" t="s">
        <v>11404</v>
      </c>
      <c r="D1547">
        <v>2014</v>
      </c>
      <c r="E1547" t="s">
        <v>11206</v>
      </c>
      <c r="F1547" t="s">
        <v>11903</v>
      </c>
      <c r="G1547" s="5">
        <v>155</v>
      </c>
      <c r="H1547">
        <v>21395</v>
      </c>
      <c r="I1547" s="5" t="str">
        <f t="shared" si="48"/>
        <v>|n</v>
      </c>
      <c r="J1547" s="5" t="str">
        <f t="shared" si="49"/>
        <v>1546,Mazda,CX-5,2014,regular unleaded,MANUAL,155,21395,|n</v>
      </c>
    </row>
    <row r="1548" spans="1:10">
      <c r="A1548" s="5">
        <v>1547</v>
      </c>
      <c r="B1548" s="5" t="s">
        <v>11216</v>
      </c>
      <c r="C1548" t="s">
        <v>11404</v>
      </c>
      <c r="D1548">
        <v>2015</v>
      </c>
      <c r="E1548" t="s">
        <v>11206</v>
      </c>
      <c r="F1548" t="s">
        <v>11904</v>
      </c>
      <c r="G1548" s="5">
        <v>184</v>
      </c>
      <c r="H1548">
        <v>29220</v>
      </c>
      <c r="I1548" s="5" t="str">
        <f t="shared" si="48"/>
        <v>|n</v>
      </c>
      <c r="J1548" s="5" t="str">
        <f t="shared" si="49"/>
        <v>1547,Mazda,CX-5,2015,regular unleaded,AUTOMATIC,184,29220,|n</v>
      </c>
    </row>
    <row r="1549" spans="1:10">
      <c r="A1549" s="5">
        <v>1548</v>
      </c>
      <c r="B1549" s="5" t="s">
        <v>11216</v>
      </c>
      <c r="C1549" t="s">
        <v>11404</v>
      </c>
      <c r="D1549">
        <v>2015</v>
      </c>
      <c r="E1549" t="s">
        <v>11206</v>
      </c>
      <c r="F1549" t="s">
        <v>11903</v>
      </c>
      <c r="G1549" s="5">
        <v>155</v>
      </c>
      <c r="H1549">
        <v>21545</v>
      </c>
      <c r="I1549" s="5" t="str">
        <f t="shared" si="48"/>
        <v>|n</v>
      </c>
      <c r="J1549" s="5" t="str">
        <f t="shared" si="49"/>
        <v>1548,Mazda,CX-5,2015,regular unleaded,MANUAL,155,21545,|n</v>
      </c>
    </row>
    <row r="1550" spans="1:10">
      <c r="A1550" s="5">
        <v>1549</v>
      </c>
      <c r="B1550" s="5" t="s">
        <v>11216</v>
      </c>
      <c r="C1550" t="s">
        <v>11404</v>
      </c>
      <c r="D1550">
        <v>2016</v>
      </c>
      <c r="E1550" t="s">
        <v>11206</v>
      </c>
      <c r="F1550" t="s">
        <v>11904</v>
      </c>
      <c r="G1550" s="5">
        <v>184</v>
      </c>
      <c r="H1550">
        <v>29870</v>
      </c>
      <c r="I1550" s="5" t="str">
        <f t="shared" si="48"/>
        <v>|n</v>
      </c>
      <c r="J1550" s="5" t="str">
        <f t="shared" si="49"/>
        <v>1549,Mazda,CX-5,2016,regular unleaded,AUTOMATIC,184,29870,|n</v>
      </c>
    </row>
    <row r="1551" spans="1:10">
      <c r="A1551" s="5">
        <v>1550</v>
      </c>
      <c r="B1551" s="5" t="s">
        <v>11216</v>
      </c>
      <c r="C1551" t="s">
        <v>11404</v>
      </c>
      <c r="D1551">
        <v>2016</v>
      </c>
      <c r="E1551" t="s">
        <v>11206</v>
      </c>
      <c r="F1551" t="s">
        <v>11903</v>
      </c>
      <c r="G1551" s="5">
        <v>155</v>
      </c>
      <c r="H1551">
        <v>21795</v>
      </c>
      <c r="I1551" s="5" t="str">
        <f t="shared" si="48"/>
        <v>|n</v>
      </c>
      <c r="J1551" s="5" t="str">
        <f t="shared" si="49"/>
        <v>1550,Mazda,CX-5,2016,regular unleaded,MANUAL,155,21795,|n</v>
      </c>
    </row>
    <row r="1552" spans="1:10">
      <c r="A1552" s="5">
        <v>1551</v>
      </c>
      <c r="B1552" s="5" t="s">
        <v>11216</v>
      </c>
      <c r="C1552" t="s">
        <v>11405</v>
      </c>
      <c r="D1552">
        <v>2010</v>
      </c>
      <c r="E1552" t="s">
        <v>11209</v>
      </c>
      <c r="F1552" t="s">
        <v>11904</v>
      </c>
      <c r="G1552" s="5">
        <v>244</v>
      </c>
      <c r="H1552">
        <v>33035</v>
      </c>
      <c r="I1552" s="5" t="str">
        <f t="shared" si="48"/>
        <v>|n</v>
      </c>
      <c r="J1552" s="5" t="str">
        <f t="shared" si="49"/>
        <v>1551,Mazda,CX-7,2010,premium unleaded (recommended),AUTOMATIC,244,33035,|n</v>
      </c>
    </row>
    <row r="1553" spans="1:10">
      <c r="A1553" s="5">
        <v>1552</v>
      </c>
      <c r="B1553" s="5" t="s">
        <v>11216</v>
      </c>
      <c r="C1553" t="s">
        <v>11405</v>
      </c>
      <c r="D1553">
        <v>2010</v>
      </c>
      <c r="E1553" t="s">
        <v>11206</v>
      </c>
      <c r="F1553" t="s">
        <v>11904</v>
      </c>
      <c r="G1553" s="5">
        <v>161</v>
      </c>
      <c r="H1553">
        <v>22490</v>
      </c>
      <c r="I1553" s="5" t="str">
        <f t="shared" si="48"/>
        <v>|n</v>
      </c>
      <c r="J1553" s="5" t="str">
        <f t="shared" si="49"/>
        <v>1552,Mazda,CX-7,2010,regular unleaded,AUTOMATIC,161,22490,|n</v>
      </c>
    </row>
    <row r="1554" spans="1:10">
      <c r="A1554" s="5">
        <v>1553</v>
      </c>
      <c r="B1554" s="5" t="s">
        <v>11216</v>
      </c>
      <c r="C1554" t="s">
        <v>11405</v>
      </c>
      <c r="D1554">
        <v>2011</v>
      </c>
      <c r="E1554" t="s">
        <v>11209</v>
      </c>
      <c r="F1554" t="s">
        <v>11904</v>
      </c>
      <c r="G1554" s="5">
        <v>244</v>
      </c>
      <c r="H1554">
        <v>33340</v>
      </c>
      <c r="I1554" s="5" t="str">
        <f t="shared" si="48"/>
        <v>|n</v>
      </c>
      <c r="J1554" s="5" t="str">
        <f t="shared" si="49"/>
        <v>1553,Mazda,CX-7,2011,premium unleaded (recommended),AUTOMATIC,244,33340,|n</v>
      </c>
    </row>
    <row r="1555" spans="1:10">
      <c r="A1555" s="5">
        <v>1554</v>
      </c>
      <c r="B1555" s="5" t="s">
        <v>11216</v>
      </c>
      <c r="C1555" t="s">
        <v>11405</v>
      </c>
      <c r="D1555">
        <v>2011</v>
      </c>
      <c r="E1555" t="s">
        <v>11206</v>
      </c>
      <c r="F1555" t="s">
        <v>11904</v>
      </c>
      <c r="G1555" s="5">
        <v>161</v>
      </c>
      <c r="H1555">
        <v>26390</v>
      </c>
      <c r="I1555" s="5" t="str">
        <f t="shared" si="48"/>
        <v>|n</v>
      </c>
      <c r="J1555" s="5" t="str">
        <f t="shared" si="49"/>
        <v>1554,Mazda,CX-7,2011,regular unleaded,AUTOMATIC,161,26390,|n</v>
      </c>
    </row>
    <row r="1556" spans="1:10">
      <c r="A1556" s="5">
        <v>1555</v>
      </c>
      <c r="B1556" s="5" t="s">
        <v>11216</v>
      </c>
      <c r="C1556" t="s">
        <v>11405</v>
      </c>
      <c r="D1556">
        <v>2012</v>
      </c>
      <c r="E1556" t="s">
        <v>11209</v>
      </c>
      <c r="F1556" t="s">
        <v>11904</v>
      </c>
      <c r="G1556" s="5">
        <v>244</v>
      </c>
      <c r="H1556">
        <v>33540</v>
      </c>
      <c r="I1556" s="5" t="str">
        <f t="shared" si="48"/>
        <v>|n</v>
      </c>
      <c r="J1556" s="5" t="str">
        <f t="shared" si="49"/>
        <v>1555,Mazda,CX-7,2012,premium unleaded (recommended),AUTOMATIC,244,33540,|n</v>
      </c>
    </row>
    <row r="1557" spans="1:10">
      <c r="A1557" s="5">
        <v>1556</v>
      </c>
      <c r="B1557" s="5" t="s">
        <v>11216</v>
      </c>
      <c r="C1557" t="s">
        <v>11405</v>
      </c>
      <c r="D1557">
        <v>2012</v>
      </c>
      <c r="E1557" t="s">
        <v>11206</v>
      </c>
      <c r="F1557" t="s">
        <v>11904</v>
      </c>
      <c r="G1557" s="5">
        <v>161</v>
      </c>
      <c r="H1557">
        <v>26590</v>
      </c>
      <c r="I1557" s="5" t="str">
        <f t="shared" si="48"/>
        <v>|n</v>
      </c>
      <c r="J1557" s="5" t="str">
        <f t="shared" si="49"/>
        <v>1556,Mazda,CX-7,2012,regular unleaded,AUTOMATIC,161,26590,|n</v>
      </c>
    </row>
    <row r="1558" spans="1:10">
      <c r="A1558" s="5">
        <v>1557</v>
      </c>
      <c r="B1558" s="5" t="s">
        <v>11216</v>
      </c>
      <c r="C1558" t="s">
        <v>11406</v>
      </c>
      <c r="D1558">
        <v>2014</v>
      </c>
      <c r="E1558" t="s">
        <v>11206</v>
      </c>
      <c r="F1558" t="s">
        <v>11904</v>
      </c>
      <c r="G1558" s="5">
        <v>273</v>
      </c>
      <c r="H1558">
        <v>36625</v>
      </c>
      <c r="I1558" s="5" t="str">
        <f t="shared" si="48"/>
        <v>|n</v>
      </c>
      <c r="J1558" s="5" t="str">
        <f t="shared" si="49"/>
        <v>1557,Mazda,CX-9,2014,regular unleaded,AUTOMATIC,273,36625,|n</v>
      </c>
    </row>
    <row r="1559" spans="1:10">
      <c r="A1559" s="5">
        <v>1558</v>
      </c>
      <c r="B1559" s="5" t="s">
        <v>11216</v>
      </c>
      <c r="C1559" t="s">
        <v>11406</v>
      </c>
      <c r="D1559">
        <v>2015</v>
      </c>
      <c r="E1559" t="s">
        <v>11206</v>
      </c>
      <c r="F1559" t="s">
        <v>11904</v>
      </c>
      <c r="G1559" s="5">
        <v>273</v>
      </c>
      <c r="H1559">
        <v>36625</v>
      </c>
      <c r="I1559" s="5">
        <f t="shared" si="48"/>
        <v>1557</v>
      </c>
      <c r="J1559" s="5" t="str">
        <f t="shared" si="49"/>
        <v>1558,Mazda,CX-9,2015,regular unleaded,AUTOMATIC,273,36625,1557</v>
      </c>
    </row>
    <row r="1560" spans="1:10">
      <c r="A1560" s="5">
        <v>1559</v>
      </c>
      <c r="B1560" s="5" t="s">
        <v>11216</v>
      </c>
      <c r="C1560" s="5" t="s">
        <v>11406</v>
      </c>
      <c r="D1560">
        <v>2016</v>
      </c>
      <c r="E1560" t="s">
        <v>11206</v>
      </c>
      <c r="F1560" t="s">
        <v>11904</v>
      </c>
      <c r="G1560" s="5">
        <v>227</v>
      </c>
      <c r="H1560">
        <v>44015</v>
      </c>
      <c r="I1560" s="5">
        <f t="shared" si="48"/>
        <v>1558</v>
      </c>
      <c r="J1560" s="5" t="str">
        <f t="shared" si="49"/>
        <v>1559,Mazda,CX-9,2016,regular unleaded,AUTOMATIC,227,44015,1558</v>
      </c>
    </row>
    <row r="1561" spans="1:10">
      <c r="A1561" s="5">
        <v>1560</v>
      </c>
      <c r="B1561" s="5" t="s">
        <v>11216</v>
      </c>
      <c r="C1561" t="s">
        <v>11629</v>
      </c>
      <c r="D1561">
        <v>2011</v>
      </c>
      <c r="E1561" t="s">
        <v>11202</v>
      </c>
      <c r="F1561" t="s">
        <v>11903</v>
      </c>
      <c r="G1561" s="5">
        <v>263</v>
      </c>
      <c r="H1561">
        <v>23700</v>
      </c>
      <c r="I1561" s="5" t="str">
        <f t="shared" si="48"/>
        <v>|n</v>
      </c>
      <c r="J1561" s="5" t="str">
        <f t="shared" si="49"/>
        <v>1560,Mazda,Mazdaspeed 3,2011,premium unleaded (required),MANUAL,263,23700,|n</v>
      </c>
    </row>
    <row r="1562" spans="1:10">
      <c r="A1562" s="5">
        <v>1561</v>
      </c>
      <c r="B1562" s="5" t="s">
        <v>11216</v>
      </c>
      <c r="C1562" t="s">
        <v>11629</v>
      </c>
      <c r="D1562">
        <v>2012</v>
      </c>
      <c r="E1562" t="s">
        <v>11202</v>
      </c>
      <c r="F1562" t="s">
        <v>11903</v>
      </c>
      <c r="G1562" s="5">
        <v>263</v>
      </c>
      <c r="H1562">
        <v>24000</v>
      </c>
      <c r="I1562" s="5">
        <f t="shared" si="48"/>
        <v>1560</v>
      </c>
      <c r="J1562" s="5" t="str">
        <f t="shared" si="49"/>
        <v>1561,Mazda,Mazdaspeed 3,2012,premium unleaded (required),MANUAL,263,24000,1560</v>
      </c>
    </row>
    <row r="1563" spans="1:10">
      <c r="A1563" s="5">
        <v>1562</v>
      </c>
      <c r="B1563" s="5" t="s">
        <v>11216</v>
      </c>
      <c r="C1563" t="s">
        <v>11629</v>
      </c>
      <c r="D1563">
        <v>2013</v>
      </c>
      <c r="E1563" t="s">
        <v>11202</v>
      </c>
      <c r="F1563" t="s">
        <v>11903</v>
      </c>
      <c r="G1563" s="5">
        <v>263</v>
      </c>
      <c r="H1563">
        <v>24200</v>
      </c>
      <c r="I1563" s="5">
        <f t="shared" si="48"/>
        <v>1561</v>
      </c>
      <c r="J1563" s="5" t="str">
        <f t="shared" si="49"/>
        <v>1562,Mazda,Mazdaspeed 3,2013,premium unleaded (required),MANUAL,263,24200,1561</v>
      </c>
    </row>
    <row r="1564" spans="1:10">
      <c r="A1564" s="5">
        <v>1563</v>
      </c>
      <c r="B1564" s="5" t="s">
        <v>11216</v>
      </c>
      <c r="C1564" t="s">
        <v>11630</v>
      </c>
      <c r="D1564">
        <v>2006</v>
      </c>
      <c r="E1564" t="s">
        <v>11202</v>
      </c>
      <c r="F1564" t="s">
        <v>11903</v>
      </c>
      <c r="G1564" s="5">
        <v>274</v>
      </c>
      <c r="H1564">
        <v>29925</v>
      </c>
      <c r="I1564" s="5" t="str">
        <f t="shared" si="48"/>
        <v>|n</v>
      </c>
      <c r="J1564" s="5" t="str">
        <f t="shared" si="49"/>
        <v>1563,Mazda,Mazdaspeed 6,2006,premium unleaded (required),MANUAL,274,29925,|n</v>
      </c>
    </row>
    <row r="1565" spans="1:10">
      <c r="A1565" s="5">
        <v>1564</v>
      </c>
      <c r="B1565" s="5" t="s">
        <v>11216</v>
      </c>
      <c r="C1565" t="s">
        <v>11630</v>
      </c>
      <c r="D1565">
        <v>2007</v>
      </c>
      <c r="E1565" t="s">
        <v>11202</v>
      </c>
      <c r="F1565" t="s">
        <v>11903</v>
      </c>
      <c r="G1565" s="5">
        <v>274</v>
      </c>
      <c r="H1565">
        <v>29925</v>
      </c>
      <c r="I1565" s="5">
        <f t="shared" si="48"/>
        <v>1563</v>
      </c>
      <c r="J1565" s="5" t="str">
        <f t="shared" si="49"/>
        <v>1564,Mazda,Mazdaspeed 6,2007,premium unleaded (required),MANUAL,274,29925,1563</v>
      </c>
    </row>
    <row r="1566" spans="1:10">
      <c r="A1566" s="5">
        <v>1565</v>
      </c>
      <c r="B1566" s="5" t="s">
        <v>11216</v>
      </c>
      <c r="C1566" t="s">
        <v>11631</v>
      </c>
      <c r="D1566">
        <v>2005</v>
      </c>
      <c r="E1566" t="s">
        <v>11202</v>
      </c>
      <c r="F1566" t="s">
        <v>11903</v>
      </c>
      <c r="G1566" s="5">
        <v>178</v>
      </c>
      <c r="H1566">
        <v>26580</v>
      </c>
      <c r="I1566" s="5" t="str">
        <f t="shared" si="48"/>
        <v>|n</v>
      </c>
      <c r="J1566" s="5" t="str">
        <f t="shared" si="49"/>
        <v>1565,Mazda,Mazdaspeed MX-5 Miata,2005,premium unleaded (required),MANUAL,178,26580,|n</v>
      </c>
    </row>
    <row r="1567" spans="1:10">
      <c r="A1567" s="5">
        <v>1566</v>
      </c>
      <c r="B1567" s="5" t="s">
        <v>11216</v>
      </c>
      <c r="C1567" t="s">
        <v>11650</v>
      </c>
      <c r="D1567">
        <v>2005</v>
      </c>
      <c r="E1567" t="s">
        <v>11206</v>
      </c>
      <c r="F1567" t="s">
        <v>11904</v>
      </c>
      <c r="G1567" s="5">
        <v>200</v>
      </c>
      <c r="H1567">
        <v>28515</v>
      </c>
      <c r="I1567" s="5" t="str">
        <f t="shared" si="48"/>
        <v>|n</v>
      </c>
      <c r="J1567" s="5" t="str">
        <f t="shared" si="49"/>
        <v>1566,Mazda,MPV,2005,regular unleaded,AUTOMATIC,200,28515,|n</v>
      </c>
    </row>
    <row r="1568" spans="1:10">
      <c r="A1568" s="5">
        <v>1567</v>
      </c>
      <c r="B1568" s="5" t="s">
        <v>11216</v>
      </c>
      <c r="C1568" s="5" t="s">
        <v>11650</v>
      </c>
      <c r="D1568">
        <v>2006</v>
      </c>
      <c r="E1568" t="s">
        <v>11206</v>
      </c>
      <c r="F1568" t="s">
        <v>11904</v>
      </c>
      <c r="G1568" s="5">
        <v>200</v>
      </c>
      <c r="H1568">
        <v>28515</v>
      </c>
      <c r="I1568" s="5">
        <f t="shared" si="48"/>
        <v>1566</v>
      </c>
      <c r="J1568" s="5" t="str">
        <f t="shared" si="49"/>
        <v>1567,Mazda,MPV,2006,regular unleaded,AUTOMATIC,200,28515,1566</v>
      </c>
    </row>
    <row r="1569" spans="1:10">
      <c r="A1569" s="5">
        <v>1568</v>
      </c>
      <c r="B1569" s="5" t="s">
        <v>11216</v>
      </c>
      <c r="C1569" t="s">
        <v>11657</v>
      </c>
      <c r="D1569">
        <v>2014</v>
      </c>
      <c r="E1569" t="s">
        <v>11209</v>
      </c>
      <c r="F1569" t="s">
        <v>11904</v>
      </c>
      <c r="G1569" s="5">
        <v>158</v>
      </c>
      <c r="H1569">
        <v>30550</v>
      </c>
      <c r="I1569" s="5" t="str">
        <f t="shared" si="48"/>
        <v>|n</v>
      </c>
      <c r="J1569" s="5" t="str">
        <f t="shared" si="49"/>
        <v>1568,Mazda,MX-5 Miata,2014,premium unleaded (recommended),AUTOMATIC,158,30550,|n</v>
      </c>
    </row>
    <row r="1570" spans="1:10">
      <c r="A1570" s="5">
        <v>1569</v>
      </c>
      <c r="B1570" s="5" t="s">
        <v>11216</v>
      </c>
      <c r="C1570" t="s">
        <v>11657</v>
      </c>
      <c r="D1570">
        <v>2014</v>
      </c>
      <c r="E1570" t="s">
        <v>11209</v>
      </c>
      <c r="F1570" t="s">
        <v>11903</v>
      </c>
      <c r="G1570" s="5">
        <v>167</v>
      </c>
      <c r="H1570">
        <v>29450</v>
      </c>
      <c r="I1570" s="5" t="str">
        <f t="shared" si="48"/>
        <v>|n</v>
      </c>
      <c r="J1570" s="5" t="str">
        <f t="shared" si="49"/>
        <v>1569,Mazda,MX-5 Miata,2014,premium unleaded (recommended),MANUAL,167,29450,|n</v>
      </c>
    </row>
    <row r="1571" spans="1:10">
      <c r="A1571" s="5">
        <v>1570</v>
      </c>
      <c r="B1571" s="5" t="s">
        <v>11216</v>
      </c>
      <c r="C1571" t="s">
        <v>11657</v>
      </c>
      <c r="D1571">
        <v>2015</v>
      </c>
      <c r="E1571" t="s">
        <v>11209</v>
      </c>
      <c r="F1571" t="s">
        <v>11904</v>
      </c>
      <c r="G1571" s="5">
        <v>158</v>
      </c>
      <c r="H1571">
        <v>32655</v>
      </c>
      <c r="I1571" s="5" t="str">
        <f t="shared" si="48"/>
        <v>|n</v>
      </c>
      <c r="J1571" s="5" t="str">
        <f t="shared" si="49"/>
        <v>1570,Mazda,MX-5 Miata,2015,premium unleaded (recommended),AUTOMATIC,158,32655,|n</v>
      </c>
    </row>
    <row r="1572" spans="1:10">
      <c r="A1572" s="5">
        <v>1571</v>
      </c>
      <c r="B1572" s="5" t="s">
        <v>11216</v>
      </c>
      <c r="C1572" t="s">
        <v>11657</v>
      </c>
      <c r="D1572">
        <v>2015</v>
      </c>
      <c r="E1572" t="s">
        <v>11209</v>
      </c>
      <c r="F1572" t="s">
        <v>11903</v>
      </c>
      <c r="G1572" s="5">
        <v>167</v>
      </c>
      <c r="H1572">
        <v>32205</v>
      </c>
      <c r="I1572" s="5" t="str">
        <f t="shared" si="48"/>
        <v>|n</v>
      </c>
      <c r="J1572" s="5" t="str">
        <f t="shared" si="49"/>
        <v>1571,Mazda,MX-5 Miata,2015,premium unleaded (recommended),MANUAL,167,32205,|n</v>
      </c>
    </row>
    <row r="1573" spans="1:10">
      <c r="A1573" s="5">
        <v>1572</v>
      </c>
      <c r="B1573" s="5" t="s">
        <v>11216</v>
      </c>
      <c r="C1573" s="5" t="s">
        <v>11657</v>
      </c>
      <c r="D1573">
        <v>2016</v>
      </c>
      <c r="E1573" t="s">
        <v>11209</v>
      </c>
      <c r="F1573" t="s">
        <v>11904</v>
      </c>
      <c r="G1573" s="5">
        <v>155</v>
      </c>
      <c r="H1573">
        <v>31270</v>
      </c>
      <c r="I1573" s="5" t="str">
        <f t="shared" si="48"/>
        <v>|n</v>
      </c>
      <c r="J1573" s="5" t="str">
        <f t="shared" si="49"/>
        <v>1572,Mazda,MX-5 Miata,2016,premium unleaded (recommended),AUTOMATIC,155,31270,|n</v>
      </c>
    </row>
    <row r="1574" spans="1:10">
      <c r="A1574" s="5">
        <v>1573</v>
      </c>
      <c r="B1574" s="5" t="s">
        <v>11216</v>
      </c>
      <c r="C1574" t="s">
        <v>11657</v>
      </c>
      <c r="D1574">
        <v>2016</v>
      </c>
      <c r="E1574" t="s">
        <v>11209</v>
      </c>
      <c r="F1574" t="s">
        <v>11903</v>
      </c>
      <c r="G1574" s="5">
        <v>155</v>
      </c>
      <c r="H1574">
        <v>30065</v>
      </c>
      <c r="I1574" s="5" t="str">
        <f t="shared" si="48"/>
        <v>|n</v>
      </c>
      <c r="J1574" s="5" t="str">
        <f t="shared" si="49"/>
        <v>1573,Mazda,MX-5 Miata,2016,premium unleaded (recommended),MANUAL,155,30065,|n</v>
      </c>
    </row>
    <row r="1575" spans="1:10">
      <c r="A1575" s="5">
        <v>1574</v>
      </c>
      <c r="B1575" s="5" t="s">
        <v>11216</v>
      </c>
      <c r="C1575" s="5" t="s">
        <v>11745</v>
      </c>
      <c r="D1575">
        <v>2009</v>
      </c>
      <c r="E1575" t="s">
        <v>11202</v>
      </c>
      <c r="F1575" t="s">
        <v>11904</v>
      </c>
      <c r="G1575" s="5">
        <v>212</v>
      </c>
      <c r="H1575">
        <v>31700</v>
      </c>
      <c r="I1575" s="5" t="str">
        <f t="shared" si="48"/>
        <v>|n</v>
      </c>
      <c r="J1575" s="5" t="str">
        <f t="shared" si="49"/>
        <v>1574,Mazda,RX-8,2009,premium unleaded (required),AUTOMATIC,212,31700,|n</v>
      </c>
    </row>
    <row r="1576" spans="1:10">
      <c r="A1576" s="5">
        <v>1575</v>
      </c>
      <c r="B1576" s="5" t="s">
        <v>11216</v>
      </c>
      <c r="C1576" t="s">
        <v>11745</v>
      </c>
      <c r="D1576">
        <v>2009</v>
      </c>
      <c r="E1576" t="s">
        <v>11202</v>
      </c>
      <c r="F1576" t="s">
        <v>11903</v>
      </c>
      <c r="G1576" s="5">
        <v>232</v>
      </c>
      <c r="H1576">
        <v>31930</v>
      </c>
      <c r="I1576" s="5" t="str">
        <f t="shared" si="48"/>
        <v>|n</v>
      </c>
      <c r="J1576" s="5" t="str">
        <f t="shared" si="49"/>
        <v>1575,Mazda,RX-8,2009,premium unleaded (required),MANUAL,232,31930,|n</v>
      </c>
    </row>
    <row r="1577" spans="1:10">
      <c r="A1577" s="5">
        <v>1576</v>
      </c>
      <c r="B1577" s="5" t="s">
        <v>11216</v>
      </c>
      <c r="C1577" t="s">
        <v>11745</v>
      </c>
      <c r="D1577">
        <v>2010</v>
      </c>
      <c r="E1577" t="s">
        <v>11202</v>
      </c>
      <c r="F1577" t="s">
        <v>11904</v>
      </c>
      <c r="G1577" s="5">
        <v>212</v>
      </c>
      <c r="H1577">
        <v>32810</v>
      </c>
      <c r="I1577" s="5" t="str">
        <f t="shared" si="48"/>
        <v>|n</v>
      </c>
      <c r="J1577" s="5" t="str">
        <f t="shared" si="49"/>
        <v>1576,Mazda,RX-8,2010,premium unleaded (required),AUTOMATIC,212,32810,|n</v>
      </c>
    </row>
    <row r="1578" spans="1:10">
      <c r="A1578" s="5">
        <v>1577</v>
      </c>
      <c r="B1578" s="5" t="s">
        <v>11216</v>
      </c>
      <c r="C1578" t="s">
        <v>11745</v>
      </c>
      <c r="D1578">
        <v>2010</v>
      </c>
      <c r="E1578" t="s">
        <v>11202</v>
      </c>
      <c r="F1578" t="s">
        <v>11903</v>
      </c>
      <c r="G1578" s="5">
        <v>232</v>
      </c>
      <c r="H1578">
        <v>32140</v>
      </c>
      <c r="I1578" s="5" t="str">
        <f t="shared" si="48"/>
        <v>|n</v>
      </c>
      <c r="J1578" s="5" t="str">
        <f t="shared" si="49"/>
        <v>1577,Mazda,RX-8,2010,premium unleaded (required),MANUAL,232,32140,|n</v>
      </c>
    </row>
    <row r="1579" spans="1:10">
      <c r="A1579" s="5">
        <v>1578</v>
      </c>
      <c r="B1579" s="5" t="s">
        <v>11216</v>
      </c>
      <c r="C1579" t="s">
        <v>11745</v>
      </c>
      <c r="D1579">
        <v>2011</v>
      </c>
      <c r="E1579" t="s">
        <v>11202</v>
      </c>
      <c r="F1579" t="s">
        <v>11904</v>
      </c>
      <c r="G1579" s="5">
        <v>212</v>
      </c>
      <c r="H1579">
        <v>32960</v>
      </c>
      <c r="I1579" s="5" t="str">
        <f t="shared" si="48"/>
        <v>|n</v>
      </c>
      <c r="J1579" s="5" t="str">
        <f t="shared" si="49"/>
        <v>1578,Mazda,RX-8,2011,premium unleaded (required),AUTOMATIC,212,32960,|n</v>
      </c>
    </row>
    <row r="1580" spans="1:10">
      <c r="A1580" s="5">
        <v>1579</v>
      </c>
      <c r="B1580" s="5" t="s">
        <v>11216</v>
      </c>
      <c r="C1580" t="s">
        <v>11745</v>
      </c>
      <c r="D1580">
        <v>2011</v>
      </c>
      <c r="E1580" t="s">
        <v>11202</v>
      </c>
      <c r="F1580" t="s">
        <v>11903</v>
      </c>
      <c r="G1580" s="5">
        <v>232</v>
      </c>
      <c r="H1580">
        <v>32290</v>
      </c>
      <c r="I1580" s="5" t="str">
        <f t="shared" si="48"/>
        <v>|n</v>
      </c>
      <c r="J1580" s="5" t="str">
        <f t="shared" si="49"/>
        <v>1579,Mazda,RX-8,2011,premium unleaded (required),MANUAL,232,32290,|n</v>
      </c>
    </row>
    <row r="1581" spans="1:10">
      <c r="A1581" s="5">
        <v>1580</v>
      </c>
      <c r="B1581" s="5" t="s">
        <v>11216</v>
      </c>
      <c r="C1581" t="s">
        <v>11839</v>
      </c>
      <c r="D1581">
        <v>2009</v>
      </c>
      <c r="E1581" t="s">
        <v>11206</v>
      </c>
      <c r="F1581" t="s">
        <v>11904</v>
      </c>
      <c r="G1581" s="5">
        <v>240</v>
      </c>
      <c r="H1581">
        <v>27635</v>
      </c>
      <c r="I1581" s="5" t="str">
        <f t="shared" si="48"/>
        <v>|n</v>
      </c>
      <c r="J1581" s="5" t="str">
        <f t="shared" si="49"/>
        <v>1580,Mazda,Tribute,2009,regular unleaded,AUTOMATIC,240,27635,|n</v>
      </c>
    </row>
    <row r="1582" spans="1:10">
      <c r="A1582" s="5">
        <v>1581</v>
      </c>
      <c r="B1582" s="5" t="s">
        <v>11216</v>
      </c>
      <c r="C1582" t="s">
        <v>11839</v>
      </c>
      <c r="D1582">
        <v>2009</v>
      </c>
      <c r="E1582" t="s">
        <v>11206</v>
      </c>
      <c r="F1582" t="s">
        <v>11903</v>
      </c>
      <c r="G1582" s="5">
        <v>171</v>
      </c>
      <c r="H1582">
        <v>19730</v>
      </c>
      <c r="I1582" s="5" t="str">
        <f t="shared" si="48"/>
        <v>|n</v>
      </c>
      <c r="J1582" s="5" t="str">
        <f t="shared" si="49"/>
        <v>1581,Mazda,Tribute,2009,regular unleaded,MANUAL,171,19730,|n</v>
      </c>
    </row>
    <row r="1583" spans="1:10">
      <c r="A1583" s="5">
        <v>1582</v>
      </c>
      <c r="B1583" s="5" t="s">
        <v>11216</v>
      </c>
      <c r="C1583" t="s">
        <v>11839</v>
      </c>
      <c r="D1583">
        <v>2010</v>
      </c>
      <c r="E1583" t="s">
        <v>11213</v>
      </c>
      <c r="F1583" t="s">
        <v>11904</v>
      </c>
      <c r="G1583" s="5">
        <v>240</v>
      </c>
      <c r="H1583">
        <v>28915</v>
      </c>
      <c r="I1583" s="5" t="str">
        <f t="shared" si="48"/>
        <v>|n</v>
      </c>
      <c r="J1583" s="5" t="str">
        <f t="shared" si="49"/>
        <v>1582,Mazda,Tribute,2010,flex-fuel (unleaded/E85),AUTOMATIC,240,28915,|n</v>
      </c>
    </row>
    <row r="1584" spans="1:10">
      <c r="A1584" s="5">
        <v>1583</v>
      </c>
      <c r="B1584" s="5" t="s">
        <v>11216</v>
      </c>
      <c r="C1584" t="s">
        <v>11839</v>
      </c>
      <c r="D1584">
        <v>2010</v>
      </c>
      <c r="E1584" t="s">
        <v>11206</v>
      </c>
      <c r="F1584" t="s">
        <v>11904</v>
      </c>
      <c r="G1584" s="5">
        <v>171</v>
      </c>
      <c r="H1584">
        <v>27305</v>
      </c>
      <c r="I1584" s="5" t="str">
        <f t="shared" si="48"/>
        <v>|n</v>
      </c>
      <c r="J1584" s="5" t="str">
        <f t="shared" si="49"/>
        <v>1583,Mazda,Tribute,2010,regular unleaded,AUTOMATIC,171,27305,|n</v>
      </c>
    </row>
    <row r="1585" spans="1:10">
      <c r="A1585" s="5">
        <v>1584</v>
      </c>
      <c r="B1585" s="5" t="s">
        <v>11216</v>
      </c>
      <c r="C1585" t="s">
        <v>11839</v>
      </c>
      <c r="D1585">
        <v>2010</v>
      </c>
      <c r="E1585" t="s">
        <v>11206</v>
      </c>
      <c r="F1585" t="s">
        <v>11903</v>
      </c>
      <c r="G1585" s="5">
        <v>171</v>
      </c>
      <c r="H1585">
        <v>20405</v>
      </c>
      <c r="I1585" s="5" t="str">
        <f t="shared" si="48"/>
        <v>|n</v>
      </c>
      <c r="J1585" s="5" t="str">
        <f t="shared" si="49"/>
        <v>1584,Mazda,Tribute,2010,regular unleaded,MANUAL,171,20405,|n</v>
      </c>
    </row>
    <row r="1586" spans="1:10">
      <c r="A1586" s="5">
        <v>1585</v>
      </c>
      <c r="B1586" s="5" t="s">
        <v>11216</v>
      </c>
      <c r="C1586" t="s">
        <v>11839</v>
      </c>
      <c r="D1586">
        <v>2011</v>
      </c>
      <c r="E1586" t="s">
        <v>11213</v>
      </c>
      <c r="F1586" t="s">
        <v>11904</v>
      </c>
      <c r="G1586" s="5">
        <v>240</v>
      </c>
      <c r="H1586">
        <v>29065</v>
      </c>
      <c r="I1586" s="5" t="str">
        <f t="shared" si="48"/>
        <v>|n</v>
      </c>
      <c r="J1586" s="5" t="str">
        <f t="shared" si="49"/>
        <v>1585,Mazda,Tribute,2011,flex-fuel (unleaded/E85),AUTOMATIC,240,29065,|n</v>
      </c>
    </row>
    <row r="1587" spans="1:10">
      <c r="A1587" s="5">
        <v>1586</v>
      </c>
      <c r="B1587" s="5" t="s">
        <v>11216</v>
      </c>
      <c r="C1587" t="s">
        <v>11839</v>
      </c>
      <c r="D1587">
        <v>2011</v>
      </c>
      <c r="E1587" t="s">
        <v>11206</v>
      </c>
      <c r="F1587" t="s">
        <v>11904</v>
      </c>
      <c r="G1587" s="5">
        <v>171</v>
      </c>
      <c r="H1587">
        <v>27455</v>
      </c>
      <c r="I1587" s="5" t="str">
        <f t="shared" si="48"/>
        <v>|n</v>
      </c>
      <c r="J1587" s="5" t="str">
        <f t="shared" si="49"/>
        <v>1586,Mazda,Tribute,2011,regular unleaded,AUTOMATIC,171,27455,|n</v>
      </c>
    </row>
    <row r="1588" spans="1:10">
      <c r="A1588" s="5">
        <v>1587</v>
      </c>
      <c r="B1588" s="5" t="s">
        <v>11216</v>
      </c>
      <c r="C1588" t="s">
        <v>11839</v>
      </c>
      <c r="D1588">
        <v>2011</v>
      </c>
      <c r="E1588" t="s">
        <v>11206</v>
      </c>
      <c r="F1588" t="s">
        <v>11903</v>
      </c>
      <c r="G1588" s="5">
        <v>171</v>
      </c>
      <c r="H1588">
        <v>20555</v>
      </c>
      <c r="I1588" s="5" t="str">
        <f t="shared" si="48"/>
        <v>|n</v>
      </c>
      <c r="J1588" s="5" t="str">
        <f t="shared" si="49"/>
        <v>1587,Mazda,Tribute,2011,regular unleaded,MANUAL,171,20555,|n</v>
      </c>
    </row>
    <row r="1589" spans="1:10">
      <c r="A1589" s="5">
        <v>1588</v>
      </c>
      <c r="B1589" s="5" t="s">
        <v>11216</v>
      </c>
      <c r="C1589" t="s">
        <v>11838</v>
      </c>
      <c r="D1589">
        <v>2008</v>
      </c>
      <c r="E1589" t="s">
        <v>11206</v>
      </c>
      <c r="F1589" t="s">
        <v>11904</v>
      </c>
      <c r="G1589" s="5">
        <v>133</v>
      </c>
      <c r="H1589">
        <v>29745</v>
      </c>
      <c r="I1589" s="5" t="str">
        <f t="shared" si="48"/>
        <v>|n</v>
      </c>
      <c r="J1589" s="5" t="str">
        <f t="shared" si="49"/>
        <v>1588,Mazda,Tribute Hybrid,2008,regular unleaded,AUTOMATIC,133,29745,|n</v>
      </c>
    </row>
    <row r="1590" spans="1:10">
      <c r="A1590" s="5">
        <v>1589</v>
      </c>
      <c r="B1590" s="5" t="s">
        <v>11216</v>
      </c>
      <c r="C1590" t="s">
        <v>11838</v>
      </c>
      <c r="D1590">
        <v>2009</v>
      </c>
      <c r="E1590" t="s">
        <v>11206</v>
      </c>
      <c r="F1590" t="s">
        <v>11904</v>
      </c>
      <c r="G1590" s="5">
        <v>177</v>
      </c>
      <c r="H1590">
        <v>33445</v>
      </c>
      <c r="I1590" s="5">
        <f t="shared" si="48"/>
        <v>1588</v>
      </c>
      <c r="J1590" s="5" t="str">
        <f t="shared" si="49"/>
        <v>1589,Mazda,Tribute Hybrid,2009,regular unleaded,AUTOMATIC,177,33445,1588</v>
      </c>
    </row>
    <row r="1591" spans="1:10">
      <c r="A1591" s="5">
        <v>1590</v>
      </c>
      <c r="B1591" s="5" t="s">
        <v>11237</v>
      </c>
      <c r="C1591" t="s">
        <v>11238</v>
      </c>
      <c r="D1591">
        <v>2016</v>
      </c>
      <c r="E1591" t="s">
        <v>11202</v>
      </c>
      <c r="F1591" t="s">
        <v>11905</v>
      </c>
      <c r="G1591" s="5">
        <v>562</v>
      </c>
      <c r="H1591">
        <v>184900</v>
      </c>
      <c r="I1591" s="5" t="str">
        <f t="shared" si="48"/>
        <v>|n</v>
      </c>
      <c r="J1591" s="5" t="str">
        <f t="shared" si="49"/>
        <v>1590,McLaren,570S,2016,premium unleaded (required),AUTOMATED_MANUAL,562,184900,|n</v>
      </c>
    </row>
    <row r="1592" spans="1:10">
      <c r="A1592" s="5">
        <v>1591</v>
      </c>
      <c r="B1592" s="5" t="s">
        <v>11237</v>
      </c>
      <c r="C1592" t="s">
        <v>11244</v>
      </c>
      <c r="D1592">
        <v>2015</v>
      </c>
      <c r="E1592" t="s">
        <v>11202</v>
      </c>
      <c r="F1592" t="s">
        <v>11905</v>
      </c>
      <c r="G1592" s="5">
        <v>641</v>
      </c>
      <c r="H1592">
        <v>265500</v>
      </c>
      <c r="I1592" s="5" t="str">
        <f t="shared" si="48"/>
        <v>|n</v>
      </c>
      <c r="J1592" s="5" t="str">
        <f t="shared" si="49"/>
        <v>1591,McLaren,650S Coupe,2015,premium unleaded (required),AUTOMATED_MANUAL,641,265500,|n</v>
      </c>
    </row>
    <row r="1593" spans="1:10">
      <c r="A1593" s="5">
        <v>1592</v>
      </c>
      <c r="B1593" s="5" t="s">
        <v>11237</v>
      </c>
      <c r="C1593" s="5" t="s">
        <v>11245</v>
      </c>
      <c r="D1593">
        <v>2015</v>
      </c>
      <c r="E1593" t="s">
        <v>11202</v>
      </c>
      <c r="F1593" t="s">
        <v>11905</v>
      </c>
      <c r="G1593" s="5">
        <v>641</v>
      </c>
      <c r="H1593">
        <v>280225</v>
      </c>
      <c r="I1593" s="5" t="str">
        <f t="shared" si="48"/>
        <v>|n</v>
      </c>
      <c r="J1593" s="5" t="str">
        <f t="shared" si="49"/>
        <v>1592,McLaren,650S Spider,2015,premium unleaded (required),AUTOMATED_MANUAL,641,280225,|n</v>
      </c>
    </row>
    <row r="1594" spans="1:10">
      <c r="A1594" s="5">
        <v>1593</v>
      </c>
      <c r="B1594" s="5" t="s">
        <v>11237</v>
      </c>
      <c r="C1594" t="s">
        <v>11649</v>
      </c>
      <c r="D1594">
        <v>2012</v>
      </c>
      <c r="E1594" t="s">
        <v>11202</v>
      </c>
      <c r="F1594" t="s">
        <v>11905</v>
      </c>
      <c r="G1594" s="5">
        <v>592</v>
      </c>
      <c r="H1594">
        <v>229000</v>
      </c>
      <c r="I1594" s="5" t="str">
        <f t="shared" si="48"/>
        <v>|n</v>
      </c>
      <c r="J1594" s="5" t="str">
        <f t="shared" si="49"/>
        <v>1593,McLaren,MP4-12C,2012,premium unleaded (required),AUTOMATED_MANUAL,592,229000,|n</v>
      </c>
    </row>
    <row r="1595" spans="1:10">
      <c r="A1595" s="5">
        <v>1594</v>
      </c>
      <c r="B1595" s="5" t="s">
        <v>11237</v>
      </c>
      <c r="C1595" t="s">
        <v>11649</v>
      </c>
      <c r="D1595">
        <v>2013</v>
      </c>
      <c r="E1595" t="s">
        <v>11202</v>
      </c>
      <c r="F1595" t="s">
        <v>11905</v>
      </c>
      <c r="G1595" s="5">
        <v>616</v>
      </c>
      <c r="H1595">
        <v>239400</v>
      </c>
      <c r="I1595" s="5">
        <f t="shared" si="48"/>
        <v>1593</v>
      </c>
      <c r="J1595" s="5" t="str">
        <f t="shared" si="49"/>
        <v>1594,McLaren,MP4-12C,2013,premium unleaded (required),AUTOMATED_MANUAL,616,239400,1593</v>
      </c>
    </row>
    <row r="1596" spans="1:10">
      <c r="A1596" s="5">
        <v>1595</v>
      </c>
      <c r="B1596" s="5" t="s">
        <v>11210</v>
      </c>
      <c r="C1596" t="s">
        <v>11287</v>
      </c>
      <c r="D1596">
        <v>2016</v>
      </c>
      <c r="E1596" t="s">
        <v>11202</v>
      </c>
      <c r="F1596" t="s">
        <v>11905</v>
      </c>
      <c r="G1596" s="5">
        <v>503</v>
      </c>
      <c r="H1596">
        <v>129900</v>
      </c>
      <c r="I1596" s="5" t="str">
        <f t="shared" si="48"/>
        <v>|n</v>
      </c>
      <c r="J1596" s="5" t="str">
        <f t="shared" si="49"/>
        <v>1595,Mercedes-Benz,AMG GT,2016,premium unleaded (required),AUTOMATED_MANUAL,503,129900,|n</v>
      </c>
    </row>
    <row r="1597" spans="1:10">
      <c r="A1597" s="5">
        <v>1596</v>
      </c>
      <c r="B1597" s="5" t="s">
        <v>11210</v>
      </c>
      <c r="C1597" t="s">
        <v>11287</v>
      </c>
      <c r="D1597">
        <v>2017</v>
      </c>
      <c r="E1597" t="s">
        <v>11202</v>
      </c>
      <c r="F1597" t="s">
        <v>11904</v>
      </c>
      <c r="G1597" s="5">
        <v>503</v>
      </c>
      <c r="H1597">
        <v>131200</v>
      </c>
      <c r="I1597" s="5" t="str">
        <f t="shared" si="48"/>
        <v>|n</v>
      </c>
      <c r="J1597" s="5" t="str">
        <f t="shared" si="49"/>
        <v>1596,Mercedes-Benz,AMG GT,2017,premium unleaded (required),AUTOMATIC,503,131200,|n</v>
      </c>
    </row>
    <row r="1598" spans="1:10">
      <c r="A1598" s="5">
        <v>1597</v>
      </c>
      <c r="B1598" s="5" t="s">
        <v>11210</v>
      </c>
      <c r="C1598" t="s">
        <v>11312</v>
      </c>
      <c r="D1598">
        <v>2015</v>
      </c>
      <c r="E1598" t="s">
        <v>11234</v>
      </c>
      <c r="F1598" t="s">
        <v>11906</v>
      </c>
      <c r="G1598" s="5">
        <v>177</v>
      </c>
      <c r="H1598">
        <v>41450</v>
      </c>
      <c r="I1598" s="5" t="str">
        <f t="shared" si="48"/>
        <v>|n</v>
      </c>
      <c r="J1598" s="5" t="str">
        <f t="shared" si="49"/>
        <v>1597,Mercedes-Benz,B-Class Electric Drive,2015,electric,DIRECT_DRIVE,177,41450,|n</v>
      </c>
    </row>
    <row r="1599" spans="1:10">
      <c r="A1599" s="5">
        <v>1598</v>
      </c>
      <c r="B1599" s="5" t="s">
        <v>11210</v>
      </c>
      <c r="C1599" t="s">
        <v>11312</v>
      </c>
      <c r="D1599">
        <v>2016</v>
      </c>
      <c r="E1599" t="s">
        <v>11234</v>
      </c>
      <c r="F1599" t="s">
        <v>11906</v>
      </c>
      <c r="G1599" s="5">
        <v>177</v>
      </c>
      <c r="H1599">
        <v>41450</v>
      </c>
      <c r="I1599" s="5">
        <f t="shared" si="48"/>
        <v>1597</v>
      </c>
      <c r="J1599" s="5" t="str">
        <f t="shared" si="49"/>
        <v>1598,Mercedes-Benz,B-Class Electric Drive,2016,electric,DIRECT_DRIVE,177,41450,1597</v>
      </c>
    </row>
    <row r="1600" spans="1:10">
      <c r="A1600" s="5">
        <v>1599</v>
      </c>
      <c r="B1600" s="5" t="s">
        <v>11210</v>
      </c>
      <c r="C1600" t="s">
        <v>11312</v>
      </c>
      <c r="D1600">
        <v>2017</v>
      </c>
      <c r="E1600" t="s">
        <v>11234</v>
      </c>
      <c r="F1600" t="s">
        <v>11906</v>
      </c>
      <c r="G1600" s="5">
        <v>177</v>
      </c>
      <c r="H1600">
        <v>39900</v>
      </c>
      <c r="I1600" s="5">
        <f t="shared" si="48"/>
        <v>1598</v>
      </c>
      <c r="J1600" s="5" t="str">
        <f t="shared" si="49"/>
        <v>1599,Mercedes-Benz,B-Class Electric Drive,2017,electric,DIRECT_DRIVE,177,39900,1598</v>
      </c>
    </row>
    <row r="1601" spans="1:10">
      <c r="A1601" s="5">
        <v>1600</v>
      </c>
      <c r="B1601" s="5" t="s">
        <v>11210</v>
      </c>
      <c r="C1601" t="s">
        <v>11328</v>
      </c>
      <c r="D1601">
        <v>2015</v>
      </c>
      <c r="E1601" t="s">
        <v>11202</v>
      </c>
      <c r="F1601" t="s">
        <v>11904</v>
      </c>
      <c r="G1601" s="5">
        <v>503</v>
      </c>
      <c r="H1601">
        <v>71900</v>
      </c>
      <c r="I1601" s="5" t="str">
        <f t="shared" si="48"/>
        <v>|n</v>
      </c>
      <c r="J1601" s="5" t="str">
        <f t="shared" si="49"/>
        <v>1600,Mercedes-Benz,C-Class,2015,premium unleaded (required),AUTOMATIC,503,71900,|n</v>
      </c>
    </row>
    <row r="1602" spans="1:10">
      <c r="A1602" s="5">
        <v>1601</v>
      </c>
      <c r="B1602" s="5" t="s">
        <v>11210</v>
      </c>
      <c r="C1602" t="s">
        <v>11328</v>
      </c>
      <c r="D1602">
        <v>2016</v>
      </c>
      <c r="E1602" t="s">
        <v>11202</v>
      </c>
      <c r="F1602" t="s">
        <v>11904</v>
      </c>
      <c r="G1602" s="5">
        <v>503</v>
      </c>
      <c r="H1602">
        <v>73250</v>
      </c>
      <c r="I1602" s="5">
        <f t="shared" si="48"/>
        <v>1600</v>
      </c>
      <c r="J1602" s="5" t="str">
        <f t="shared" si="49"/>
        <v>1601,Mercedes-Benz,C-Class,2016,premium unleaded (required),AUTOMATIC,503,73250,1600</v>
      </c>
    </row>
    <row r="1603" spans="1:10">
      <c r="A1603" s="5">
        <v>1602</v>
      </c>
      <c r="B1603" s="5" t="s">
        <v>11210</v>
      </c>
      <c r="C1603" t="s">
        <v>11328</v>
      </c>
      <c r="D1603">
        <v>2017</v>
      </c>
      <c r="E1603" t="s">
        <v>11202</v>
      </c>
      <c r="F1603" t="s">
        <v>11904</v>
      </c>
      <c r="G1603" s="5">
        <v>503</v>
      </c>
      <c r="H1603">
        <v>75000</v>
      </c>
      <c r="I1603" s="5">
        <f t="shared" ref="I1603:I1666" si="50">IF(AND($B1602=$B1603,$C1602=$C1603,$E1602=$E1603,$F1602=$F1603),A1602,"|n")</f>
        <v>1601</v>
      </c>
      <c r="J1603" s="5" t="str">
        <f t="shared" ref="J1603:J1666" si="51">A1603&amp;","&amp;B1603&amp;","&amp;C1603&amp;","&amp;D1603&amp;","&amp;E1603&amp;","&amp;F1603&amp;","&amp;G1603&amp;","&amp;H1603&amp;","&amp;I1603</f>
        <v>1602,Mercedes-Benz,C-Class,2017,premium unleaded (required),AUTOMATIC,503,75000,1601</v>
      </c>
    </row>
    <row r="1604" spans="1:10">
      <c r="A1604" s="5">
        <v>1603</v>
      </c>
      <c r="B1604" s="5" t="s">
        <v>11210</v>
      </c>
      <c r="C1604" t="s">
        <v>11360</v>
      </c>
      <c r="D1604">
        <v>2015</v>
      </c>
      <c r="E1604" t="s">
        <v>11202</v>
      </c>
      <c r="F1604" t="s">
        <v>11905</v>
      </c>
      <c r="G1604" s="5">
        <v>355</v>
      </c>
      <c r="H1604">
        <v>48500</v>
      </c>
      <c r="I1604" s="5" t="str">
        <f t="shared" si="50"/>
        <v>|n</v>
      </c>
      <c r="J1604" s="5" t="str">
        <f t="shared" si="51"/>
        <v>1603,Mercedes-Benz,CLA-Class,2015,premium unleaded (required),AUTOMATED_MANUAL,355,48500,|n</v>
      </c>
    </row>
    <row r="1605" spans="1:10">
      <c r="A1605" s="5">
        <v>1604</v>
      </c>
      <c r="B1605" s="5" t="s">
        <v>11210</v>
      </c>
      <c r="C1605" t="s">
        <v>11360</v>
      </c>
      <c r="D1605">
        <v>2016</v>
      </c>
      <c r="E1605" t="s">
        <v>11202</v>
      </c>
      <c r="F1605" t="s">
        <v>11905</v>
      </c>
      <c r="G1605" s="5">
        <v>375</v>
      </c>
      <c r="H1605">
        <v>49500</v>
      </c>
      <c r="I1605" s="5">
        <f t="shared" si="50"/>
        <v>1603</v>
      </c>
      <c r="J1605" s="5" t="str">
        <f t="shared" si="51"/>
        <v>1604,Mercedes-Benz,CLA-Class,2016,premium unleaded (required),AUTOMATED_MANUAL,375,49500,1603</v>
      </c>
    </row>
    <row r="1606" spans="1:10">
      <c r="A1606" s="5">
        <v>1605</v>
      </c>
      <c r="B1606" s="5" t="s">
        <v>11210</v>
      </c>
      <c r="C1606" t="s">
        <v>11360</v>
      </c>
      <c r="D1606">
        <v>2017</v>
      </c>
      <c r="E1606" t="s">
        <v>11202</v>
      </c>
      <c r="F1606" t="s">
        <v>11904</v>
      </c>
      <c r="G1606" s="5">
        <v>375</v>
      </c>
      <c r="H1606">
        <v>49950</v>
      </c>
      <c r="I1606" s="5" t="str">
        <f t="shared" si="50"/>
        <v>|n</v>
      </c>
      <c r="J1606" s="5" t="str">
        <f t="shared" si="51"/>
        <v>1605,Mercedes-Benz,CLA-Class,2017,premium unleaded (required),AUTOMATIC,375,49950,|n</v>
      </c>
    </row>
    <row r="1607" spans="1:10">
      <c r="A1607" s="5">
        <v>1606</v>
      </c>
      <c r="B1607" s="5" t="s">
        <v>11210</v>
      </c>
      <c r="C1607" t="s">
        <v>11359</v>
      </c>
      <c r="D1607">
        <v>2012</v>
      </c>
      <c r="E1607" t="s">
        <v>11202</v>
      </c>
      <c r="F1607" t="s">
        <v>11904</v>
      </c>
      <c r="G1607" s="5">
        <v>621</v>
      </c>
      <c r="H1607">
        <v>211000</v>
      </c>
      <c r="I1607" s="5" t="str">
        <f t="shared" si="50"/>
        <v>|n</v>
      </c>
      <c r="J1607" s="5" t="str">
        <f t="shared" si="51"/>
        <v>1606,Mercedes-Benz,CL-Class,2012,premium unleaded (required),AUTOMATIC,621,211000,|n</v>
      </c>
    </row>
    <row r="1608" spans="1:10">
      <c r="A1608" s="5">
        <v>1607</v>
      </c>
      <c r="B1608" s="5" t="s">
        <v>11210</v>
      </c>
      <c r="C1608" t="s">
        <v>11359</v>
      </c>
      <c r="D1608">
        <v>2013</v>
      </c>
      <c r="E1608" t="s">
        <v>11202</v>
      </c>
      <c r="F1608" t="s">
        <v>11904</v>
      </c>
      <c r="G1608" s="5">
        <v>621</v>
      </c>
      <c r="H1608">
        <v>213200</v>
      </c>
      <c r="I1608" s="5">
        <f t="shared" si="50"/>
        <v>1606</v>
      </c>
      <c r="J1608" s="5" t="str">
        <f t="shared" si="51"/>
        <v>1607,Mercedes-Benz,CL-Class,2013,premium unleaded (required),AUTOMATIC,621,213200,1606</v>
      </c>
    </row>
    <row r="1609" spans="1:10">
      <c r="A1609" s="5">
        <v>1608</v>
      </c>
      <c r="B1609" s="5" t="s">
        <v>11210</v>
      </c>
      <c r="C1609" t="s">
        <v>11359</v>
      </c>
      <c r="D1609">
        <v>2014</v>
      </c>
      <c r="E1609" t="s">
        <v>11202</v>
      </c>
      <c r="F1609" t="s">
        <v>11904</v>
      </c>
      <c r="G1609" s="5">
        <v>621</v>
      </c>
      <c r="H1609">
        <v>215500</v>
      </c>
      <c r="I1609" s="5">
        <f t="shared" si="50"/>
        <v>1607</v>
      </c>
      <c r="J1609" s="5" t="str">
        <f t="shared" si="51"/>
        <v>1608,Mercedes-Benz,CL-Class,2014,premium unleaded (required),AUTOMATIC,621,215500,1607</v>
      </c>
    </row>
    <row r="1610" spans="1:10">
      <c r="A1610" s="5">
        <v>1609</v>
      </c>
      <c r="B1610" s="5" t="s">
        <v>11210</v>
      </c>
      <c r="C1610" t="s">
        <v>11363</v>
      </c>
      <c r="D1610">
        <v>2007</v>
      </c>
      <c r="E1610" t="s">
        <v>11202</v>
      </c>
      <c r="F1610" t="s">
        <v>11904</v>
      </c>
      <c r="G1610" s="5">
        <v>475</v>
      </c>
      <c r="H1610">
        <v>89200</v>
      </c>
      <c r="I1610" s="5" t="str">
        <f t="shared" si="50"/>
        <v>|n</v>
      </c>
      <c r="J1610" s="5" t="str">
        <f t="shared" si="51"/>
        <v>1609,Mercedes-Benz,CLK-Class,2007,premium unleaded (required),AUTOMATIC,475,89200,|n</v>
      </c>
    </row>
    <row r="1611" spans="1:10">
      <c r="A1611" s="5">
        <v>1610</v>
      </c>
      <c r="B1611" s="5" t="s">
        <v>11210</v>
      </c>
      <c r="C1611" t="s">
        <v>11363</v>
      </c>
      <c r="D1611">
        <v>2008</v>
      </c>
      <c r="E1611" t="s">
        <v>11202</v>
      </c>
      <c r="F1611" t="s">
        <v>11904</v>
      </c>
      <c r="G1611" s="5">
        <v>500</v>
      </c>
      <c r="H1611">
        <v>135000</v>
      </c>
      <c r="I1611" s="5">
        <f t="shared" si="50"/>
        <v>1609</v>
      </c>
      <c r="J1611" s="5" t="str">
        <f t="shared" si="51"/>
        <v>1610,Mercedes-Benz,CLK-Class,2008,premium unleaded (required),AUTOMATIC,500,135000,1609</v>
      </c>
    </row>
    <row r="1612" spans="1:10">
      <c r="A1612" s="5">
        <v>1611</v>
      </c>
      <c r="B1612" s="5" t="s">
        <v>11210</v>
      </c>
      <c r="C1612" t="s">
        <v>11363</v>
      </c>
      <c r="D1612">
        <v>2009</v>
      </c>
      <c r="E1612" t="s">
        <v>11202</v>
      </c>
      <c r="F1612" t="s">
        <v>11904</v>
      </c>
      <c r="G1612" s="5">
        <v>382</v>
      </c>
      <c r="H1612">
        <v>64800</v>
      </c>
      <c r="I1612" s="5">
        <f t="shared" si="50"/>
        <v>1610</v>
      </c>
      <c r="J1612" s="5" t="str">
        <f t="shared" si="51"/>
        <v>1611,Mercedes-Benz,CLK-Class,2009,premium unleaded (required),AUTOMATIC,382,64800,1610</v>
      </c>
    </row>
    <row r="1613" spans="1:10">
      <c r="A1613" s="5">
        <v>1612</v>
      </c>
      <c r="B1613" s="5" t="s">
        <v>11210</v>
      </c>
      <c r="C1613" t="s">
        <v>11364</v>
      </c>
      <c r="D1613">
        <v>2015</v>
      </c>
      <c r="E1613" t="s">
        <v>11202</v>
      </c>
      <c r="F1613" t="s">
        <v>11904</v>
      </c>
      <c r="G1613" s="5">
        <v>577</v>
      </c>
      <c r="H1613">
        <v>106550</v>
      </c>
      <c r="I1613" s="5" t="str">
        <f t="shared" si="50"/>
        <v>|n</v>
      </c>
      <c r="J1613" s="5" t="str">
        <f t="shared" si="51"/>
        <v>1612,Mercedes-Benz,CLS-Class,2015,premium unleaded (required),AUTOMATIC,577,106550,|n</v>
      </c>
    </row>
    <row r="1614" spans="1:10">
      <c r="A1614" s="5">
        <v>1613</v>
      </c>
      <c r="B1614" s="5" t="s">
        <v>11210</v>
      </c>
      <c r="C1614" t="s">
        <v>11364</v>
      </c>
      <c r="D1614">
        <v>2016</v>
      </c>
      <c r="E1614" t="s">
        <v>11202</v>
      </c>
      <c r="F1614" t="s">
        <v>11904</v>
      </c>
      <c r="G1614" s="5">
        <v>577</v>
      </c>
      <c r="H1614">
        <v>107800</v>
      </c>
      <c r="I1614" s="5">
        <f t="shared" si="50"/>
        <v>1612</v>
      </c>
      <c r="J1614" s="5" t="str">
        <f t="shared" si="51"/>
        <v>1613,Mercedes-Benz,CLS-Class,2016,premium unleaded (required),AUTOMATIC,577,107800,1612</v>
      </c>
    </row>
    <row r="1615" spans="1:10">
      <c r="A1615" s="5">
        <v>1614</v>
      </c>
      <c r="B1615" s="5" t="s">
        <v>11210</v>
      </c>
      <c r="C1615" t="s">
        <v>11364</v>
      </c>
      <c r="D1615">
        <v>2017</v>
      </c>
      <c r="E1615" t="s">
        <v>11202</v>
      </c>
      <c r="F1615" t="s">
        <v>11904</v>
      </c>
      <c r="G1615" s="5">
        <v>577</v>
      </c>
      <c r="H1615">
        <v>108900</v>
      </c>
      <c r="I1615" s="5">
        <f t="shared" si="50"/>
        <v>1613</v>
      </c>
      <c r="J1615" s="5" t="str">
        <f t="shared" si="51"/>
        <v>1614,Mercedes-Benz,CLS-Class,2017,premium unleaded (required),AUTOMATIC,577,108900,1613</v>
      </c>
    </row>
    <row r="1616" spans="1:10">
      <c r="A1616" s="5">
        <v>1615</v>
      </c>
      <c r="B1616" s="5" t="s">
        <v>11210</v>
      </c>
      <c r="C1616" t="s">
        <v>11419</v>
      </c>
      <c r="D1616">
        <v>2015</v>
      </c>
      <c r="E1616" t="s">
        <v>11219</v>
      </c>
      <c r="F1616" t="s">
        <v>11904</v>
      </c>
      <c r="G1616" s="5">
        <v>195</v>
      </c>
      <c r="H1616">
        <v>54300</v>
      </c>
      <c r="I1616" s="5" t="str">
        <f t="shared" si="50"/>
        <v>|n</v>
      </c>
      <c r="J1616" s="5" t="str">
        <f t="shared" si="51"/>
        <v>1615,Mercedes-Benz,E-Class,2015,diesel,AUTOMATIC,195,54300,|n</v>
      </c>
    </row>
    <row r="1617" spans="1:10">
      <c r="A1617" s="5">
        <v>1616</v>
      </c>
      <c r="B1617" s="5" t="s">
        <v>11210</v>
      </c>
      <c r="C1617" t="s">
        <v>11419</v>
      </c>
      <c r="D1617">
        <v>2015</v>
      </c>
      <c r="E1617" t="s">
        <v>11202</v>
      </c>
      <c r="F1617" t="s">
        <v>11904</v>
      </c>
      <c r="G1617" s="5">
        <v>577</v>
      </c>
      <c r="H1617">
        <v>103200</v>
      </c>
      <c r="I1617" s="5" t="str">
        <f t="shared" si="50"/>
        <v>|n</v>
      </c>
      <c r="J1617" s="5" t="str">
        <f t="shared" si="51"/>
        <v>1616,Mercedes-Benz,E-Class,2015,premium unleaded (required),AUTOMATIC,577,103200,|n</v>
      </c>
    </row>
    <row r="1618" spans="1:10">
      <c r="A1618" s="5">
        <v>1617</v>
      </c>
      <c r="B1618" s="5" t="s">
        <v>11210</v>
      </c>
      <c r="C1618" t="s">
        <v>11419</v>
      </c>
      <c r="D1618">
        <v>2016</v>
      </c>
      <c r="E1618" t="s">
        <v>11219</v>
      </c>
      <c r="F1618" t="s">
        <v>11904</v>
      </c>
      <c r="G1618" s="5">
        <v>195</v>
      </c>
      <c r="H1618">
        <v>55150</v>
      </c>
      <c r="I1618" s="5" t="str">
        <f t="shared" si="50"/>
        <v>|n</v>
      </c>
      <c r="J1618" s="5" t="str">
        <f t="shared" si="51"/>
        <v>1617,Mercedes-Benz,E-Class,2016,diesel,AUTOMATIC,195,55150,|n</v>
      </c>
    </row>
    <row r="1619" spans="1:10">
      <c r="A1619" s="5">
        <v>1618</v>
      </c>
      <c r="B1619" s="5" t="s">
        <v>11210</v>
      </c>
      <c r="C1619" t="s">
        <v>11419</v>
      </c>
      <c r="D1619">
        <v>2016</v>
      </c>
      <c r="E1619" t="s">
        <v>11202</v>
      </c>
      <c r="F1619" t="s">
        <v>11904</v>
      </c>
      <c r="G1619" s="5">
        <v>577</v>
      </c>
      <c r="H1619">
        <v>104300</v>
      </c>
      <c r="I1619" s="5" t="str">
        <f t="shared" si="50"/>
        <v>|n</v>
      </c>
      <c r="J1619" s="5" t="str">
        <f t="shared" si="51"/>
        <v>1618,Mercedes-Benz,E-Class,2016,premium unleaded (required),AUTOMATIC,577,104300,|n</v>
      </c>
    </row>
    <row r="1620" spans="1:10">
      <c r="A1620" s="5">
        <v>1619</v>
      </c>
      <c r="B1620" s="5" t="s">
        <v>11210</v>
      </c>
      <c r="C1620" s="5" t="s">
        <v>11419</v>
      </c>
      <c r="D1620">
        <v>2017</v>
      </c>
      <c r="E1620" t="s">
        <v>11202</v>
      </c>
      <c r="F1620" t="s">
        <v>11904</v>
      </c>
      <c r="G1620" s="5">
        <v>402</v>
      </c>
      <c r="H1620">
        <v>69100</v>
      </c>
      <c r="I1620" s="5">
        <f t="shared" si="50"/>
        <v>1618</v>
      </c>
      <c r="J1620" s="5" t="str">
        <f t="shared" si="51"/>
        <v>1619,Mercedes-Benz,E-Class,2017,premium unleaded (required),AUTOMATIC,402,69100,1618</v>
      </c>
    </row>
    <row r="1621" spans="1:10">
      <c r="A1621" s="5">
        <v>1620</v>
      </c>
      <c r="B1621" s="5" t="s">
        <v>11210</v>
      </c>
      <c r="C1621" t="s">
        <v>11495</v>
      </c>
      <c r="D1621">
        <v>2015</v>
      </c>
      <c r="E1621" t="s">
        <v>11202</v>
      </c>
      <c r="F1621" t="s">
        <v>11904</v>
      </c>
      <c r="G1621" s="5">
        <v>536</v>
      </c>
      <c r="H1621">
        <v>137100</v>
      </c>
      <c r="I1621" s="5" t="str">
        <f t="shared" si="50"/>
        <v>|n</v>
      </c>
      <c r="J1621" s="5" t="str">
        <f t="shared" si="51"/>
        <v>1620,Mercedes-Benz,G-Class,2015,premium unleaded (required),AUTOMATIC,536,137100,|n</v>
      </c>
    </row>
    <row r="1622" spans="1:10">
      <c r="A1622" s="5">
        <v>1621</v>
      </c>
      <c r="B1622" s="5" t="s">
        <v>11210</v>
      </c>
      <c r="C1622" t="s">
        <v>11495</v>
      </c>
      <c r="D1622">
        <v>2016</v>
      </c>
      <c r="E1622" t="s">
        <v>11202</v>
      </c>
      <c r="F1622" t="s">
        <v>11904</v>
      </c>
      <c r="G1622" s="5">
        <v>621</v>
      </c>
      <c r="H1622">
        <v>217900</v>
      </c>
      <c r="I1622" s="5">
        <f t="shared" si="50"/>
        <v>1620</v>
      </c>
      <c r="J1622" s="5" t="str">
        <f t="shared" si="51"/>
        <v>1621,Mercedes-Benz,G-Class,2016,premium unleaded (required),AUTOMATIC,621,217900,1620</v>
      </c>
    </row>
    <row r="1623" spans="1:10">
      <c r="A1623" s="5">
        <v>1622</v>
      </c>
      <c r="B1623" s="5" t="s">
        <v>11210</v>
      </c>
      <c r="C1623" t="s">
        <v>11517</v>
      </c>
      <c r="D1623">
        <v>2015</v>
      </c>
      <c r="E1623" t="s">
        <v>11202</v>
      </c>
      <c r="F1623" t="s">
        <v>11905</v>
      </c>
      <c r="G1623" s="5">
        <v>355</v>
      </c>
      <c r="H1623">
        <v>48300</v>
      </c>
      <c r="I1623" s="5" t="str">
        <f t="shared" si="50"/>
        <v>|n</v>
      </c>
      <c r="J1623" s="5" t="str">
        <f t="shared" si="51"/>
        <v>1622,Mercedes-Benz,GLA-Class,2015,premium unleaded (required),AUTOMATED_MANUAL,355,48300,|n</v>
      </c>
    </row>
    <row r="1624" spans="1:10">
      <c r="A1624" s="5">
        <v>1623</v>
      </c>
      <c r="B1624" s="5" t="s">
        <v>11210</v>
      </c>
      <c r="C1624" t="s">
        <v>11517</v>
      </c>
      <c r="D1624">
        <v>2016</v>
      </c>
      <c r="E1624" t="s">
        <v>11202</v>
      </c>
      <c r="F1624" t="s">
        <v>11905</v>
      </c>
      <c r="G1624" s="5">
        <v>375</v>
      </c>
      <c r="H1624">
        <v>49580</v>
      </c>
      <c r="I1624" s="5">
        <f t="shared" si="50"/>
        <v>1622</v>
      </c>
      <c r="J1624" s="5" t="str">
        <f t="shared" si="51"/>
        <v>1623,Mercedes-Benz,GLA-Class,2016,premium unleaded (required),AUTOMATED_MANUAL,375,49580,1622</v>
      </c>
    </row>
    <row r="1625" spans="1:10">
      <c r="A1625" s="5">
        <v>1624</v>
      </c>
      <c r="B1625" s="5" t="s">
        <v>11210</v>
      </c>
      <c r="C1625" t="s">
        <v>11517</v>
      </c>
      <c r="D1625">
        <v>2017</v>
      </c>
      <c r="E1625" t="s">
        <v>11202</v>
      </c>
      <c r="F1625" t="s">
        <v>11904</v>
      </c>
      <c r="G1625" s="5">
        <v>375</v>
      </c>
      <c r="H1625">
        <v>49900</v>
      </c>
      <c r="I1625" s="5" t="str">
        <f t="shared" si="50"/>
        <v>|n</v>
      </c>
      <c r="J1625" s="5" t="str">
        <f t="shared" si="51"/>
        <v>1624,Mercedes-Benz,GLA-Class,2017,premium unleaded (required),AUTOMATIC,375,49900,|n</v>
      </c>
    </row>
    <row r="1626" spans="1:10">
      <c r="A1626" s="5">
        <v>1625</v>
      </c>
      <c r="B1626" s="5" t="s">
        <v>11210</v>
      </c>
      <c r="C1626" t="s">
        <v>11518</v>
      </c>
      <c r="D1626">
        <v>2016</v>
      </c>
      <c r="E1626" t="s">
        <v>11202</v>
      </c>
      <c r="F1626" t="s">
        <v>11904</v>
      </c>
      <c r="G1626" s="5">
        <v>241</v>
      </c>
      <c r="H1626">
        <v>40950</v>
      </c>
      <c r="I1626" s="5" t="str">
        <f t="shared" si="50"/>
        <v>|n</v>
      </c>
      <c r="J1626" s="5" t="str">
        <f t="shared" si="51"/>
        <v>1625,Mercedes-Benz,GLC-Class,2016,premium unleaded (required),AUTOMATIC,241,40950,|n</v>
      </c>
    </row>
    <row r="1627" spans="1:10">
      <c r="A1627" s="5">
        <v>1626</v>
      </c>
      <c r="B1627" s="5" t="s">
        <v>11210</v>
      </c>
      <c r="C1627" t="s">
        <v>11518</v>
      </c>
      <c r="D1627">
        <v>2017</v>
      </c>
      <c r="E1627" t="s">
        <v>11209</v>
      </c>
      <c r="F1627" t="s">
        <v>11904</v>
      </c>
      <c r="G1627" s="5">
        <v>241</v>
      </c>
      <c r="H1627">
        <v>41150</v>
      </c>
      <c r="I1627" s="5" t="str">
        <f t="shared" si="50"/>
        <v>|n</v>
      </c>
      <c r="J1627" s="5" t="str">
        <f t="shared" si="51"/>
        <v>1626,Mercedes-Benz,GLC-Class,2017,premium unleaded (recommended),AUTOMATIC,241,41150,|n</v>
      </c>
    </row>
    <row r="1628" spans="1:10">
      <c r="A1628" s="5">
        <v>1627</v>
      </c>
      <c r="B1628" s="5" t="s">
        <v>11210</v>
      </c>
      <c r="C1628" t="s">
        <v>11516</v>
      </c>
      <c r="D1628">
        <v>2014</v>
      </c>
      <c r="E1628" t="s">
        <v>11219</v>
      </c>
      <c r="F1628" t="s">
        <v>11904</v>
      </c>
      <c r="G1628" s="5">
        <v>240</v>
      </c>
      <c r="H1628">
        <v>63000</v>
      </c>
      <c r="I1628" s="5" t="str">
        <f t="shared" si="50"/>
        <v>|n</v>
      </c>
      <c r="J1628" s="5" t="str">
        <f t="shared" si="51"/>
        <v>1627,Mercedes-Benz,GL-Class,2014,diesel,AUTOMATIC,240,63000,|n</v>
      </c>
    </row>
    <row r="1629" spans="1:10">
      <c r="A1629" s="5">
        <v>1628</v>
      </c>
      <c r="B1629" s="5" t="s">
        <v>11210</v>
      </c>
      <c r="C1629" t="s">
        <v>11516</v>
      </c>
      <c r="D1629">
        <v>2014</v>
      </c>
      <c r="E1629" t="s">
        <v>11202</v>
      </c>
      <c r="F1629" t="s">
        <v>11904</v>
      </c>
      <c r="G1629" s="5">
        <v>550</v>
      </c>
      <c r="H1629">
        <v>118160</v>
      </c>
      <c r="I1629" s="5" t="str">
        <f t="shared" si="50"/>
        <v>|n</v>
      </c>
      <c r="J1629" s="5" t="str">
        <f t="shared" si="51"/>
        <v>1628,Mercedes-Benz,GL-Class,2014,premium unleaded (required),AUTOMATIC,550,118160,|n</v>
      </c>
    </row>
    <row r="1630" spans="1:10">
      <c r="A1630" s="5">
        <v>1629</v>
      </c>
      <c r="B1630" s="5" t="s">
        <v>11210</v>
      </c>
      <c r="C1630" t="s">
        <v>11516</v>
      </c>
      <c r="D1630">
        <v>2015</v>
      </c>
      <c r="E1630" t="s">
        <v>11219</v>
      </c>
      <c r="F1630" t="s">
        <v>11904</v>
      </c>
      <c r="G1630" s="5">
        <v>240</v>
      </c>
      <c r="H1630">
        <v>63600</v>
      </c>
      <c r="I1630" s="5" t="str">
        <f t="shared" si="50"/>
        <v>|n</v>
      </c>
      <c r="J1630" s="5" t="str">
        <f t="shared" si="51"/>
        <v>1629,Mercedes-Benz,GL-Class,2015,diesel,AUTOMATIC,240,63600,|n</v>
      </c>
    </row>
    <row r="1631" spans="1:10">
      <c r="A1631" s="5">
        <v>1630</v>
      </c>
      <c r="B1631" s="5" t="s">
        <v>11210</v>
      </c>
      <c r="C1631" t="s">
        <v>11516</v>
      </c>
      <c r="D1631">
        <v>2015</v>
      </c>
      <c r="E1631" t="s">
        <v>11202</v>
      </c>
      <c r="F1631" t="s">
        <v>11904</v>
      </c>
      <c r="G1631" s="5">
        <v>550</v>
      </c>
      <c r="H1631">
        <v>119450</v>
      </c>
      <c r="I1631" s="5" t="str">
        <f t="shared" si="50"/>
        <v>|n</v>
      </c>
      <c r="J1631" s="5" t="str">
        <f t="shared" si="51"/>
        <v>1630,Mercedes-Benz,GL-Class,2015,premium unleaded (required),AUTOMATIC,550,119450,|n</v>
      </c>
    </row>
    <row r="1632" spans="1:10">
      <c r="A1632" s="5">
        <v>1631</v>
      </c>
      <c r="B1632" s="5" t="s">
        <v>11210</v>
      </c>
      <c r="C1632" t="s">
        <v>11516</v>
      </c>
      <c r="D1632">
        <v>2016</v>
      </c>
      <c r="E1632" t="s">
        <v>11219</v>
      </c>
      <c r="F1632" t="s">
        <v>11904</v>
      </c>
      <c r="G1632" s="5">
        <v>240</v>
      </c>
      <c r="H1632">
        <v>63600</v>
      </c>
      <c r="I1632" s="5" t="str">
        <f t="shared" si="50"/>
        <v>|n</v>
      </c>
      <c r="J1632" s="5" t="str">
        <f t="shared" si="51"/>
        <v>1631,Mercedes-Benz,GL-Class,2016,diesel,AUTOMATIC,240,63600,|n</v>
      </c>
    </row>
    <row r="1633" spans="1:10">
      <c r="A1633" s="5">
        <v>1632</v>
      </c>
      <c r="B1633" s="5" t="s">
        <v>11210</v>
      </c>
      <c r="C1633" t="s">
        <v>11516</v>
      </c>
      <c r="D1633">
        <v>2016</v>
      </c>
      <c r="E1633" t="s">
        <v>11202</v>
      </c>
      <c r="F1633" t="s">
        <v>11904</v>
      </c>
      <c r="G1633" s="5">
        <v>550</v>
      </c>
      <c r="H1633">
        <v>119450</v>
      </c>
      <c r="I1633" s="5" t="str">
        <f t="shared" si="50"/>
        <v>|n</v>
      </c>
      <c r="J1633" s="5" t="str">
        <f t="shared" si="51"/>
        <v>1632,Mercedes-Benz,GL-Class,2016,premium unleaded (required),AUTOMATIC,550,119450,|n</v>
      </c>
    </row>
    <row r="1634" spans="1:10">
      <c r="A1634" s="5">
        <v>1633</v>
      </c>
      <c r="B1634" s="5" t="s">
        <v>11210</v>
      </c>
      <c r="C1634" t="s">
        <v>11520</v>
      </c>
      <c r="D1634">
        <v>2016</v>
      </c>
      <c r="E1634" t="s">
        <v>11219</v>
      </c>
      <c r="F1634" t="s">
        <v>11904</v>
      </c>
      <c r="G1634" s="5">
        <v>201</v>
      </c>
      <c r="H1634">
        <v>52500</v>
      </c>
      <c r="I1634" s="5" t="str">
        <f t="shared" si="50"/>
        <v>|n</v>
      </c>
      <c r="J1634" s="5" t="str">
        <f t="shared" si="51"/>
        <v>1633,Mercedes-Benz,GLE-Class,2016,diesel,AUTOMATIC,201,52500,|n</v>
      </c>
    </row>
    <row r="1635" spans="1:10">
      <c r="A1635" s="5">
        <v>1634</v>
      </c>
      <c r="B1635" s="5" t="s">
        <v>11210</v>
      </c>
      <c r="C1635" t="s">
        <v>11520</v>
      </c>
      <c r="D1635">
        <v>2016</v>
      </c>
      <c r="E1635" t="s">
        <v>11202</v>
      </c>
      <c r="F1635" t="s">
        <v>11904</v>
      </c>
      <c r="G1635" s="5">
        <v>577</v>
      </c>
      <c r="H1635">
        <v>107100</v>
      </c>
      <c r="I1635" s="5" t="str">
        <f t="shared" si="50"/>
        <v>|n</v>
      </c>
      <c r="J1635" s="5" t="str">
        <f t="shared" si="51"/>
        <v>1634,Mercedes-Benz,GLE-Class,2016,premium unleaded (required),AUTOMATIC,577,107100,|n</v>
      </c>
    </row>
    <row r="1636" spans="1:10">
      <c r="A1636" s="5">
        <v>1635</v>
      </c>
      <c r="B1636" s="5" t="s">
        <v>11210</v>
      </c>
      <c r="C1636" t="s">
        <v>11520</v>
      </c>
      <c r="D1636">
        <v>2017</v>
      </c>
      <c r="E1636" t="s">
        <v>11202</v>
      </c>
      <c r="F1636" t="s">
        <v>11904</v>
      </c>
      <c r="G1636" s="5">
        <v>577</v>
      </c>
      <c r="H1636">
        <v>108840</v>
      </c>
      <c r="I1636" s="5">
        <f t="shared" si="50"/>
        <v>1634</v>
      </c>
      <c r="J1636" s="5" t="str">
        <f t="shared" si="51"/>
        <v>1635,Mercedes-Benz,GLE-Class,2017,premium unleaded (required),AUTOMATIC,577,108840,1634</v>
      </c>
    </row>
    <row r="1637" spans="1:10">
      <c r="A1637" s="5">
        <v>1636</v>
      </c>
      <c r="B1637" s="5" t="s">
        <v>11210</v>
      </c>
      <c r="C1637" t="s">
        <v>11519</v>
      </c>
      <c r="D1637">
        <v>2016</v>
      </c>
      <c r="E1637" t="s">
        <v>11202</v>
      </c>
      <c r="F1637" t="s">
        <v>11904</v>
      </c>
      <c r="G1637" s="5">
        <v>577</v>
      </c>
      <c r="H1637">
        <v>109300</v>
      </c>
      <c r="I1637" s="5" t="str">
        <f t="shared" si="50"/>
        <v>|n</v>
      </c>
      <c r="J1637" s="5" t="str">
        <f t="shared" si="51"/>
        <v>1636,Mercedes-Benz,GLE-Class Coupe,2016,premium unleaded (required),AUTOMATIC,577,109300,|n</v>
      </c>
    </row>
    <row r="1638" spans="1:10">
      <c r="A1638" s="5">
        <v>1637</v>
      </c>
      <c r="B1638" s="5" t="s">
        <v>11210</v>
      </c>
      <c r="C1638" s="5" t="s">
        <v>11519</v>
      </c>
      <c r="D1638">
        <v>2017</v>
      </c>
      <c r="E1638" t="s">
        <v>11202</v>
      </c>
      <c r="F1638" t="s">
        <v>11904</v>
      </c>
      <c r="G1638" s="5">
        <v>577</v>
      </c>
      <c r="H1638">
        <v>110650</v>
      </c>
      <c r="I1638" s="5">
        <f t="shared" si="50"/>
        <v>1636</v>
      </c>
      <c r="J1638" s="5" t="str">
        <f t="shared" si="51"/>
        <v>1637,Mercedes-Benz,GLE-Class Coupe,2017,premium unleaded (required),AUTOMATIC,577,110650,1636</v>
      </c>
    </row>
    <row r="1639" spans="1:10">
      <c r="A1639" s="5">
        <v>1638</v>
      </c>
      <c r="B1639" s="5" t="s">
        <v>11210</v>
      </c>
      <c r="C1639" t="s">
        <v>11522</v>
      </c>
      <c r="D1639">
        <v>2013</v>
      </c>
      <c r="E1639" t="s">
        <v>11219</v>
      </c>
      <c r="F1639" t="s">
        <v>11904</v>
      </c>
      <c r="G1639" s="5">
        <v>200</v>
      </c>
      <c r="H1639">
        <v>38590</v>
      </c>
      <c r="I1639" s="5" t="str">
        <f t="shared" si="50"/>
        <v>|n</v>
      </c>
      <c r="J1639" s="5" t="str">
        <f t="shared" si="51"/>
        <v>1638,Mercedes-Benz,GLK-Class,2013,diesel,AUTOMATIC,200,38590,|n</v>
      </c>
    </row>
    <row r="1640" spans="1:10">
      <c r="A1640" s="5">
        <v>1639</v>
      </c>
      <c r="B1640" s="5" t="s">
        <v>11210</v>
      </c>
      <c r="C1640" t="s">
        <v>11522</v>
      </c>
      <c r="D1640">
        <v>2013</v>
      </c>
      <c r="E1640" t="s">
        <v>11202</v>
      </c>
      <c r="F1640" t="s">
        <v>11904</v>
      </c>
      <c r="G1640" s="5">
        <v>302</v>
      </c>
      <c r="H1640">
        <v>39090</v>
      </c>
      <c r="I1640" s="5" t="str">
        <f t="shared" si="50"/>
        <v>|n</v>
      </c>
      <c r="J1640" s="5" t="str">
        <f t="shared" si="51"/>
        <v>1639,Mercedes-Benz,GLK-Class,2013,premium unleaded (required),AUTOMATIC,302,39090,|n</v>
      </c>
    </row>
    <row r="1641" spans="1:10">
      <c r="A1641" s="5">
        <v>1640</v>
      </c>
      <c r="B1641" s="5" t="s">
        <v>11210</v>
      </c>
      <c r="C1641" t="s">
        <v>11522</v>
      </c>
      <c r="D1641">
        <v>2014</v>
      </c>
      <c r="E1641" t="s">
        <v>11219</v>
      </c>
      <c r="F1641" t="s">
        <v>11904</v>
      </c>
      <c r="G1641" s="5">
        <v>200</v>
      </c>
      <c r="H1641">
        <v>38980</v>
      </c>
      <c r="I1641" s="5" t="str">
        <f t="shared" si="50"/>
        <v>|n</v>
      </c>
      <c r="J1641" s="5" t="str">
        <f t="shared" si="51"/>
        <v>1640,Mercedes-Benz,GLK-Class,2014,diesel,AUTOMATIC,200,38980,|n</v>
      </c>
    </row>
    <row r="1642" spans="1:10">
      <c r="A1642" s="5">
        <v>1641</v>
      </c>
      <c r="B1642" s="5" t="s">
        <v>11210</v>
      </c>
      <c r="C1642" t="s">
        <v>11522</v>
      </c>
      <c r="D1642">
        <v>2014</v>
      </c>
      <c r="E1642" t="s">
        <v>11202</v>
      </c>
      <c r="F1642" t="s">
        <v>11904</v>
      </c>
      <c r="G1642" s="5">
        <v>302</v>
      </c>
      <c r="H1642">
        <v>39480</v>
      </c>
      <c r="I1642" s="5" t="str">
        <f t="shared" si="50"/>
        <v>|n</v>
      </c>
      <c r="J1642" s="5" t="str">
        <f t="shared" si="51"/>
        <v>1641,Mercedes-Benz,GLK-Class,2014,premium unleaded (required),AUTOMATIC,302,39480,|n</v>
      </c>
    </row>
    <row r="1643" spans="1:10">
      <c r="A1643" s="5">
        <v>1642</v>
      </c>
      <c r="B1643" s="5" t="s">
        <v>11210</v>
      </c>
      <c r="C1643" t="s">
        <v>11522</v>
      </c>
      <c r="D1643">
        <v>2015</v>
      </c>
      <c r="E1643" t="s">
        <v>11219</v>
      </c>
      <c r="F1643" t="s">
        <v>11904</v>
      </c>
      <c r="G1643" s="5">
        <v>200</v>
      </c>
      <c r="H1643">
        <v>39400</v>
      </c>
      <c r="I1643" s="5" t="str">
        <f t="shared" si="50"/>
        <v>|n</v>
      </c>
      <c r="J1643" s="5" t="str">
        <f t="shared" si="51"/>
        <v>1642,Mercedes-Benz,GLK-Class,2015,diesel,AUTOMATIC,200,39400,|n</v>
      </c>
    </row>
    <row r="1644" spans="1:10">
      <c r="A1644" s="5">
        <v>1643</v>
      </c>
      <c r="B1644" s="5" t="s">
        <v>11210</v>
      </c>
      <c r="C1644" t="s">
        <v>11522</v>
      </c>
      <c r="D1644">
        <v>2015</v>
      </c>
      <c r="E1644" t="s">
        <v>11202</v>
      </c>
      <c r="F1644" t="s">
        <v>11904</v>
      </c>
      <c r="G1644" s="5">
        <v>302</v>
      </c>
      <c r="H1644">
        <v>39900</v>
      </c>
      <c r="I1644" s="5" t="str">
        <f t="shared" si="50"/>
        <v>|n</v>
      </c>
      <c r="J1644" s="5" t="str">
        <f t="shared" si="51"/>
        <v>1643,Mercedes-Benz,GLK-Class,2015,premium unleaded (required),AUTOMATIC,302,39900,|n</v>
      </c>
    </row>
    <row r="1645" spans="1:10">
      <c r="A1645" s="5">
        <v>1644</v>
      </c>
      <c r="B1645" s="5" t="s">
        <v>11210</v>
      </c>
      <c r="C1645" t="s">
        <v>11523</v>
      </c>
      <c r="D1645">
        <v>2017</v>
      </c>
      <c r="E1645" t="s">
        <v>11202</v>
      </c>
      <c r="F1645" t="s">
        <v>11904</v>
      </c>
      <c r="G1645" s="5">
        <v>577</v>
      </c>
      <c r="H1645">
        <v>124100</v>
      </c>
      <c r="I1645" s="5" t="str">
        <f t="shared" si="50"/>
        <v>|n</v>
      </c>
      <c r="J1645" s="5" t="str">
        <f t="shared" si="51"/>
        <v>1644,Mercedes-Benz,GLS-Class,2017,premium unleaded (required),AUTOMATIC,577,124100,|n</v>
      </c>
    </row>
    <row r="1646" spans="1:10">
      <c r="A1646" s="5">
        <v>1645</v>
      </c>
      <c r="B1646" s="5" t="s">
        <v>11210</v>
      </c>
      <c r="C1646" t="s">
        <v>11239</v>
      </c>
      <c r="D1646">
        <v>2016</v>
      </c>
      <c r="E1646" t="s">
        <v>11202</v>
      </c>
      <c r="F1646" t="s">
        <v>11904</v>
      </c>
      <c r="G1646" s="5">
        <v>523</v>
      </c>
      <c r="H1646">
        <v>189350</v>
      </c>
      <c r="I1646" s="5" t="str">
        <f t="shared" si="50"/>
        <v>|n</v>
      </c>
      <c r="J1646" s="5" t="str">
        <f t="shared" si="51"/>
        <v>1645,Mercedes-Benz,Maybach,2016,premium unleaded (required),AUTOMATIC,523,189350,|n</v>
      </c>
    </row>
    <row r="1647" spans="1:10">
      <c r="A1647" s="5">
        <v>1646</v>
      </c>
      <c r="B1647" s="5" t="s">
        <v>11210</v>
      </c>
      <c r="C1647" t="s">
        <v>11239</v>
      </c>
      <c r="D1647">
        <v>2017</v>
      </c>
      <c r="E1647" t="s">
        <v>11202</v>
      </c>
      <c r="F1647" t="s">
        <v>11904</v>
      </c>
      <c r="G1647" s="5">
        <v>523</v>
      </c>
      <c r="H1647">
        <v>191300</v>
      </c>
      <c r="I1647" s="5">
        <f t="shared" si="50"/>
        <v>1645</v>
      </c>
      <c r="J1647" s="5" t="str">
        <f t="shared" si="51"/>
        <v>1646,Mercedes-Benz,Maybach,2017,premium unleaded (required),AUTOMATIC,523,191300,1645</v>
      </c>
    </row>
    <row r="1648" spans="1:10">
      <c r="A1648" s="5">
        <v>1647</v>
      </c>
      <c r="B1648" s="5" t="s">
        <v>11210</v>
      </c>
      <c r="C1648" t="s">
        <v>11607</v>
      </c>
      <c r="D1648">
        <v>2013</v>
      </c>
      <c r="E1648" t="s">
        <v>11219</v>
      </c>
      <c r="F1648" t="s">
        <v>11904</v>
      </c>
      <c r="G1648" s="5">
        <v>240</v>
      </c>
      <c r="H1648">
        <v>51270</v>
      </c>
      <c r="I1648" s="5" t="str">
        <f t="shared" si="50"/>
        <v>|n</v>
      </c>
      <c r="J1648" s="5" t="str">
        <f t="shared" si="51"/>
        <v>1647,Mercedes-Benz,M-Class,2013,diesel,AUTOMATIC,240,51270,|n</v>
      </c>
    </row>
    <row r="1649" spans="1:10">
      <c r="A1649" s="5">
        <v>1648</v>
      </c>
      <c r="B1649" s="5" t="s">
        <v>11210</v>
      </c>
      <c r="C1649" t="s">
        <v>11607</v>
      </c>
      <c r="D1649">
        <v>2013</v>
      </c>
      <c r="E1649" t="s">
        <v>11202</v>
      </c>
      <c r="F1649" t="s">
        <v>11904</v>
      </c>
      <c r="G1649" s="5">
        <v>518</v>
      </c>
      <c r="H1649">
        <v>96100</v>
      </c>
      <c r="I1649" s="5" t="str">
        <f t="shared" si="50"/>
        <v>|n</v>
      </c>
      <c r="J1649" s="5" t="str">
        <f t="shared" si="51"/>
        <v>1648,Mercedes-Benz,M-Class,2013,premium unleaded (required),AUTOMATIC,518,96100,|n</v>
      </c>
    </row>
    <row r="1650" spans="1:10">
      <c r="A1650" s="5">
        <v>1649</v>
      </c>
      <c r="B1650" s="5" t="s">
        <v>11210</v>
      </c>
      <c r="C1650" t="s">
        <v>11607</v>
      </c>
      <c r="D1650">
        <v>2014</v>
      </c>
      <c r="E1650" t="s">
        <v>11219</v>
      </c>
      <c r="F1650" t="s">
        <v>11904</v>
      </c>
      <c r="G1650" s="5">
        <v>240</v>
      </c>
      <c r="H1650">
        <v>51790</v>
      </c>
      <c r="I1650" s="5" t="str">
        <f t="shared" si="50"/>
        <v>|n</v>
      </c>
      <c r="J1650" s="5" t="str">
        <f t="shared" si="51"/>
        <v>1649,Mercedes-Benz,M-Class,2014,diesel,AUTOMATIC,240,51790,|n</v>
      </c>
    </row>
    <row r="1651" spans="1:10">
      <c r="A1651" s="5">
        <v>1650</v>
      </c>
      <c r="B1651" s="5" t="s">
        <v>11210</v>
      </c>
      <c r="C1651" t="s">
        <v>11607</v>
      </c>
      <c r="D1651">
        <v>2014</v>
      </c>
      <c r="E1651" t="s">
        <v>11202</v>
      </c>
      <c r="F1651" t="s">
        <v>11904</v>
      </c>
      <c r="G1651" s="5">
        <v>518</v>
      </c>
      <c r="H1651">
        <v>97250</v>
      </c>
      <c r="I1651" s="5" t="str">
        <f t="shared" si="50"/>
        <v>|n</v>
      </c>
      <c r="J1651" s="5" t="str">
        <f t="shared" si="51"/>
        <v>1650,Mercedes-Benz,M-Class,2014,premium unleaded (required),AUTOMATIC,518,97250,|n</v>
      </c>
    </row>
    <row r="1652" spans="1:10">
      <c r="A1652" s="5">
        <v>1651</v>
      </c>
      <c r="B1652" s="5" t="s">
        <v>11210</v>
      </c>
      <c r="C1652" s="5" t="s">
        <v>11607</v>
      </c>
      <c r="D1652">
        <v>2015</v>
      </c>
      <c r="E1652" t="s">
        <v>11219</v>
      </c>
      <c r="F1652" t="s">
        <v>11904</v>
      </c>
      <c r="G1652" s="5">
        <v>302</v>
      </c>
      <c r="H1652">
        <v>49800</v>
      </c>
      <c r="I1652" s="5" t="str">
        <f t="shared" si="50"/>
        <v>|n</v>
      </c>
      <c r="J1652" s="5" t="str">
        <f t="shared" si="51"/>
        <v>1651,Mercedes-Benz,M-Class,2015,diesel,AUTOMATIC,302,49800,|n</v>
      </c>
    </row>
    <row r="1653" spans="1:10">
      <c r="A1653" s="5">
        <v>1652</v>
      </c>
      <c r="B1653" s="5" t="s">
        <v>11210</v>
      </c>
      <c r="C1653" t="s">
        <v>11607</v>
      </c>
      <c r="D1653">
        <v>2015</v>
      </c>
      <c r="E1653" t="s">
        <v>11202</v>
      </c>
      <c r="F1653" t="s">
        <v>11904</v>
      </c>
      <c r="G1653" s="5">
        <v>518</v>
      </c>
      <c r="H1653">
        <v>98400</v>
      </c>
      <c r="I1653" s="5" t="str">
        <f t="shared" si="50"/>
        <v>|n</v>
      </c>
      <c r="J1653" s="5" t="str">
        <f t="shared" si="51"/>
        <v>1652,Mercedes-Benz,M-Class,2015,premium unleaded (required),AUTOMATIC,518,98400,|n</v>
      </c>
    </row>
    <row r="1654" spans="1:10">
      <c r="A1654" s="5">
        <v>1653</v>
      </c>
      <c r="B1654" s="5" t="s">
        <v>11210</v>
      </c>
      <c r="C1654" t="s">
        <v>11634</v>
      </c>
      <c r="D1654">
        <v>2016</v>
      </c>
      <c r="E1654" t="s">
        <v>11209</v>
      </c>
      <c r="F1654" t="s">
        <v>11904</v>
      </c>
      <c r="G1654" s="5">
        <v>208</v>
      </c>
      <c r="H1654">
        <v>32500</v>
      </c>
      <c r="I1654" s="5" t="str">
        <f t="shared" si="50"/>
        <v>|n</v>
      </c>
      <c r="J1654" s="5" t="str">
        <f t="shared" si="51"/>
        <v>1653,Mercedes-Benz,Metris,2016,premium unleaded (recommended),AUTOMATIC,208,32500,|n</v>
      </c>
    </row>
    <row r="1655" spans="1:10">
      <c r="A1655" s="5">
        <v>1654</v>
      </c>
      <c r="B1655" s="5" t="s">
        <v>11210</v>
      </c>
      <c r="C1655" t="s">
        <v>11704</v>
      </c>
      <c r="D1655">
        <v>2010</v>
      </c>
      <c r="E1655" t="s">
        <v>11219</v>
      </c>
      <c r="F1655" t="s">
        <v>11904</v>
      </c>
      <c r="G1655" s="5">
        <v>210</v>
      </c>
      <c r="H1655">
        <v>50800</v>
      </c>
      <c r="I1655" s="5" t="str">
        <f t="shared" si="50"/>
        <v>|n</v>
      </c>
      <c r="J1655" s="5" t="str">
        <f t="shared" si="51"/>
        <v>1654,Mercedes-Benz,R-Class,2010,diesel,AUTOMATIC,210,50800,|n</v>
      </c>
    </row>
    <row r="1656" spans="1:10">
      <c r="A1656" s="5">
        <v>1655</v>
      </c>
      <c r="B1656" s="5" t="s">
        <v>11210</v>
      </c>
      <c r="C1656" t="s">
        <v>11704</v>
      </c>
      <c r="D1656">
        <v>2010</v>
      </c>
      <c r="E1656" t="s">
        <v>11202</v>
      </c>
      <c r="F1656" t="s">
        <v>11904</v>
      </c>
      <c r="G1656" s="5">
        <v>268</v>
      </c>
      <c r="H1656">
        <v>49300</v>
      </c>
      <c r="I1656" s="5" t="str">
        <f t="shared" si="50"/>
        <v>|n</v>
      </c>
      <c r="J1656" s="5" t="str">
        <f t="shared" si="51"/>
        <v>1655,Mercedes-Benz,R-Class,2010,premium unleaded (required),AUTOMATIC,268,49300,|n</v>
      </c>
    </row>
    <row r="1657" spans="1:10">
      <c r="A1657" s="5">
        <v>1656</v>
      </c>
      <c r="B1657" s="5" t="s">
        <v>11210</v>
      </c>
      <c r="C1657" t="s">
        <v>11704</v>
      </c>
      <c r="D1657">
        <v>2011</v>
      </c>
      <c r="E1657" t="s">
        <v>11219</v>
      </c>
      <c r="F1657" t="s">
        <v>11904</v>
      </c>
      <c r="G1657" s="5">
        <v>210</v>
      </c>
      <c r="H1657">
        <v>51740</v>
      </c>
      <c r="I1657" s="5" t="str">
        <f t="shared" si="50"/>
        <v>|n</v>
      </c>
      <c r="J1657" s="5" t="str">
        <f t="shared" si="51"/>
        <v>1656,Mercedes-Benz,R-Class,2011,diesel,AUTOMATIC,210,51740,|n</v>
      </c>
    </row>
    <row r="1658" spans="1:10">
      <c r="A1658" s="5">
        <v>1657</v>
      </c>
      <c r="B1658" s="5" t="s">
        <v>11210</v>
      </c>
      <c r="C1658" t="s">
        <v>11704</v>
      </c>
      <c r="D1658">
        <v>2011</v>
      </c>
      <c r="E1658" t="s">
        <v>11202</v>
      </c>
      <c r="F1658" t="s">
        <v>11904</v>
      </c>
      <c r="G1658" s="5">
        <v>268</v>
      </c>
      <c r="H1658">
        <v>50240</v>
      </c>
      <c r="I1658" s="5" t="str">
        <f t="shared" si="50"/>
        <v>|n</v>
      </c>
      <c r="J1658" s="5" t="str">
        <f t="shared" si="51"/>
        <v>1657,Mercedes-Benz,R-Class,2011,premium unleaded (required),AUTOMATIC,268,50240,|n</v>
      </c>
    </row>
    <row r="1659" spans="1:10">
      <c r="A1659" s="5">
        <v>1658</v>
      </c>
      <c r="B1659" s="5" t="s">
        <v>11210</v>
      </c>
      <c r="C1659" s="5" t="s">
        <v>11704</v>
      </c>
      <c r="D1659">
        <v>2012</v>
      </c>
      <c r="E1659" t="s">
        <v>11219</v>
      </c>
      <c r="F1659" t="s">
        <v>11904</v>
      </c>
      <c r="G1659" s="5">
        <v>210</v>
      </c>
      <c r="H1659">
        <v>53840</v>
      </c>
      <c r="I1659" s="5" t="str">
        <f t="shared" si="50"/>
        <v>|n</v>
      </c>
      <c r="J1659" s="5" t="str">
        <f t="shared" si="51"/>
        <v>1658,Mercedes-Benz,R-Class,2012,diesel,AUTOMATIC,210,53840,|n</v>
      </c>
    </row>
    <row r="1660" spans="1:10">
      <c r="A1660" s="5">
        <v>1659</v>
      </c>
      <c r="B1660" s="5" t="s">
        <v>11210</v>
      </c>
      <c r="C1660" t="s">
        <v>11704</v>
      </c>
      <c r="D1660">
        <v>2012</v>
      </c>
      <c r="E1660" t="s">
        <v>11202</v>
      </c>
      <c r="F1660" t="s">
        <v>11904</v>
      </c>
      <c r="G1660" s="5">
        <v>302</v>
      </c>
      <c r="H1660">
        <v>52690</v>
      </c>
      <c r="I1660" s="5" t="str">
        <f t="shared" si="50"/>
        <v>|n</v>
      </c>
      <c r="J1660" s="5" t="str">
        <f t="shared" si="51"/>
        <v>1659,Mercedes-Benz,R-Class,2012,premium unleaded (required),AUTOMATIC,302,52690,|n</v>
      </c>
    </row>
    <row r="1661" spans="1:10">
      <c r="A1661" s="5">
        <v>1660</v>
      </c>
      <c r="B1661" s="5" t="s">
        <v>11210</v>
      </c>
      <c r="C1661" t="s">
        <v>11746</v>
      </c>
      <c r="D1661">
        <v>2015</v>
      </c>
      <c r="E1661" t="s">
        <v>11202</v>
      </c>
      <c r="F1661" t="s">
        <v>11904</v>
      </c>
      <c r="G1661" s="5">
        <v>621</v>
      </c>
      <c r="H1661">
        <v>230900</v>
      </c>
      <c r="I1661" s="5" t="str">
        <f t="shared" si="50"/>
        <v>|n</v>
      </c>
      <c r="J1661" s="5" t="str">
        <f t="shared" si="51"/>
        <v>1660,Mercedes-Benz,S-Class,2015,premium unleaded (required),AUTOMATIC,621,230900,|n</v>
      </c>
    </row>
    <row r="1662" spans="1:10">
      <c r="A1662" s="5">
        <v>1661</v>
      </c>
      <c r="B1662" s="5" t="s">
        <v>11210</v>
      </c>
      <c r="C1662" t="s">
        <v>11746</v>
      </c>
      <c r="D1662">
        <v>2016</v>
      </c>
      <c r="E1662" t="s">
        <v>11202</v>
      </c>
      <c r="F1662" t="s">
        <v>11904</v>
      </c>
      <c r="G1662" s="5">
        <v>621</v>
      </c>
      <c r="H1662">
        <v>234050</v>
      </c>
      <c r="I1662" s="5">
        <f t="shared" si="50"/>
        <v>1660</v>
      </c>
      <c r="J1662" s="5" t="str">
        <f t="shared" si="51"/>
        <v>1661,Mercedes-Benz,S-Class,2016,premium unleaded (required),AUTOMATIC,621,234050,1660</v>
      </c>
    </row>
    <row r="1663" spans="1:10">
      <c r="A1663" s="5">
        <v>1662</v>
      </c>
      <c r="B1663" s="5" t="s">
        <v>11210</v>
      </c>
      <c r="C1663" t="s">
        <v>11746</v>
      </c>
      <c r="D1663">
        <v>2017</v>
      </c>
      <c r="E1663" t="s">
        <v>11202</v>
      </c>
      <c r="F1663" t="s">
        <v>11904</v>
      </c>
      <c r="G1663" s="5">
        <v>621</v>
      </c>
      <c r="H1663">
        <v>247900</v>
      </c>
      <c r="I1663" s="5">
        <f t="shared" si="50"/>
        <v>1661</v>
      </c>
      <c r="J1663" s="5" t="str">
        <f t="shared" si="51"/>
        <v>1662,Mercedes-Benz,S-Class,2017,premium unleaded (required),AUTOMATIC,621,247900,1661</v>
      </c>
    </row>
    <row r="1664" spans="1:10">
      <c r="A1664" s="5">
        <v>1663</v>
      </c>
      <c r="B1664" s="5" t="s">
        <v>11210</v>
      </c>
      <c r="C1664" t="s">
        <v>11781</v>
      </c>
      <c r="D1664">
        <v>2017</v>
      </c>
      <c r="E1664" t="s">
        <v>11202</v>
      </c>
      <c r="F1664" t="s">
        <v>11904</v>
      </c>
      <c r="G1664" s="5">
        <v>362</v>
      </c>
      <c r="H1664">
        <v>60300</v>
      </c>
      <c r="I1664" s="5" t="str">
        <f t="shared" si="50"/>
        <v>|n</v>
      </c>
      <c r="J1664" s="5" t="str">
        <f t="shared" si="51"/>
        <v>1663,Mercedes-Benz,SLC-Class,2017,premium unleaded (required),AUTOMATIC,362,60300,|n</v>
      </c>
    </row>
    <row r="1665" spans="1:10">
      <c r="A1665" s="5">
        <v>1664</v>
      </c>
      <c r="B1665" s="5" t="s">
        <v>11210</v>
      </c>
      <c r="C1665" t="s">
        <v>11780</v>
      </c>
      <c r="D1665">
        <v>2015</v>
      </c>
      <c r="E1665" t="s">
        <v>11202</v>
      </c>
      <c r="F1665" t="s">
        <v>11904</v>
      </c>
      <c r="G1665" s="5">
        <v>621</v>
      </c>
      <c r="H1665">
        <v>214500</v>
      </c>
      <c r="I1665" s="5" t="str">
        <f t="shared" si="50"/>
        <v>|n</v>
      </c>
      <c r="J1665" s="5" t="str">
        <f t="shared" si="51"/>
        <v>1664,Mercedes-Benz,SL-Class,2015,premium unleaded (required),AUTOMATIC,621,214500,|n</v>
      </c>
    </row>
    <row r="1666" spans="1:10">
      <c r="A1666" s="5">
        <v>1665</v>
      </c>
      <c r="B1666" s="5" t="s">
        <v>11210</v>
      </c>
      <c r="C1666" t="s">
        <v>11780</v>
      </c>
      <c r="D1666">
        <v>2016</v>
      </c>
      <c r="E1666" t="s">
        <v>11202</v>
      </c>
      <c r="F1666" t="s">
        <v>11904</v>
      </c>
      <c r="G1666" s="5">
        <v>621</v>
      </c>
      <c r="H1666">
        <v>217550</v>
      </c>
      <c r="I1666" s="5">
        <f t="shared" si="50"/>
        <v>1664</v>
      </c>
      <c r="J1666" s="5" t="str">
        <f t="shared" si="51"/>
        <v>1665,Mercedes-Benz,SL-Class,2016,premium unleaded (required),AUTOMATIC,621,217550,1664</v>
      </c>
    </row>
    <row r="1667" spans="1:10">
      <c r="A1667" s="5">
        <v>1666</v>
      </c>
      <c r="B1667" s="5" t="s">
        <v>11210</v>
      </c>
      <c r="C1667" t="s">
        <v>11780</v>
      </c>
      <c r="D1667">
        <v>2017</v>
      </c>
      <c r="E1667" t="s">
        <v>11202</v>
      </c>
      <c r="F1667" t="s">
        <v>11904</v>
      </c>
      <c r="G1667" s="5">
        <v>621</v>
      </c>
      <c r="H1667">
        <v>219850</v>
      </c>
      <c r="I1667" s="5">
        <f t="shared" ref="I1667:I1730" si="52">IF(AND($B1666=$B1667,$C1666=$C1667,$E1666=$E1667,$F1666=$F1667),A1666,"|n")</f>
        <v>1665</v>
      </c>
      <c r="J1667" s="5" t="str">
        <f t="shared" ref="J1667:J1730" si="53">A1667&amp;","&amp;B1667&amp;","&amp;C1667&amp;","&amp;D1667&amp;","&amp;E1667&amp;","&amp;F1667&amp;","&amp;G1667&amp;","&amp;H1667&amp;","&amp;I1667</f>
        <v>1666,Mercedes-Benz,SL-Class,2017,premium unleaded (required),AUTOMATIC,621,219850,1665</v>
      </c>
    </row>
    <row r="1668" spans="1:10">
      <c r="A1668" s="5">
        <v>1667</v>
      </c>
      <c r="B1668" s="5" t="s">
        <v>11210</v>
      </c>
      <c r="C1668" t="s">
        <v>11782</v>
      </c>
      <c r="D1668">
        <v>2014</v>
      </c>
      <c r="E1668" t="s">
        <v>11202</v>
      </c>
      <c r="F1668" t="s">
        <v>11904</v>
      </c>
      <c r="G1668" s="5">
        <v>415</v>
      </c>
      <c r="H1668">
        <v>68925</v>
      </c>
      <c r="I1668" s="5" t="str">
        <f t="shared" si="52"/>
        <v>|n</v>
      </c>
      <c r="J1668" s="5" t="str">
        <f t="shared" si="53"/>
        <v>1667,Mercedes-Benz,SLK-Class,2014,premium unleaded (required),AUTOMATIC,415,68925,|n</v>
      </c>
    </row>
    <row r="1669" spans="1:10">
      <c r="A1669" s="5">
        <v>1668</v>
      </c>
      <c r="B1669" s="5" t="s">
        <v>11210</v>
      </c>
      <c r="C1669" t="s">
        <v>11782</v>
      </c>
      <c r="D1669">
        <v>2014</v>
      </c>
      <c r="E1669" t="s">
        <v>11202</v>
      </c>
      <c r="F1669" t="s">
        <v>11903</v>
      </c>
      <c r="G1669" s="5">
        <v>201</v>
      </c>
      <c r="H1669">
        <v>43525</v>
      </c>
      <c r="I1669" s="5" t="str">
        <f t="shared" si="52"/>
        <v>|n</v>
      </c>
      <c r="J1669" s="5" t="str">
        <f t="shared" si="53"/>
        <v>1668,Mercedes-Benz,SLK-Class,2014,premium unleaded (required),MANUAL,201,43525,|n</v>
      </c>
    </row>
    <row r="1670" spans="1:10">
      <c r="A1670" s="5">
        <v>1669</v>
      </c>
      <c r="B1670" s="5" t="s">
        <v>11210</v>
      </c>
      <c r="C1670" t="s">
        <v>11782</v>
      </c>
      <c r="D1670">
        <v>2015</v>
      </c>
      <c r="E1670" t="s">
        <v>11202</v>
      </c>
      <c r="F1670" t="s">
        <v>11904</v>
      </c>
      <c r="G1670" s="5">
        <v>415</v>
      </c>
      <c r="H1670">
        <v>70850</v>
      </c>
      <c r="I1670" s="5" t="str">
        <f t="shared" si="52"/>
        <v>|n</v>
      </c>
      <c r="J1670" s="5" t="str">
        <f t="shared" si="53"/>
        <v>1669,Mercedes-Benz,SLK-Class,2015,premium unleaded (required),AUTOMATIC,415,70850,|n</v>
      </c>
    </row>
    <row r="1671" spans="1:10">
      <c r="A1671" s="5">
        <v>1670</v>
      </c>
      <c r="B1671" s="5" t="s">
        <v>11210</v>
      </c>
      <c r="C1671" s="5" t="s">
        <v>11782</v>
      </c>
      <c r="D1671">
        <v>2015</v>
      </c>
      <c r="E1671" t="s">
        <v>11202</v>
      </c>
      <c r="F1671" t="s">
        <v>11903</v>
      </c>
      <c r="G1671" s="5">
        <v>201</v>
      </c>
      <c r="H1671">
        <v>43950</v>
      </c>
      <c r="I1671" s="5" t="str">
        <f t="shared" si="52"/>
        <v>|n</v>
      </c>
      <c r="J1671" s="5" t="str">
        <f t="shared" si="53"/>
        <v>1670,Mercedes-Benz,SLK-Class,2015,premium unleaded (required),MANUAL,201,43950,|n</v>
      </c>
    </row>
    <row r="1672" spans="1:10">
      <c r="A1672" s="5">
        <v>1671</v>
      </c>
      <c r="B1672" s="5" t="s">
        <v>11210</v>
      </c>
      <c r="C1672" s="5" t="s">
        <v>11782</v>
      </c>
      <c r="D1672">
        <v>2016</v>
      </c>
      <c r="E1672" t="s">
        <v>11202</v>
      </c>
      <c r="F1672" t="s">
        <v>11904</v>
      </c>
      <c r="G1672" s="5">
        <v>416</v>
      </c>
      <c r="H1672">
        <v>72600</v>
      </c>
      <c r="I1672" s="5" t="str">
        <f t="shared" si="52"/>
        <v>|n</v>
      </c>
      <c r="J1672" s="5" t="str">
        <f t="shared" si="53"/>
        <v>1671,Mercedes-Benz,SLK-Class,2016,premium unleaded (required),AUTOMATIC,416,72600,|n</v>
      </c>
    </row>
    <row r="1673" spans="1:10">
      <c r="A1673" s="5">
        <v>1672</v>
      </c>
      <c r="B1673" s="5" t="s">
        <v>11210</v>
      </c>
      <c r="C1673" s="5" t="s">
        <v>11783</v>
      </c>
      <c r="D1673">
        <v>2007</v>
      </c>
      <c r="E1673" t="s">
        <v>11202</v>
      </c>
      <c r="F1673" t="s">
        <v>11904</v>
      </c>
      <c r="G1673" s="5">
        <v>641</v>
      </c>
      <c r="H1673">
        <v>480000</v>
      </c>
      <c r="I1673" s="5" t="str">
        <f t="shared" si="52"/>
        <v>|n</v>
      </c>
      <c r="J1673" s="5" t="str">
        <f t="shared" si="53"/>
        <v>1672,Mercedes-Benz,SLR McLaren,2007,premium unleaded (required),AUTOMATIC,641,480000,|n</v>
      </c>
    </row>
    <row r="1674" spans="1:10">
      <c r="A1674" s="5">
        <v>1673</v>
      </c>
      <c r="B1674" s="5" t="s">
        <v>11210</v>
      </c>
      <c r="C1674" t="s">
        <v>11783</v>
      </c>
      <c r="D1674">
        <v>2008</v>
      </c>
      <c r="E1674" t="s">
        <v>11202</v>
      </c>
      <c r="F1674" t="s">
        <v>11904</v>
      </c>
      <c r="G1674" s="5">
        <v>617</v>
      </c>
      <c r="H1674">
        <v>495000</v>
      </c>
      <c r="I1674" s="5">
        <f t="shared" si="52"/>
        <v>1672</v>
      </c>
      <c r="J1674" s="5" t="str">
        <f t="shared" si="53"/>
        <v>1673,Mercedes-Benz,SLR McLaren,2008,premium unleaded (required),AUTOMATIC,617,495000,1672</v>
      </c>
    </row>
    <row r="1675" spans="1:10">
      <c r="A1675" s="5">
        <v>1674</v>
      </c>
      <c r="B1675" s="5" t="s">
        <v>11210</v>
      </c>
      <c r="C1675" t="s">
        <v>11783</v>
      </c>
      <c r="D1675">
        <v>2009</v>
      </c>
      <c r="E1675" t="s">
        <v>11202</v>
      </c>
      <c r="F1675" t="s">
        <v>11904</v>
      </c>
      <c r="G1675" s="5">
        <v>617</v>
      </c>
      <c r="H1675">
        <v>495000</v>
      </c>
      <c r="I1675" s="5">
        <f t="shared" si="52"/>
        <v>1673</v>
      </c>
      <c r="J1675" s="5" t="str">
        <f t="shared" si="53"/>
        <v>1674,Mercedes-Benz,SLR McLaren,2009,premium unleaded (required),AUTOMATIC,617,495000,1673</v>
      </c>
    </row>
    <row r="1676" spans="1:10">
      <c r="A1676" s="5">
        <v>1675</v>
      </c>
      <c r="B1676" s="5" t="s">
        <v>11210</v>
      </c>
      <c r="C1676" t="s">
        <v>11786</v>
      </c>
      <c r="D1676">
        <v>2011</v>
      </c>
      <c r="E1676" t="s">
        <v>11202</v>
      </c>
      <c r="F1676" t="s">
        <v>11905</v>
      </c>
      <c r="G1676" s="5">
        <v>563</v>
      </c>
      <c r="H1676">
        <v>183000</v>
      </c>
      <c r="I1676" s="5" t="str">
        <f t="shared" si="52"/>
        <v>|n</v>
      </c>
      <c r="J1676" s="5" t="str">
        <f t="shared" si="53"/>
        <v>1675,Mercedes-Benz,SLS AMG,2011,premium unleaded (required),AUTOMATED_MANUAL,563,183000,|n</v>
      </c>
    </row>
    <row r="1677" spans="1:10">
      <c r="A1677" s="5">
        <v>1676</v>
      </c>
      <c r="B1677" s="5" t="s">
        <v>11210</v>
      </c>
      <c r="C1677" t="s">
        <v>11786</v>
      </c>
      <c r="D1677">
        <v>2012</v>
      </c>
      <c r="E1677" t="s">
        <v>11202</v>
      </c>
      <c r="F1677" t="s">
        <v>11905</v>
      </c>
      <c r="G1677" s="5">
        <v>563</v>
      </c>
      <c r="H1677">
        <v>196100</v>
      </c>
      <c r="I1677" s="5">
        <f t="shared" si="52"/>
        <v>1675</v>
      </c>
      <c r="J1677" s="5" t="str">
        <f t="shared" si="53"/>
        <v>1676,Mercedes-Benz,SLS AMG,2012,premium unleaded (required),AUTOMATED_MANUAL,563,196100,1675</v>
      </c>
    </row>
    <row r="1678" spans="1:10">
      <c r="A1678" s="5">
        <v>1677</v>
      </c>
      <c r="B1678" s="5" t="s">
        <v>11210</v>
      </c>
      <c r="C1678" s="5" t="s">
        <v>11785</v>
      </c>
      <c r="D1678">
        <v>2013</v>
      </c>
      <c r="E1678" t="s">
        <v>11202</v>
      </c>
      <c r="F1678" t="s">
        <v>11905</v>
      </c>
      <c r="G1678" s="5">
        <v>583</v>
      </c>
      <c r="H1678">
        <v>206000</v>
      </c>
      <c r="I1678" s="5" t="str">
        <f t="shared" si="52"/>
        <v>|n</v>
      </c>
      <c r="J1678" s="5" t="str">
        <f t="shared" si="53"/>
        <v>1677,Mercedes-Benz,SLS AMG GT,2013,premium unleaded (required),AUTOMATED_MANUAL,583,206000,|n</v>
      </c>
    </row>
    <row r="1679" spans="1:10">
      <c r="A1679" s="5">
        <v>1678</v>
      </c>
      <c r="B1679" s="5" t="s">
        <v>11210</v>
      </c>
      <c r="C1679" t="s">
        <v>11785</v>
      </c>
      <c r="D1679">
        <v>2014</v>
      </c>
      <c r="E1679" t="s">
        <v>11202</v>
      </c>
      <c r="F1679" t="s">
        <v>11905</v>
      </c>
      <c r="G1679" s="5">
        <v>622</v>
      </c>
      <c r="H1679">
        <v>275000</v>
      </c>
      <c r="I1679" s="5">
        <f t="shared" si="52"/>
        <v>1677</v>
      </c>
      <c r="J1679" s="5" t="str">
        <f t="shared" si="53"/>
        <v>1678,Mercedes-Benz,SLS AMG GT,2014,premium unleaded (required),AUTOMATED_MANUAL,622,275000,1677</v>
      </c>
    </row>
    <row r="1680" spans="1:10">
      <c r="A1680" s="5">
        <v>1679</v>
      </c>
      <c r="B1680" s="5" t="s">
        <v>11210</v>
      </c>
      <c r="C1680" t="s">
        <v>11784</v>
      </c>
      <c r="D1680">
        <v>2015</v>
      </c>
      <c r="E1680" t="s">
        <v>11202</v>
      </c>
      <c r="F1680" t="s">
        <v>11905</v>
      </c>
      <c r="G1680" s="5">
        <v>583</v>
      </c>
      <c r="H1680">
        <v>228080</v>
      </c>
      <c r="I1680" s="5" t="str">
        <f t="shared" si="52"/>
        <v>|n</v>
      </c>
      <c r="J1680" s="5" t="str">
        <f t="shared" si="53"/>
        <v>1679,Mercedes-Benz,SLS AMG GT Final Edition,2015,premium unleaded (required),AUTOMATED_MANUAL,583,228080,|n</v>
      </c>
    </row>
    <row r="1681" spans="1:10">
      <c r="A1681" s="5">
        <v>1680</v>
      </c>
      <c r="B1681" s="5" t="s">
        <v>11220</v>
      </c>
      <c r="C1681" s="5" t="s">
        <v>11425</v>
      </c>
      <c r="D1681">
        <v>2010</v>
      </c>
      <c r="E1681" t="s">
        <v>11209</v>
      </c>
      <c r="F1681" t="s">
        <v>11904</v>
      </c>
      <c r="G1681" s="5">
        <v>265</v>
      </c>
      <c r="H1681">
        <v>29089</v>
      </c>
      <c r="I1681" s="5" t="str">
        <f t="shared" si="52"/>
        <v>|n</v>
      </c>
      <c r="J1681" s="5" t="str">
        <f t="shared" si="53"/>
        <v>1680,Mitsubishi,Eclipse,2010,premium unleaded (recommended),AUTOMATIC,265,29089,|n</v>
      </c>
    </row>
    <row r="1682" spans="1:10">
      <c r="A1682" s="5">
        <v>1681</v>
      </c>
      <c r="B1682" s="5" t="s">
        <v>11220</v>
      </c>
      <c r="C1682" s="5" t="s">
        <v>11425</v>
      </c>
      <c r="D1682">
        <v>2010</v>
      </c>
      <c r="E1682" t="s">
        <v>11209</v>
      </c>
      <c r="F1682" t="s">
        <v>11903</v>
      </c>
      <c r="G1682" s="5">
        <v>265</v>
      </c>
      <c r="H1682">
        <v>28089</v>
      </c>
      <c r="I1682" s="5" t="str">
        <f t="shared" si="52"/>
        <v>|n</v>
      </c>
      <c r="J1682" s="5" t="str">
        <f t="shared" si="53"/>
        <v>1681,Mitsubishi,Eclipse,2010,premium unleaded (recommended),MANUAL,265,28089,|n</v>
      </c>
    </row>
    <row r="1683" spans="1:10">
      <c r="A1683" s="5">
        <v>1682</v>
      </c>
      <c r="B1683" s="5" t="s">
        <v>11220</v>
      </c>
      <c r="C1683" t="s">
        <v>11425</v>
      </c>
      <c r="D1683">
        <v>2010</v>
      </c>
      <c r="E1683" t="s">
        <v>11206</v>
      </c>
      <c r="F1683" t="s">
        <v>11904</v>
      </c>
      <c r="G1683" s="5">
        <v>162</v>
      </c>
      <c r="H1683">
        <v>24699</v>
      </c>
      <c r="I1683" s="5" t="str">
        <f t="shared" si="52"/>
        <v>|n</v>
      </c>
      <c r="J1683" s="5" t="str">
        <f t="shared" si="53"/>
        <v>1682,Mitsubishi,Eclipse,2010,regular unleaded,AUTOMATIC,162,24699,|n</v>
      </c>
    </row>
    <row r="1684" spans="1:10">
      <c r="A1684" s="5">
        <v>1683</v>
      </c>
      <c r="B1684" s="5" t="s">
        <v>11220</v>
      </c>
      <c r="C1684" t="s">
        <v>11425</v>
      </c>
      <c r="D1684">
        <v>2010</v>
      </c>
      <c r="E1684" t="s">
        <v>11206</v>
      </c>
      <c r="F1684" t="s">
        <v>11903</v>
      </c>
      <c r="G1684" s="5">
        <v>162</v>
      </c>
      <c r="H1684">
        <v>20699</v>
      </c>
      <c r="I1684" s="5" t="str">
        <f t="shared" si="52"/>
        <v>|n</v>
      </c>
      <c r="J1684" s="5" t="str">
        <f t="shared" si="53"/>
        <v>1683,Mitsubishi,Eclipse,2010,regular unleaded,MANUAL,162,20699,|n</v>
      </c>
    </row>
    <row r="1685" spans="1:10">
      <c r="A1685" s="5">
        <v>1684</v>
      </c>
      <c r="B1685" s="5" t="s">
        <v>11220</v>
      </c>
      <c r="C1685" t="s">
        <v>11425</v>
      </c>
      <c r="D1685">
        <v>2011</v>
      </c>
      <c r="E1685" t="s">
        <v>11209</v>
      </c>
      <c r="F1685" t="s">
        <v>11904</v>
      </c>
      <c r="G1685" s="5">
        <v>265</v>
      </c>
      <c r="H1685">
        <v>29089</v>
      </c>
      <c r="I1685" s="5" t="str">
        <f t="shared" si="52"/>
        <v>|n</v>
      </c>
      <c r="J1685" s="5" t="str">
        <f t="shared" si="53"/>
        <v>1684,Mitsubishi,Eclipse,2011,premium unleaded (recommended),AUTOMATIC,265,29089,|n</v>
      </c>
    </row>
    <row r="1686" spans="1:10">
      <c r="A1686" s="5">
        <v>1685</v>
      </c>
      <c r="B1686" s="5" t="s">
        <v>11220</v>
      </c>
      <c r="C1686" t="s">
        <v>11425</v>
      </c>
      <c r="D1686">
        <v>2011</v>
      </c>
      <c r="E1686" t="s">
        <v>11206</v>
      </c>
      <c r="F1686" t="s">
        <v>11904</v>
      </c>
      <c r="G1686" s="5">
        <v>162</v>
      </c>
      <c r="H1686">
        <v>24699</v>
      </c>
      <c r="I1686" s="5" t="str">
        <f t="shared" si="52"/>
        <v>|n</v>
      </c>
      <c r="J1686" s="5" t="str">
        <f t="shared" si="53"/>
        <v>1685,Mitsubishi,Eclipse,2011,regular unleaded,AUTOMATIC,162,24699,|n</v>
      </c>
    </row>
    <row r="1687" spans="1:10">
      <c r="A1687" s="5">
        <v>1686</v>
      </c>
      <c r="B1687" s="5" t="s">
        <v>11220</v>
      </c>
      <c r="C1687" t="s">
        <v>11425</v>
      </c>
      <c r="D1687">
        <v>2011</v>
      </c>
      <c r="E1687" t="s">
        <v>11206</v>
      </c>
      <c r="F1687" t="s">
        <v>11903</v>
      </c>
      <c r="G1687" s="5">
        <v>162</v>
      </c>
      <c r="H1687">
        <v>18999</v>
      </c>
      <c r="I1687" s="5" t="str">
        <f t="shared" si="52"/>
        <v>|n</v>
      </c>
      <c r="J1687" s="5" t="str">
        <f t="shared" si="53"/>
        <v>1686,Mitsubishi,Eclipse,2011,regular unleaded,MANUAL,162,18999,|n</v>
      </c>
    </row>
    <row r="1688" spans="1:10">
      <c r="A1688" s="5">
        <v>1687</v>
      </c>
      <c r="B1688" s="5" t="s">
        <v>11220</v>
      </c>
      <c r="C1688" t="s">
        <v>11425</v>
      </c>
      <c r="D1688">
        <v>2012</v>
      </c>
      <c r="E1688" t="s">
        <v>11209</v>
      </c>
      <c r="F1688" t="s">
        <v>11904</v>
      </c>
      <c r="G1688" s="5">
        <v>265</v>
      </c>
      <c r="H1688">
        <v>29089</v>
      </c>
      <c r="I1688" s="5" t="str">
        <f t="shared" si="52"/>
        <v>|n</v>
      </c>
      <c r="J1688" s="5" t="str">
        <f t="shared" si="53"/>
        <v>1687,Mitsubishi,Eclipse,2012,premium unleaded (recommended),AUTOMATIC,265,29089,|n</v>
      </c>
    </row>
    <row r="1689" spans="1:10">
      <c r="A1689" s="5">
        <v>1688</v>
      </c>
      <c r="B1689" s="5" t="s">
        <v>11220</v>
      </c>
      <c r="C1689" t="s">
        <v>11425</v>
      </c>
      <c r="D1689">
        <v>2012</v>
      </c>
      <c r="E1689" t="s">
        <v>11206</v>
      </c>
      <c r="F1689" t="s">
        <v>11904</v>
      </c>
      <c r="G1689" s="5">
        <v>162</v>
      </c>
      <c r="H1689">
        <v>24699</v>
      </c>
      <c r="I1689" s="5" t="str">
        <f t="shared" si="52"/>
        <v>|n</v>
      </c>
      <c r="J1689" s="5" t="str">
        <f t="shared" si="53"/>
        <v>1688,Mitsubishi,Eclipse,2012,regular unleaded,AUTOMATIC,162,24699,|n</v>
      </c>
    </row>
    <row r="1690" spans="1:10">
      <c r="A1690" s="5">
        <v>1689</v>
      </c>
      <c r="B1690" s="5" t="s">
        <v>11220</v>
      </c>
      <c r="C1690" t="s">
        <v>11425</v>
      </c>
      <c r="D1690">
        <v>2012</v>
      </c>
      <c r="E1690" t="s">
        <v>11206</v>
      </c>
      <c r="F1690" t="s">
        <v>11903</v>
      </c>
      <c r="G1690" s="5">
        <v>162</v>
      </c>
      <c r="H1690">
        <v>19499</v>
      </c>
      <c r="I1690" s="5" t="str">
        <f t="shared" si="52"/>
        <v>|n</v>
      </c>
      <c r="J1690" s="5" t="str">
        <f t="shared" si="53"/>
        <v>1689,Mitsubishi,Eclipse,2012,regular unleaded,MANUAL,162,19499,|n</v>
      </c>
    </row>
    <row r="1691" spans="1:10">
      <c r="A1691" s="5">
        <v>1690</v>
      </c>
      <c r="B1691" s="5" t="s">
        <v>11220</v>
      </c>
      <c r="C1691" s="5" t="s">
        <v>11424</v>
      </c>
      <c r="D1691">
        <v>2010</v>
      </c>
      <c r="E1691" t="s">
        <v>11209</v>
      </c>
      <c r="F1691" t="s">
        <v>11904</v>
      </c>
      <c r="G1691" s="5">
        <v>265</v>
      </c>
      <c r="H1691">
        <v>32599</v>
      </c>
      <c r="I1691" s="5" t="str">
        <f t="shared" si="52"/>
        <v>|n</v>
      </c>
      <c r="J1691" s="5" t="str">
        <f t="shared" si="53"/>
        <v>1690,Mitsubishi,Eclipse Spyder,2010,premium unleaded (recommended),AUTOMATIC,265,32599,|n</v>
      </c>
    </row>
    <row r="1692" spans="1:10">
      <c r="A1692" s="5">
        <v>1691</v>
      </c>
      <c r="B1692" s="5" t="s">
        <v>11220</v>
      </c>
      <c r="C1692" t="s">
        <v>11424</v>
      </c>
      <c r="D1692">
        <v>2010</v>
      </c>
      <c r="E1692" t="s">
        <v>11206</v>
      </c>
      <c r="F1692" t="s">
        <v>11904</v>
      </c>
      <c r="G1692" s="5">
        <v>162</v>
      </c>
      <c r="H1692">
        <v>27799</v>
      </c>
      <c r="I1692" s="5" t="str">
        <f t="shared" si="52"/>
        <v>|n</v>
      </c>
      <c r="J1692" s="5" t="str">
        <f t="shared" si="53"/>
        <v>1691,Mitsubishi,Eclipse Spyder,2010,regular unleaded,AUTOMATIC,162,27799,|n</v>
      </c>
    </row>
    <row r="1693" spans="1:10">
      <c r="A1693" s="5">
        <v>1692</v>
      </c>
      <c r="B1693" s="5" t="s">
        <v>11220</v>
      </c>
      <c r="C1693" t="s">
        <v>11424</v>
      </c>
      <c r="D1693">
        <v>2011</v>
      </c>
      <c r="E1693" t="s">
        <v>11209</v>
      </c>
      <c r="F1693" t="s">
        <v>11904</v>
      </c>
      <c r="G1693" s="5">
        <v>265</v>
      </c>
      <c r="H1693">
        <v>32599</v>
      </c>
      <c r="I1693" s="5" t="str">
        <f t="shared" si="52"/>
        <v>|n</v>
      </c>
      <c r="J1693" s="5" t="str">
        <f t="shared" si="53"/>
        <v>1692,Mitsubishi,Eclipse Spyder,2011,premium unleaded (recommended),AUTOMATIC,265,32599,|n</v>
      </c>
    </row>
    <row r="1694" spans="1:10">
      <c r="A1694" s="5">
        <v>1693</v>
      </c>
      <c r="B1694" s="5" t="s">
        <v>11220</v>
      </c>
      <c r="C1694" t="s">
        <v>11424</v>
      </c>
      <c r="D1694">
        <v>2011</v>
      </c>
      <c r="E1694" t="s">
        <v>11206</v>
      </c>
      <c r="F1694" t="s">
        <v>11904</v>
      </c>
      <c r="G1694" s="5">
        <v>162</v>
      </c>
      <c r="H1694">
        <v>27999</v>
      </c>
      <c r="I1694" s="5" t="str">
        <f t="shared" si="52"/>
        <v>|n</v>
      </c>
      <c r="J1694" s="5" t="str">
        <f t="shared" si="53"/>
        <v>1693,Mitsubishi,Eclipse Spyder,2011,regular unleaded,AUTOMATIC,162,27999,|n</v>
      </c>
    </row>
    <row r="1695" spans="1:10">
      <c r="A1695" s="5">
        <v>1694</v>
      </c>
      <c r="B1695" s="5" t="s">
        <v>11220</v>
      </c>
      <c r="C1695" t="s">
        <v>11424</v>
      </c>
      <c r="D1695">
        <v>2012</v>
      </c>
      <c r="E1695" t="s">
        <v>11209</v>
      </c>
      <c r="F1695" t="s">
        <v>11904</v>
      </c>
      <c r="G1695" s="5">
        <v>265</v>
      </c>
      <c r="H1695">
        <v>32599</v>
      </c>
      <c r="I1695" s="5" t="str">
        <f t="shared" si="52"/>
        <v>|n</v>
      </c>
      <c r="J1695" s="5" t="str">
        <f t="shared" si="53"/>
        <v>1694,Mitsubishi,Eclipse Spyder,2012,premium unleaded (recommended),AUTOMATIC,265,32599,|n</v>
      </c>
    </row>
    <row r="1696" spans="1:10">
      <c r="A1696" s="5">
        <v>1695</v>
      </c>
      <c r="B1696" s="5" t="s">
        <v>11220</v>
      </c>
      <c r="C1696" t="s">
        <v>11424</v>
      </c>
      <c r="D1696">
        <v>2012</v>
      </c>
      <c r="E1696" t="s">
        <v>11206</v>
      </c>
      <c r="F1696" t="s">
        <v>11904</v>
      </c>
      <c r="G1696" s="5">
        <v>162</v>
      </c>
      <c r="H1696">
        <v>28299</v>
      </c>
      <c r="I1696" s="5" t="str">
        <f t="shared" si="52"/>
        <v>|n</v>
      </c>
      <c r="J1696" s="5" t="str">
        <f t="shared" si="53"/>
        <v>1695,Mitsubishi,Eclipse Spyder,2012,regular unleaded,AUTOMATIC,162,28299,|n</v>
      </c>
    </row>
    <row r="1697" spans="1:10">
      <c r="A1697" s="5">
        <v>1696</v>
      </c>
      <c r="B1697" s="5" t="s">
        <v>11220</v>
      </c>
      <c r="C1697" t="s">
        <v>11436</v>
      </c>
      <c r="D1697">
        <v>2008</v>
      </c>
      <c r="E1697" t="s">
        <v>11202</v>
      </c>
      <c r="F1697" t="s">
        <v>11904</v>
      </c>
      <c r="G1697" s="5">
        <v>225</v>
      </c>
      <c r="H1697">
        <v>29099</v>
      </c>
      <c r="I1697" s="5" t="str">
        <f t="shared" si="52"/>
        <v>|n</v>
      </c>
      <c r="J1697" s="5" t="str">
        <f t="shared" si="53"/>
        <v>1696,Mitsubishi,Endeavor,2008,premium unleaded (required),AUTOMATIC,225,29099,|n</v>
      </c>
    </row>
    <row r="1698" spans="1:10">
      <c r="A1698" s="5">
        <v>1697</v>
      </c>
      <c r="B1698" s="5" t="s">
        <v>11220</v>
      </c>
      <c r="C1698" t="s">
        <v>11436</v>
      </c>
      <c r="D1698">
        <v>2010</v>
      </c>
      <c r="E1698" t="s">
        <v>11209</v>
      </c>
      <c r="F1698" t="s">
        <v>11904</v>
      </c>
      <c r="G1698" s="5">
        <v>225</v>
      </c>
      <c r="H1698">
        <v>31499</v>
      </c>
      <c r="I1698" s="5" t="str">
        <f t="shared" si="52"/>
        <v>|n</v>
      </c>
      <c r="J1698" s="5" t="str">
        <f t="shared" si="53"/>
        <v>1697,Mitsubishi,Endeavor,2010,premium unleaded (recommended),AUTOMATIC,225,31499,|n</v>
      </c>
    </row>
    <row r="1699" spans="1:10">
      <c r="A1699" s="5">
        <v>1698</v>
      </c>
      <c r="B1699" s="5" t="s">
        <v>11220</v>
      </c>
      <c r="C1699" t="s">
        <v>11436</v>
      </c>
      <c r="D1699">
        <v>2011</v>
      </c>
      <c r="E1699" t="s">
        <v>11209</v>
      </c>
      <c r="F1699" t="s">
        <v>11904</v>
      </c>
      <c r="G1699" s="5">
        <v>225</v>
      </c>
      <c r="H1699">
        <v>33599</v>
      </c>
      <c r="I1699" s="5">
        <f t="shared" si="52"/>
        <v>1697</v>
      </c>
      <c r="J1699" s="5" t="str">
        <f t="shared" si="53"/>
        <v>1698,Mitsubishi,Endeavor,2011,premium unleaded (recommended),AUTOMATIC,225,33599,1697</v>
      </c>
    </row>
    <row r="1700" spans="1:10">
      <c r="A1700" s="5">
        <v>1699</v>
      </c>
      <c r="B1700" s="5" t="s">
        <v>11220</v>
      </c>
      <c r="C1700" t="s">
        <v>11510</v>
      </c>
      <c r="D1700">
        <v>2010</v>
      </c>
      <c r="E1700" t="s">
        <v>11206</v>
      </c>
      <c r="F1700" t="s">
        <v>11904</v>
      </c>
      <c r="G1700" s="5">
        <v>160</v>
      </c>
      <c r="H1700">
        <v>23999</v>
      </c>
      <c r="I1700" s="5" t="str">
        <f t="shared" si="52"/>
        <v>|n</v>
      </c>
      <c r="J1700" s="5" t="str">
        <f t="shared" si="53"/>
        <v>1699,Mitsubishi,Galant,2010,regular unleaded,AUTOMATIC,160,23999,|n</v>
      </c>
    </row>
    <row r="1701" spans="1:10">
      <c r="A1701" s="5">
        <v>1700</v>
      </c>
      <c r="B1701" s="5" t="s">
        <v>11220</v>
      </c>
      <c r="C1701" t="s">
        <v>11510</v>
      </c>
      <c r="D1701">
        <v>2011</v>
      </c>
      <c r="E1701" t="s">
        <v>11206</v>
      </c>
      <c r="F1701" t="s">
        <v>11904</v>
      </c>
      <c r="G1701" s="5">
        <v>160</v>
      </c>
      <c r="H1701">
        <v>23999</v>
      </c>
      <c r="I1701" s="5">
        <f t="shared" si="52"/>
        <v>1699</v>
      </c>
      <c r="J1701" s="5" t="str">
        <f t="shared" si="53"/>
        <v>1700,Mitsubishi,Galant,2011,regular unleaded,AUTOMATIC,160,23999,1699</v>
      </c>
    </row>
    <row r="1702" spans="1:10">
      <c r="A1702" s="5">
        <v>1701</v>
      </c>
      <c r="B1702" s="5" t="s">
        <v>11220</v>
      </c>
      <c r="C1702" t="s">
        <v>11510</v>
      </c>
      <c r="D1702">
        <v>2012</v>
      </c>
      <c r="E1702" t="s">
        <v>11206</v>
      </c>
      <c r="F1702" t="s">
        <v>11904</v>
      </c>
      <c r="G1702" s="5">
        <v>160</v>
      </c>
      <c r="H1702">
        <v>24299</v>
      </c>
      <c r="I1702" s="5">
        <f t="shared" si="52"/>
        <v>1700</v>
      </c>
      <c r="J1702" s="5" t="str">
        <f t="shared" si="53"/>
        <v>1701,Mitsubishi,Galant,2012,regular unleaded,AUTOMATIC,160,24299,1700</v>
      </c>
    </row>
    <row r="1703" spans="1:10">
      <c r="A1703" s="5">
        <v>1702</v>
      </c>
      <c r="B1703" s="5" t="s">
        <v>11220</v>
      </c>
      <c r="C1703" t="s">
        <v>11558</v>
      </c>
      <c r="D1703">
        <v>2014</v>
      </c>
      <c r="E1703" t="s">
        <v>11234</v>
      </c>
      <c r="F1703" t="s">
        <v>11906</v>
      </c>
      <c r="G1703" s="5">
        <v>66</v>
      </c>
      <c r="H1703">
        <v>22995</v>
      </c>
      <c r="I1703" s="5" t="str">
        <f t="shared" si="52"/>
        <v>|n</v>
      </c>
      <c r="J1703" s="5" t="str">
        <f t="shared" si="53"/>
        <v>1702,Mitsubishi,i-MiEV,2014,electric,DIRECT_DRIVE,66,22995,|n</v>
      </c>
    </row>
    <row r="1704" spans="1:10">
      <c r="A1704" s="5">
        <v>1703</v>
      </c>
      <c r="B1704" s="5" t="s">
        <v>11220</v>
      </c>
      <c r="C1704" t="s">
        <v>11558</v>
      </c>
      <c r="D1704">
        <v>2016</v>
      </c>
      <c r="E1704" t="s">
        <v>11234</v>
      </c>
      <c r="F1704" t="s">
        <v>11906</v>
      </c>
      <c r="G1704" s="5">
        <v>66</v>
      </c>
      <c r="H1704">
        <v>22995</v>
      </c>
      <c r="I1704" s="5">
        <f t="shared" si="52"/>
        <v>1702</v>
      </c>
      <c r="J1704" s="5" t="str">
        <f t="shared" si="53"/>
        <v>1703,Mitsubishi,i-MiEV,2016,electric,DIRECT_DRIVE,66,22995,1702</v>
      </c>
    </row>
    <row r="1705" spans="1:10">
      <c r="A1705" s="5">
        <v>1704</v>
      </c>
      <c r="B1705" s="5" t="s">
        <v>11220</v>
      </c>
      <c r="C1705" t="s">
        <v>11558</v>
      </c>
      <c r="D1705">
        <v>2017</v>
      </c>
      <c r="E1705" t="s">
        <v>11234</v>
      </c>
      <c r="F1705" t="s">
        <v>11906</v>
      </c>
      <c r="G1705" s="5">
        <v>66</v>
      </c>
      <c r="H1705">
        <v>22995</v>
      </c>
      <c r="I1705" s="5">
        <f t="shared" si="52"/>
        <v>1703</v>
      </c>
      <c r="J1705" s="5" t="str">
        <f t="shared" si="53"/>
        <v>1704,Mitsubishi,i-MiEV,2017,electric,DIRECT_DRIVE,66,22995,1703</v>
      </c>
    </row>
    <row r="1706" spans="1:10">
      <c r="A1706" s="5">
        <v>1705</v>
      </c>
      <c r="B1706" s="5" t="s">
        <v>11220</v>
      </c>
      <c r="C1706" t="s">
        <v>11589</v>
      </c>
      <c r="D1706">
        <v>2015</v>
      </c>
      <c r="E1706" t="s">
        <v>11202</v>
      </c>
      <c r="F1706" t="s">
        <v>11905</v>
      </c>
      <c r="G1706" s="5">
        <v>237</v>
      </c>
      <c r="H1706">
        <v>29495</v>
      </c>
      <c r="I1706" s="5" t="str">
        <f t="shared" si="52"/>
        <v>|n</v>
      </c>
      <c r="J1706" s="5" t="str">
        <f t="shared" si="53"/>
        <v>1705,Mitsubishi,Lancer,2015,premium unleaded (required),AUTOMATED_MANUAL,237,29495,|n</v>
      </c>
    </row>
    <row r="1707" spans="1:10">
      <c r="A1707" s="5">
        <v>1706</v>
      </c>
      <c r="B1707" s="5" t="s">
        <v>11220</v>
      </c>
      <c r="C1707" t="s">
        <v>11589</v>
      </c>
      <c r="D1707">
        <v>2015</v>
      </c>
      <c r="E1707" t="s">
        <v>11206</v>
      </c>
      <c r="F1707" t="s">
        <v>11904</v>
      </c>
      <c r="G1707" s="5">
        <v>168</v>
      </c>
      <c r="H1707">
        <v>21595</v>
      </c>
      <c r="I1707" s="5" t="str">
        <f t="shared" si="52"/>
        <v>|n</v>
      </c>
      <c r="J1707" s="5" t="str">
        <f t="shared" si="53"/>
        <v>1706,Mitsubishi,Lancer,2015,regular unleaded,AUTOMATIC,168,21595,|n</v>
      </c>
    </row>
    <row r="1708" spans="1:10">
      <c r="A1708" s="5">
        <v>1707</v>
      </c>
      <c r="B1708" s="5" t="s">
        <v>11220</v>
      </c>
      <c r="C1708" t="s">
        <v>11589</v>
      </c>
      <c r="D1708">
        <v>2015</v>
      </c>
      <c r="E1708" t="s">
        <v>11206</v>
      </c>
      <c r="F1708" t="s">
        <v>11903</v>
      </c>
      <c r="G1708" s="5">
        <v>168</v>
      </c>
      <c r="H1708">
        <v>20595</v>
      </c>
      <c r="I1708" s="5" t="str">
        <f t="shared" si="52"/>
        <v>|n</v>
      </c>
      <c r="J1708" s="5" t="str">
        <f t="shared" si="53"/>
        <v>1707,Mitsubishi,Lancer,2015,regular unleaded,MANUAL,168,20595,|n</v>
      </c>
    </row>
    <row r="1709" spans="1:10">
      <c r="A1709" s="5">
        <v>1708</v>
      </c>
      <c r="B1709" s="5" t="s">
        <v>11220</v>
      </c>
      <c r="C1709" t="s">
        <v>11589</v>
      </c>
      <c r="D1709">
        <v>2016</v>
      </c>
      <c r="E1709" t="s">
        <v>11206</v>
      </c>
      <c r="F1709" t="s">
        <v>11904</v>
      </c>
      <c r="G1709" s="5">
        <v>168</v>
      </c>
      <c r="H1709">
        <v>23495</v>
      </c>
      <c r="I1709" s="5" t="str">
        <f t="shared" si="52"/>
        <v>|n</v>
      </c>
      <c r="J1709" s="5" t="str">
        <f t="shared" si="53"/>
        <v>1708,Mitsubishi,Lancer,2016,regular unleaded,AUTOMATIC,168,23495,|n</v>
      </c>
    </row>
    <row r="1710" spans="1:10">
      <c r="A1710" s="5">
        <v>1709</v>
      </c>
      <c r="B1710" s="5" t="s">
        <v>11220</v>
      </c>
      <c r="C1710" t="s">
        <v>11589</v>
      </c>
      <c r="D1710">
        <v>2016</v>
      </c>
      <c r="E1710" t="s">
        <v>11206</v>
      </c>
      <c r="F1710" t="s">
        <v>11903</v>
      </c>
      <c r="G1710" s="5">
        <v>168</v>
      </c>
      <c r="H1710">
        <v>22495</v>
      </c>
      <c r="I1710" s="5" t="str">
        <f t="shared" si="52"/>
        <v>|n</v>
      </c>
      <c r="J1710" s="5" t="str">
        <f t="shared" si="53"/>
        <v>1709,Mitsubishi,Lancer,2016,regular unleaded,MANUAL,168,22495,|n</v>
      </c>
    </row>
    <row r="1711" spans="1:10">
      <c r="A1711" s="5">
        <v>1710</v>
      </c>
      <c r="B1711" s="5" t="s">
        <v>11220</v>
      </c>
      <c r="C1711" t="s">
        <v>11589</v>
      </c>
      <c r="D1711">
        <v>2017</v>
      </c>
      <c r="E1711" t="s">
        <v>11206</v>
      </c>
      <c r="F1711" t="s">
        <v>11904</v>
      </c>
      <c r="G1711" s="5">
        <v>168</v>
      </c>
      <c r="H1711">
        <v>22095</v>
      </c>
      <c r="I1711" s="5" t="str">
        <f t="shared" si="52"/>
        <v>|n</v>
      </c>
      <c r="J1711" s="5" t="str">
        <f t="shared" si="53"/>
        <v>1710,Mitsubishi,Lancer,2017,regular unleaded,AUTOMATIC,168,22095,|n</v>
      </c>
    </row>
    <row r="1712" spans="1:10">
      <c r="A1712" s="5">
        <v>1711</v>
      </c>
      <c r="B1712" s="5" t="s">
        <v>11220</v>
      </c>
      <c r="C1712" t="s">
        <v>11589</v>
      </c>
      <c r="D1712">
        <v>2017</v>
      </c>
      <c r="E1712" t="s">
        <v>11206</v>
      </c>
      <c r="F1712" t="s">
        <v>11903</v>
      </c>
      <c r="G1712" s="5">
        <v>148</v>
      </c>
      <c r="H1712">
        <v>17795</v>
      </c>
      <c r="I1712" s="5" t="str">
        <f t="shared" si="52"/>
        <v>|n</v>
      </c>
      <c r="J1712" s="5" t="str">
        <f t="shared" si="53"/>
        <v>1711,Mitsubishi,Lancer,2017,regular unleaded,MANUAL,148,17795,|n</v>
      </c>
    </row>
    <row r="1713" spans="1:10">
      <c r="A1713" s="5">
        <v>1712</v>
      </c>
      <c r="B1713" s="5" t="s">
        <v>11220</v>
      </c>
      <c r="C1713" t="s">
        <v>11587</v>
      </c>
      <c r="D1713">
        <v>2013</v>
      </c>
      <c r="E1713" t="s">
        <v>11202</v>
      </c>
      <c r="F1713" t="s">
        <v>11905</v>
      </c>
      <c r="G1713" s="5">
        <v>291</v>
      </c>
      <c r="H1713">
        <v>37895</v>
      </c>
      <c r="I1713" s="5" t="str">
        <f t="shared" si="52"/>
        <v>|n</v>
      </c>
      <c r="J1713" s="5" t="str">
        <f t="shared" si="53"/>
        <v>1712,Mitsubishi,Lancer Evolution,2013,premium unleaded (required),AUTOMATED_MANUAL,291,37895,|n</v>
      </c>
    </row>
    <row r="1714" spans="1:10">
      <c r="A1714" s="5">
        <v>1713</v>
      </c>
      <c r="B1714" s="5" t="s">
        <v>11220</v>
      </c>
      <c r="C1714" t="s">
        <v>11587</v>
      </c>
      <c r="D1714">
        <v>2013</v>
      </c>
      <c r="E1714" t="s">
        <v>11202</v>
      </c>
      <c r="F1714" t="s">
        <v>11903</v>
      </c>
      <c r="G1714" s="5">
        <v>291</v>
      </c>
      <c r="H1714">
        <v>34695</v>
      </c>
      <c r="I1714" s="5" t="str">
        <f t="shared" si="52"/>
        <v>|n</v>
      </c>
      <c r="J1714" s="5" t="str">
        <f t="shared" si="53"/>
        <v>1713,Mitsubishi,Lancer Evolution,2013,premium unleaded (required),MANUAL,291,34695,|n</v>
      </c>
    </row>
    <row r="1715" spans="1:10">
      <c r="A1715" s="5">
        <v>1714</v>
      </c>
      <c r="B1715" s="5" t="s">
        <v>11220</v>
      </c>
      <c r="C1715" t="s">
        <v>11587</v>
      </c>
      <c r="D1715">
        <v>2014</v>
      </c>
      <c r="E1715" t="s">
        <v>11202</v>
      </c>
      <c r="F1715" t="s">
        <v>11905</v>
      </c>
      <c r="G1715" s="5">
        <v>291</v>
      </c>
      <c r="H1715">
        <v>38195</v>
      </c>
      <c r="I1715" s="5" t="str">
        <f t="shared" si="52"/>
        <v>|n</v>
      </c>
      <c r="J1715" s="5" t="str">
        <f t="shared" si="53"/>
        <v>1714,Mitsubishi,Lancer Evolution,2014,premium unleaded (required),AUTOMATED_MANUAL,291,38195,|n</v>
      </c>
    </row>
    <row r="1716" spans="1:10">
      <c r="A1716" s="5">
        <v>1715</v>
      </c>
      <c r="B1716" s="5" t="s">
        <v>11220</v>
      </c>
      <c r="C1716" t="s">
        <v>11587</v>
      </c>
      <c r="D1716">
        <v>2014</v>
      </c>
      <c r="E1716" t="s">
        <v>11202</v>
      </c>
      <c r="F1716" t="s">
        <v>11903</v>
      </c>
      <c r="G1716" s="5">
        <v>291</v>
      </c>
      <c r="H1716">
        <v>34995</v>
      </c>
      <c r="I1716" s="5" t="str">
        <f t="shared" si="52"/>
        <v>|n</v>
      </c>
      <c r="J1716" s="5" t="str">
        <f t="shared" si="53"/>
        <v>1715,Mitsubishi,Lancer Evolution,2014,premium unleaded (required),MANUAL,291,34995,|n</v>
      </c>
    </row>
    <row r="1717" spans="1:10">
      <c r="A1717" s="5">
        <v>1716</v>
      </c>
      <c r="B1717" s="5" t="s">
        <v>11220</v>
      </c>
      <c r="C1717" s="5" t="s">
        <v>11587</v>
      </c>
      <c r="D1717">
        <v>2015</v>
      </c>
      <c r="E1717" t="s">
        <v>11202</v>
      </c>
      <c r="F1717" t="s">
        <v>11905</v>
      </c>
      <c r="G1717" s="5">
        <v>291</v>
      </c>
      <c r="H1717">
        <v>38995</v>
      </c>
      <c r="I1717" s="5" t="str">
        <f t="shared" si="52"/>
        <v>|n</v>
      </c>
      <c r="J1717" s="5" t="str">
        <f t="shared" si="53"/>
        <v>1716,Mitsubishi,Lancer Evolution,2015,premium unleaded (required),AUTOMATED_MANUAL,291,38995,|n</v>
      </c>
    </row>
    <row r="1718" spans="1:10">
      <c r="A1718" s="5">
        <v>1717</v>
      </c>
      <c r="B1718" s="5" t="s">
        <v>11220</v>
      </c>
      <c r="C1718" t="s">
        <v>11587</v>
      </c>
      <c r="D1718">
        <v>2015</v>
      </c>
      <c r="E1718" t="s">
        <v>11202</v>
      </c>
      <c r="F1718" t="s">
        <v>11903</v>
      </c>
      <c r="G1718" s="5">
        <v>303</v>
      </c>
      <c r="H1718">
        <v>37995</v>
      </c>
      <c r="I1718" s="5" t="str">
        <f t="shared" si="52"/>
        <v>|n</v>
      </c>
      <c r="J1718" s="5" t="str">
        <f t="shared" si="53"/>
        <v>1717,Mitsubishi,Lancer Evolution,2015,premium unleaded (required),MANUAL,303,37995,|n</v>
      </c>
    </row>
    <row r="1719" spans="1:10">
      <c r="A1719" s="5">
        <v>1718</v>
      </c>
      <c r="B1719" s="5" t="s">
        <v>11220</v>
      </c>
      <c r="C1719" t="s">
        <v>11588</v>
      </c>
      <c r="D1719">
        <v>2012</v>
      </c>
      <c r="E1719" t="s">
        <v>11206</v>
      </c>
      <c r="F1719" t="s">
        <v>11904</v>
      </c>
      <c r="G1719" s="5">
        <v>168</v>
      </c>
      <c r="H1719">
        <v>21345</v>
      </c>
      <c r="I1719" s="5" t="str">
        <f t="shared" si="52"/>
        <v>|n</v>
      </c>
      <c r="J1719" s="5" t="str">
        <f t="shared" si="53"/>
        <v>1718,Mitsubishi,Lancer Sportback,2012,regular unleaded,AUTOMATIC,168,21345,|n</v>
      </c>
    </row>
    <row r="1720" spans="1:10">
      <c r="A1720" s="5">
        <v>1719</v>
      </c>
      <c r="B1720" s="5" t="s">
        <v>11220</v>
      </c>
      <c r="C1720" s="5" t="s">
        <v>11588</v>
      </c>
      <c r="D1720">
        <v>2013</v>
      </c>
      <c r="E1720" t="s">
        <v>11206</v>
      </c>
      <c r="F1720" t="s">
        <v>11904</v>
      </c>
      <c r="G1720" s="5">
        <v>168</v>
      </c>
      <c r="H1720">
        <v>21495</v>
      </c>
      <c r="I1720" s="5">
        <f t="shared" si="52"/>
        <v>1718</v>
      </c>
      <c r="J1720" s="5" t="str">
        <f t="shared" si="53"/>
        <v>1719,Mitsubishi,Lancer Sportback,2013,regular unleaded,AUTOMATIC,168,21495,1718</v>
      </c>
    </row>
    <row r="1721" spans="1:10">
      <c r="A1721" s="5">
        <v>1720</v>
      </c>
      <c r="B1721" s="5" t="s">
        <v>11220</v>
      </c>
      <c r="C1721" t="s">
        <v>11588</v>
      </c>
      <c r="D1721">
        <v>2014</v>
      </c>
      <c r="E1721" t="s">
        <v>11206</v>
      </c>
      <c r="F1721" t="s">
        <v>11904</v>
      </c>
      <c r="G1721" s="5">
        <v>168</v>
      </c>
      <c r="H1721">
        <v>21945</v>
      </c>
      <c r="I1721" s="5">
        <f t="shared" si="52"/>
        <v>1719</v>
      </c>
      <c r="J1721" s="5" t="str">
        <f t="shared" si="53"/>
        <v>1720,Mitsubishi,Lancer Sportback,2014,regular unleaded,AUTOMATIC,168,21945,1719</v>
      </c>
    </row>
    <row r="1722" spans="1:10">
      <c r="A1722" s="5">
        <v>1721</v>
      </c>
      <c r="B1722" s="5" t="s">
        <v>11220</v>
      </c>
      <c r="C1722" t="s">
        <v>11636</v>
      </c>
      <c r="D1722">
        <v>2014</v>
      </c>
      <c r="E1722" t="s">
        <v>11206</v>
      </c>
      <c r="F1722" t="s">
        <v>11904</v>
      </c>
      <c r="G1722" s="5">
        <v>74</v>
      </c>
      <c r="H1722">
        <v>15195</v>
      </c>
      <c r="I1722" s="5" t="str">
        <f t="shared" si="52"/>
        <v>|n</v>
      </c>
      <c r="J1722" s="5" t="str">
        <f t="shared" si="53"/>
        <v>1721,Mitsubishi,Mirage,2014,regular unleaded,AUTOMATIC,74,15195,|n</v>
      </c>
    </row>
    <row r="1723" spans="1:10">
      <c r="A1723" s="5">
        <v>1722</v>
      </c>
      <c r="B1723" s="5" t="s">
        <v>11220</v>
      </c>
      <c r="C1723" t="s">
        <v>11636</v>
      </c>
      <c r="D1723">
        <v>2014</v>
      </c>
      <c r="E1723" t="s">
        <v>11206</v>
      </c>
      <c r="F1723" t="s">
        <v>11903</v>
      </c>
      <c r="G1723" s="5">
        <v>74</v>
      </c>
      <c r="H1723">
        <v>14195</v>
      </c>
      <c r="I1723" s="5" t="str">
        <f t="shared" si="52"/>
        <v>|n</v>
      </c>
      <c r="J1723" s="5" t="str">
        <f t="shared" si="53"/>
        <v>1722,Mitsubishi,Mirage,2014,regular unleaded,MANUAL,74,14195,|n</v>
      </c>
    </row>
    <row r="1724" spans="1:10">
      <c r="A1724" s="5">
        <v>1723</v>
      </c>
      <c r="B1724" s="5" t="s">
        <v>11220</v>
      </c>
      <c r="C1724" t="s">
        <v>11636</v>
      </c>
      <c r="D1724">
        <v>2015</v>
      </c>
      <c r="E1724" t="s">
        <v>11206</v>
      </c>
      <c r="F1724" t="s">
        <v>11904</v>
      </c>
      <c r="G1724" s="5">
        <v>74</v>
      </c>
      <c r="H1724">
        <v>15395</v>
      </c>
      <c r="I1724" s="5" t="str">
        <f t="shared" si="52"/>
        <v>|n</v>
      </c>
      <c r="J1724" s="5" t="str">
        <f t="shared" si="53"/>
        <v>1723,Mitsubishi,Mirage,2015,regular unleaded,AUTOMATIC,74,15395,|n</v>
      </c>
    </row>
    <row r="1725" spans="1:10">
      <c r="A1725" s="5">
        <v>1724</v>
      </c>
      <c r="B1725" s="5" t="s">
        <v>11220</v>
      </c>
      <c r="C1725" t="s">
        <v>11636</v>
      </c>
      <c r="D1725">
        <v>2015</v>
      </c>
      <c r="E1725" t="s">
        <v>11206</v>
      </c>
      <c r="F1725" t="s">
        <v>11903</v>
      </c>
      <c r="G1725" s="5">
        <v>74</v>
      </c>
      <c r="H1725">
        <v>14295</v>
      </c>
      <c r="I1725" s="5" t="str">
        <f t="shared" si="52"/>
        <v>|n</v>
      </c>
      <c r="J1725" s="5" t="str">
        <f t="shared" si="53"/>
        <v>1724,Mitsubishi,Mirage,2015,regular unleaded,MANUAL,74,14295,|n</v>
      </c>
    </row>
    <row r="1726" spans="1:10">
      <c r="A1726" s="5">
        <v>1725</v>
      </c>
      <c r="B1726" s="5" t="s">
        <v>11220</v>
      </c>
      <c r="C1726" t="s">
        <v>11636</v>
      </c>
      <c r="D1726">
        <v>2017</v>
      </c>
      <c r="E1726" t="s">
        <v>11206</v>
      </c>
      <c r="F1726" t="s">
        <v>11904</v>
      </c>
      <c r="G1726" s="5">
        <v>78</v>
      </c>
      <c r="H1726">
        <v>16495</v>
      </c>
      <c r="I1726" s="5" t="str">
        <f t="shared" si="52"/>
        <v>|n</v>
      </c>
      <c r="J1726" s="5" t="str">
        <f t="shared" si="53"/>
        <v>1725,Mitsubishi,Mirage,2017,regular unleaded,AUTOMATIC,78,16495,|n</v>
      </c>
    </row>
    <row r="1727" spans="1:10">
      <c r="A1727" s="5">
        <v>1726</v>
      </c>
      <c r="B1727" s="5" t="s">
        <v>11220</v>
      </c>
      <c r="C1727" t="s">
        <v>11636</v>
      </c>
      <c r="D1727">
        <v>2017</v>
      </c>
      <c r="E1727" t="s">
        <v>11206</v>
      </c>
      <c r="F1727" t="s">
        <v>11903</v>
      </c>
      <c r="G1727" s="5">
        <v>78</v>
      </c>
      <c r="H1727">
        <v>14795</v>
      </c>
      <c r="I1727" s="5" t="str">
        <f t="shared" si="52"/>
        <v>|n</v>
      </c>
      <c r="J1727" s="5" t="str">
        <f t="shared" si="53"/>
        <v>1726,Mitsubishi,Mirage,2017,regular unleaded,MANUAL,78,14795,|n</v>
      </c>
    </row>
    <row r="1728" spans="1:10">
      <c r="A1728" s="5">
        <v>1727</v>
      </c>
      <c r="B1728" s="5" t="s">
        <v>11220</v>
      </c>
      <c r="C1728" t="s">
        <v>11635</v>
      </c>
      <c r="D1728">
        <v>2017</v>
      </c>
      <c r="E1728" t="s">
        <v>11206</v>
      </c>
      <c r="F1728" t="s">
        <v>11904</v>
      </c>
      <c r="G1728" s="5">
        <v>78</v>
      </c>
      <c r="H1728">
        <v>16995</v>
      </c>
      <c r="I1728" s="5" t="str">
        <f t="shared" si="52"/>
        <v>|n</v>
      </c>
      <c r="J1728" s="5" t="str">
        <f t="shared" si="53"/>
        <v>1727,Mitsubishi,Mirage G4,2017,regular unleaded,AUTOMATIC,78,16995,|n</v>
      </c>
    </row>
    <row r="1729" spans="1:10">
      <c r="A1729" s="5">
        <v>1728</v>
      </c>
      <c r="B1729" s="5" t="s">
        <v>11220</v>
      </c>
      <c r="C1729" t="s">
        <v>11635</v>
      </c>
      <c r="D1729">
        <v>2017</v>
      </c>
      <c r="E1729" t="s">
        <v>11206</v>
      </c>
      <c r="F1729" t="s">
        <v>11903</v>
      </c>
      <c r="G1729" s="5">
        <v>78</v>
      </c>
      <c r="H1729">
        <v>13995</v>
      </c>
      <c r="I1729" s="5" t="str">
        <f t="shared" si="52"/>
        <v>|n</v>
      </c>
      <c r="J1729" s="5" t="str">
        <f t="shared" si="53"/>
        <v>1728,Mitsubishi,Mirage G4,2017,regular unleaded,MANUAL,78,13995,|n</v>
      </c>
    </row>
    <row r="1730" spans="1:10">
      <c r="A1730" s="5">
        <v>1729</v>
      </c>
      <c r="B1730" s="5" t="s">
        <v>11220</v>
      </c>
      <c r="C1730" t="s">
        <v>11648</v>
      </c>
      <c r="D1730">
        <v>2005</v>
      </c>
      <c r="E1730" t="s">
        <v>11206</v>
      </c>
      <c r="F1730" t="s">
        <v>11904</v>
      </c>
      <c r="G1730" s="5">
        <v>215</v>
      </c>
      <c r="H1730">
        <v>35799</v>
      </c>
      <c r="I1730" s="5" t="str">
        <f t="shared" si="52"/>
        <v>|n</v>
      </c>
      <c r="J1730" s="5" t="str">
        <f t="shared" si="53"/>
        <v>1729,Mitsubishi,Montero,2005,regular unleaded,AUTOMATIC,215,35799,|n</v>
      </c>
    </row>
    <row r="1731" spans="1:10">
      <c r="A1731" s="5">
        <v>1730</v>
      </c>
      <c r="B1731" s="5" t="s">
        <v>11220</v>
      </c>
      <c r="C1731" t="s">
        <v>11648</v>
      </c>
      <c r="D1731">
        <v>2006</v>
      </c>
      <c r="E1731" t="s">
        <v>11206</v>
      </c>
      <c r="F1731" t="s">
        <v>11904</v>
      </c>
      <c r="G1731" s="5">
        <v>215</v>
      </c>
      <c r="H1731">
        <v>36159</v>
      </c>
      <c r="I1731" s="5">
        <f t="shared" ref="I1731:I1794" si="54">IF(AND($B1730=$B1731,$C1730=$C1731,$E1730=$E1731,$F1730=$F1731),A1730,"|n")</f>
        <v>1729</v>
      </c>
      <c r="J1731" s="5" t="str">
        <f t="shared" ref="J1731:J1794" si="55">A1731&amp;","&amp;B1731&amp;","&amp;C1731&amp;","&amp;D1731&amp;","&amp;E1731&amp;","&amp;F1731&amp;","&amp;G1731&amp;","&amp;H1731&amp;","&amp;I1731</f>
        <v>1730,Mitsubishi,Montero,2006,regular unleaded,AUTOMATIC,215,36159,1729</v>
      </c>
    </row>
    <row r="1732" spans="1:10">
      <c r="A1732" s="5">
        <v>1731</v>
      </c>
      <c r="B1732" s="5" t="s">
        <v>11220</v>
      </c>
      <c r="C1732" t="s">
        <v>11671</v>
      </c>
      <c r="D1732">
        <v>2015</v>
      </c>
      <c r="E1732" t="s">
        <v>11209</v>
      </c>
      <c r="F1732" t="s">
        <v>11904</v>
      </c>
      <c r="G1732" s="5">
        <v>224</v>
      </c>
      <c r="H1732">
        <v>28195</v>
      </c>
      <c r="I1732" s="5" t="str">
        <f t="shared" si="54"/>
        <v>|n</v>
      </c>
      <c r="J1732" s="5" t="str">
        <f t="shared" si="55"/>
        <v>1731,Mitsubishi,Outlander,2015,premium unleaded (recommended),AUTOMATIC,224,28195,|n</v>
      </c>
    </row>
    <row r="1733" spans="1:10">
      <c r="A1733" s="5">
        <v>1732</v>
      </c>
      <c r="B1733" s="5" t="s">
        <v>11220</v>
      </c>
      <c r="C1733" t="s">
        <v>11671</v>
      </c>
      <c r="D1733">
        <v>2015</v>
      </c>
      <c r="E1733" t="s">
        <v>11206</v>
      </c>
      <c r="F1733" t="s">
        <v>11904</v>
      </c>
      <c r="G1733" s="5">
        <v>166</v>
      </c>
      <c r="H1733">
        <v>26195</v>
      </c>
      <c r="I1733" s="5" t="str">
        <f t="shared" si="54"/>
        <v>|n</v>
      </c>
      <c r="J1733" s="5" t="str">
        <f t="shared" si="55"/>
        <v>1732,Mitsubishi,Outlander,2015,regular unleaded,AUTOMATIC,166,26195,|n</v>
      </c>
    </row>
    <row r="1734" spans="1:10">
      <c r="A1734" s="5">
        <v>1733</v>
      </c>
      <c r="B1734" s="5" t="s">
        <v>11220</v>
      </c>
      <c r="C1734" s="5" t="s">
        <v>11671</v>
      </c>
      <c r="D1734">
        <v>2016</v>
      </c>
      <c r="E1734" t="s">
        <v>11209</v>
      </c>
      <c r="F1734" t="s">
        <v>11904</v>
      </c>
      <c r="G1734" s="5">
        <v>224</v>
      </c>
      <c r="H1734">
        <v>30995</v>
      </c>
      <c r="I1734" s="5" t="str">
        <f t="shared" si="54"/>
        <v>|n</v>
      </c>
      <c r="J1734" s="5" t="str">
        <f t="shared" si="55"/>
        <v>1733,Mitsubishi,Outlander,2016,premium unleaded (recommended),AUTOMATIC,224,30995,|n</v>
      </c>
    </row>
    <row r="1735" spans="1:10">
      <c r="A1735" s="5">
        <v>1734</v>
      </c>
      <c r="B1735" s="5" t="s">
        <v>11220</v>
      </c>
      <c r="C1735" t="s">
        <v>11671</v>
      </c>
      <c r="D1735">
        <v>2016</v>
      </c>
      <c r="E1735" t="s">
        <v>11206</v>
      </c>
      <c r="F1735" t="s">
        <v>11904</v>
      </c>
      <c r="G1735" s="5">
        <v>166</v>
      </c>
      <c r="H1735">
        <v>26995</v>
      </c>
      <c r="I1735" s="5" t="str">
        <f t="shared" si="54"/>
        <v>|n</v>
      </c>
      <c r="J1735" s="5" t="str">
        <f t="shared" si="55"/>
        <v>1734,Mitsubishi,Outlander,2016,regular unleaded,AUTOMATIC,166,26995,|n</v>
      </c>
    </row>
    <row r="1736" spans="1:10">
      <c r="A1736" s="5">
        <v>1735</v>
      </c>
      <c r="B1736" s="5" t="s">
        <v>11220</v>
      </c>
      <c r="C1736" t="s">
        <v>11671</v>
      </c>
      <c r="D1736">
        <v>2017</v>
      </c>
      <c r="E1736" t="s">
        <v>11209</v>
      </c>
      <c r="F1736" t="s">
        <v>11904</v>
      </c>
      <c r="G1736" s="5">
        <v>224</v>
      </c>
      <c r="H1736">
        <v>31695</v>
      </c>
      <c r="I1736" s="5" t="str">
        <f t="shared" si="54"/>
        <v>|n</v>
      </c>
      <c r="J1736" s="5" t="str">
        <f t="shared" si="55"/>
        <v>1735,Mitsubishi,Outlander,2017,premium unleaded (recommended),AUTOMATIC,224,31695,|n</v>
      </c>
    </row>
    <row r="1737" spans="1:10">
      <c r="A1737" s="5">
        <v>1736</v>
      </c>
      <c r="B1737" s="5" t="s">
        <v>11220</v>
      </c>
      <c r="C1737" t="s">
        <v>11671</v>
      </c>
      <c r="D1737">
        <v>2017</v>
      </c>
      <c r="E1737" t="s">
        <v>11206</v>
      </c>
      <c r="F1737" t="s">
        <v>11904</v>
      </c>
      <c r="G1737" s="5">
        <v>166</v>
      </c>
      <c r="H1737">
        <v>27495</v>
      </c>
      <c r="I1737" s="5" t="str">
        <f t="shared" si="54"/>
        <v>|n</v>
      </c>
      <c r="J1737" s="5" t="str">
        <f t="shared" si="55"/>
        <v>1736,Mitsubishi,Outlander,2017,regular unleaded,AUTOMATIC,166,27495,|n</v>
      </c>
    </row>
    <row r="1738" spans="1:10">
      <c r="A1738" s="5">
        <v>1737</v>
      </c>
      <c r="B1738" s="5" t="s">
        <v>11220</v>
      </c>
      <c r="C1738" t="s">
        <v>11670</v>
      </c>
      <c r="D1738">
        <v>2015</v>
      </c>
      <c r="E1738" t="s">
        <v>11206</v>
      </c>
      <c r="F1738" t="s">
        <v>11904</v>
      </c>
      <c r="G1738" s="5">
        <v>168</v>
      </c>
      <c r="H1738">
        <v>24995</v>
      </c>
      <c r="I1738" s="5" t="str">
        <f t="shared" si="54"/>
        <v>|n</v>
      </c>
      <c r="J1738" s="5" t="str">
        <f t="shared" si="55"/>
        <v>1737,Mitsubishi,Outlander Sport,2015,regular unleaded,AUTOMATIC,168,24995,|n</v>
      </c>
    </row>
    <row r="1739" spans="1:10">
      <c r="A1739" s="5">
        <v>1738</v>
      </c>
      <c r="B1739" s="5" t="s">
        <v>11220</v>
      </c>
      <c r="C1739" t="s">
        <v>11670</v>
      </c>
      <c r="D1739">
        <v>2015</v>
      </c>
      <c r="E1739" t="s">
        <v>11206</v>
      </c>
      <c r="F1739" t="s">
        <v>11903</v>
      </c>
      <c r="G1739" s="5">
        <v>148</v>
      </c>
      <c r="H1739">
        <v>19595</v>
      </c>
      <c r="I1739" s="5" t="str">
        <f t="shared" si="54"/>
        <v>|n</v>
      </c>
      <c r="J1739" s="5" t="str">
        <f t="shared" si="55"/>
        <v>1738,Mitsubishi,Outlander Sport,2015,regular unleaded,MANUAL,148,19595,|n</v>
      </c>
    </row>
    <row r="1740" spans="1:10">
      <c r="A1740" s="5">
        <v>1739</v>
      </c>
      <c r="B1740" s="5" t="s">
        <v>11220</v>
      </c>
      <c r="C1740" t="s">
        <v>11670</v>
      </c>
      <c r="D1740">
        <v>2016</v>
      </c>
      <c r="E1740" t="s">
        <v>11206</v>
      </c>
      <c r="F1740" t="s">
        <v>11904</v>
      </c>
      <c r="G1740" s="5">
        <v>168</v>
      </c>
      <c r="H1740">
        <v>27395</v>
      </c>
      <c r="I1740" s="5" t="str">
        <f t="shared" si="54"/>
        <v>|n</v>
      </c>
      <c r="J1740" s="5" t="str">
        <f t="shared" si="55"/>
        <v>1739,Mitsubishi,Outlander Sport,2016,regular unleaded,AUTOMATIC,168,27395,|n</v>
      </c>
    </row>
    <row r="1741" spans="1:10">
      <c r="A1741" s="5">
        <v>1740</v>
      </c>
      <c r="B1741" s="5" t="s">
        <v>11220</v>
      </c>
      <c r="C1741" t="s">
        <v>11670</v>
      </c>
      <c r="D1741">
        <v>2016</v>
      </c>
      <c r="E1741" t="s">
        <v>11206</v>
      </c>
      <c r="F1741" t="s">
        <v>11903</v>
      </c>
      <c r="G1741" s="5">
        <v>148</v>
      </c>
      <c r="H1741">
        <v>19595</v>
      </c>
      <c r="I1741" s="5" t="str">
        <f t="shared" si="54"/>
        <v>|n</v>
      </c>
      <c r="J1741" s="5" t="str">
        <f t="shared" si="55"/>
        <v>1740,Mitsubishi,Outlander Sport,2016,regular unleaded,MANUAL,148,19595,|n</v>
      </c>
    </row>
    <row r="1742" spans="1:10">
      <c r="A1742" s="5">
        <v>1741</v>
      </c>
      <c r="B1742" s="5" t="s">
        <v>11220</v>
      </c>
      <c r="C1742" t="s">
        <v>11670</v>
      </c>
      <c r="D1742">
        <v>2017</v>
      </c>
      <c r="E1742" t="s">
        <v>11206</v>
      </c>
      <c r="F1742" t="s">
        <v>11904</v>
      </c>
      <c r="G1742" s="5">
        <v>168</v>
      </c>
      <c r="H1742">
        <v>27695</v>
      </c>
      <c r="I1742" s="5" t="str">
        <f t="shared" si="54"/>
        <v>|n</v>
      </c>
      <c r="J1742" s="5" t="str">
        <f t="shared" si="55"/>
        <v>1741,Mitsubishi,Outlander Sport,2017,regular unleaded,AUTOMATIC,168,27695,|n</v>
      </c>
    </row>
    <row r="1743" spans="1:10">
      <c r="A1743" s="5">
        <v>1742</v>
      </c>
      <c r="B1743" s="5" t="s">
        <v>11220</v>
      </c>
      <c r="C1743" t="s">
        <v>11670</v>
      </c>
      <c r="D1743">
        <v>2017</v>
      </c>
      <c r="E1743" t="s">
        <v>11206</v>
      </c>
      <c r="F1743" t="s">
        <v>11903</v>
      </c>
      <c r="G1743" s="5">
        <v>148</v>
      </c>
      <c r="H1743">
        <v>19795</v>
      </c>
      <c r="I1743" s="5" t="str">
        <f t="shared" si="54"/>
        <v>|n</v>
      </c>
      <c r="J1743" s="5" t="str">
        <f t="shared" si="55"/>
        <v>1742,Mitsubishi,Outlander Sport,2017,regular unleaded,MANUAL,148,19795,|n</v>
      </c>
    </row>
    <row r="1744" spans="1:10">
      <c r="A1744" s="5">
        <v>1743</v>
      </c>
      <c r="B1744" s="5" t="s">
        <v>11220</v>
      </c>
      <c r="C1744" t="s">
        <v>11708</v>
      </c>
      <c r="D1744">
        <v>2007</v>
      </c>
      <c r="E1744" t="s">
        <v>11206</v>
      </c>
      <c r="F1744" t="s">
        <v>11904</v>
      </c>
      <c r="G1744" s="5">
        <v>235</v>
      </c>
      <c r="H1744">
        <v>28445</v>
      </c>
      <c r="I1744" s="5" t="str">
        <f t="shared" si="54"/>
        <v>|n</v>
      </c>
      <c r="J1744" s="5" t="str">
        <f t="shared" si="55"/>
        <v>1743,Mitsubishi,Raider,2007,regular unleaded,AUTOMATIC,235,28445,|n</v>
      </c>
    </row>
    <row r="1745" spans="1:10">
      <c r="A1745" s="5">
        <v>1744</v>
      </c>
      <c r="B1745" s="5" t="s">
        <v>11220</v>
      </c>
      <c r="C1745" s="5" t="s">
        <v>11708</v>
      </c>
      <c r="D1745">
        <v>2007</v>
      </c>
      <c r="E1745" t="s">
        <v>11206</v>
      </c>
      <c r="F1745" t="s">
        <v>11903</v>
      </c>
      <c r="G1745" s="5">
        <v>210</v>
      </c>
      <c r="H1745">
        <v>19890</v>
      </c>
      <c r="I1745" s="5" t="str">
        <f t="shared" si="54"/>
        <v>|n</v>
      </c>
      <c r="J1745" s="5" t="str">
        <f t="shared" si="55"/>
        <v>1744,Mitsubishi,Raider,2007,regular unleaded,MANUAL,210,19890,|n</v>
      </c>
    </row>
    <row r="1746" spans="1:10">
      <c r="A1746" s="5">
        <v>1745</v>
      </c>
      <c r="B1746" s="5" t="s">
        <v>11220</v>
      </c>
      <c r="C1746" s="5" t="s">
        <v>11708</v>
      </c>
      <c r="D1746">
        <v>2008</v>
      </c>
      <c r="E1746" t="s">
        <v>11206</v>
      </c>
      <c r="F1746" t="s">
        <v>11904</v>
      </c>
      <c r="G1746" s="5">
        <v>210</v>
      </c>
      <c r="H1746">
        <v>28780</v>
      </c>
      <c r="I1746" s="5" t="str">
        <f t="shared" si="54"/>
        <v>|n</v>
      </c>
      <c r="J1746" s="5" t="str">
        <f t="shared" si="55"/>
        <v>1745,Mitsubishi,Raider,2008,regular unleaded,AUTOMATIC,210,28780,|n</v>
      </c>
    </row>
    <row r="1747" spans="1:10">
      <c r="A1747" s="5">
        <v>1746</v>
      </c>
      <c r="B1747" s="5" t="s">
        <v>11220</v>
      </c>
      <c r="C1747" s="5" t="s">
        <v>11708</v>
      </c>
      <c r="D1747">
        <v>2008</v>
      </c>
      <c r="E1747" t="s">
        <v>11206</v>
      </c>
      <c r="F1747" t="s">
        <v>11903</v>
      </c>
      <c r="G1747" s="5">
        <v>210</v>
      </c>
      <c r="H1747">
        <v>20490</v>
      </c>
      <c r="I1747" s="5" t="str">
        <f t="shared" si="54"/>
        <v>|n</v>
      </c>
      <c r="J1747" s="5" t="str">
        <f t="shared" si="55"/>
        <v>1746,Mitsubishi,Raider,2008,regular unleaded,MANUAL,210,20490,|n</v>
      </c>
    </row>
    <row r="1748" spans="1:10">
      <c r="A1748" s="5">
        <v>1747</v>
      </c>
      <c r="B1748" s="5" t="s">
        <v>11220</v>
      </c>
      <c r="C1748" s="5" t="s">
        <v>11708</v>
      </c>
      <c r="D1748">
        <v>2009</v>
      </c>
      <c r="E1748" t="s">
        <v>11206</v>
      </c>
      <c r="F1748" t="s">
        <v>11904</v>
      </c>
      <c r="G1748" s="5">
        <v>210</v>
      </c>
      <c r="H1748">
        <v>29425</v>
      </c>
      <c r="I1748" s="5" t="str">
        <f t="shared" si="54"/>
        <v>|n</v>
      </c>
      <c r="J1748" s="5" t="str">
        <f t="shared" si="55"/>
        <v>1747,Mitsubishi,Raider,2009,regular unleaded,AUTOMATIC,210,29425,|n</v>
      </c>
    </row>
    <row r="1749" spans="1:10">
      <c r="A1749" s="5">
        <v>1748</v>
      </c>
      <c r="B1749" s="5" t="s">
        <v>11220</v>
      </c>
      <c r="C1749" t="s">
        <v>11708</v>
      </c>
      <c r="D1749">
        <v>2009</v>
      </c>
      <c r="E1749" t="s">
        <v>11206</v>
      </c>
      <c r="F1749" t="s">
        <v>11903</v>
      </c>
      <c r="G1749" s="5">
        <v>210</v>
      </c>
      <c r="H1749">
        <v>21135</v>
      </c>
      <c r="I1749" s="5" t="str">
        <f t="shared" si="54"/>
        <v>|n</v>
      </c>
      <c r="J1749" s="5" t="str">
        <f t="shared" si="55"/>
        <v>1748,Mitsubishi,Raider,2009,regular unleaded,MANUAL,210,21135,|n</v>
      </c>
    </row>
    <row r="1750" spans="1:10">
      <c r="A1750" s="5">
        <v>1749</v>
      </c>
      <c r="B1750" s="5" t="s">
        <v>11214</v>
      </c>
      <c r="C1750" t="s">
        <v>11221</v>
      </c>
      <c r="D1750">
        <v>2007</v>
      </c>
      <c r="E1750" t="s">
        <v>11206</v>
      </c>
      <c r="F1750" t="s">
        <v>11904</v>
      </c>
      <c r="G1750" s="5">
        <v>306</v>
      </c>
      <c r="H1750">
        <v>41250</v>
      </c>
      <c r="I1750" s="5" t="str">
        <f t="shared" si="54"/>
        <v>|n</v>
      </c>
      <c r="J1750" s="5" t="str">
        <f t="shared" si="55"/>
        <v>1749,Nissan,350Z,2007,regular unleaded,AUTOMATIC,306,41250,|n</v>
      </c>
    </row>
    <row r="1751" spans="1:10">
      <c r="A1751" s="5">
        <v>1750</v>
      </c>
      <c r="B1751" s="5" t="s">
        <v>11214</v>
      </c>
      <c r="C1751" t="s">
        <v>11221</v>
      </c>
      <c r="D1751">
        <v>2007</v>
      </c>
      <c r="E1751" t="s">
        <v>11206</v>
      </c>
      <c r="F1751" t="s">
        <v>11903</v>
      </c>
      <c r="G1751" s="5">
        <v>306</v>
      </c>
      <c r="H1751">
        <v>40250</v>
      </c>
      <c r="I1751" s="5" t="str">
        <f t="shared" si="54"/>
        <v>|n</v>
      </c>
      <c r="J1751" s="5" t="str">
        <f t="shared" si="55"/>
        <v>1750,Nissan,350Z,2007,regular unleaded,MANUAL,306,40250,|n</v>
      </c>
    </row>
    <row r="1752" spans="1:10">
      <c r="A1752" s="5">
        <v>1751</v>
      </c>
      <c r="B1752" s="5" t="s">
        <v>11214</v>
      </c>
      <c r="C1752" t="s">
        <v>11221</v>
      </c>
      <c r="D1752">
        <v>2008</v>
      </c>
      <c r="E1752" t="s">
        <v>11206</v>
      </c>
      <c r="F1752" t="s">
        <v>11904</v>
      </c>
      <c r="G1752" s="5">
        <v>306</v>
      </c>
      <c r="H1752">
        <v>41980</v>
      </c>
      <c r="I1752" s="5" t="str">
        <f t="shared" si="54"/>
        <v>|n</v>
      </c>
      <c r="J1752" s="5" t="str">
        <f t="shared" si="55"/>
        <v>1751,Nissan,350Z,2008,regular unleaded,AUTOMATIC,306,41980,|n</v>
      </c>
    </row>
    <row r="1753" spans="1:10">
      <c r="A1753" s="5">
        <v>1752</v>
      </c>
      <c r="B1753" s="5" t="s">
        <v>11214</v>
      </c>
      <c r="C1753" t="s">
        <v>11221</v>
      </c>
      <c r="D1753">
        <v>2008</v>
      </c>
      <c r="E1753" t="s">
        <v>11206</v>
      </c>
      <c r="F1753" t="s">
        <v>11903</v>
      </c>
      <c r="G1753" s="5">
        <v>306</v>
      </c>
      <c r="H1753">
        <v>40980</v>
      </c>
      <c r="I1753" s="5" t="str">
        <f t="shared" si="54"/>
        <v>|n</v>
      </c>
      <c r="J1753" s="5" t="str">
        <f t="shared" si="55"/>
        <v>1752,Nissan,350Z,2008,regular unleaded,MANUAL,306,40980,|n</v>
      </c>
    </row>
    <row r="1754" spans="1:10">
      <c r="A1754" s="5">
        <v>1753</v>
      </c>
      <c r="B1754" s="5" t="s">
        <v>11214</v>
      </c>
      <c r="C1754" t="s">
        <v>11221</v>
      </c>
      <c r="D1754">
        <v>2009</v>
      </c>
      <c r="E1754" t="s">
        <v>11206</v>
      </c>
      <c r="F1754" t="s">
        <v>11904</v>
      </c>
      <c r="G1754" s="5">
        <v>306</v>
      </c>
      <c r="H1754">
        <v>42570</v>
      </c>
      <c r="I1754" s="5" t="str">
        <f t="shared" si="54"/>
        <v>|n</v>
      </c>
      <c r="J1754" s="5" t="str">
        <f t="shared" si="55"/>
        <v>1753,Nissan,350Z,2009,regular unleaded,AUTOMATIC,306,42570,|n</v>
      </c>
    </row>
    <row r="1755" spans="1:10">
      <c r="A1755" s="5">
        <v>1754</v>
      </c>
      <c r="B1755" s="5" t="s">
        <v>11214</v>
      </c>
      <c r="C1755" s="5" t="s">
        <v>11221</v>
      </c>
      <c r="D1755">
        <v>2009</v>
      </c>
      <c r="E1755" t="s">
        <v>11206</v>
      </c>
      <c r="F1755" t="s">
        <v>11903</v>
      </c>
      <c r="G1755" s="5">
        <v>306</v>
      </c>
      <c r="H1755">
        <v>41570</v>
      </c>
      <c r="I1755" s="5" t="str">
        <f t="shared" si="54"/>
        <v>|n</v>
      </c>
      <c r="J1755" s="5" t="str">
        <f t="shared" si="55"/>
        <v>1754,Nissan,350Z,2009,regular unleaded,MANUAL,306,41570,|n</v>
      </c>
    </row>
    <row r="1756" spans="1:10">
      <c r="A1756" s="5">
        <v>1755</v>
      </c>
      <c r="B1756" s="5" t="s">
        <v>11214</v>
      </c>
      <c r="C1756" s="5" t="s">
        <v>11223</v>
      </c>
      <c r="D1756">
        <v>2015</v>
      </c>
      <c r="E1756" t="s">
        <v>11202</v>
      </c>
      <c r="F1756" t="s">
        <v>11904</v>
      </c>
      <c r="G1756" s="5">
        <v>332</v>
      </c>
      <c r="H1756">
        <v>49400</v>
      </c>
      <c r="I1756" s="5" t="str">
        <f t="shared" si="54"/>
        <v>|n</v>
      </c>
      <c r="J1756" s="5" t="str">
        <f t="shared" si="55"/>
        <v>1755,Nissan,370Z,2015,premium unleaded (required),AUTOMATIC,332,49400,|n</v>
      </c>
    </row>
    <row r="1757" spans="1:10">
      <c r="A1757" s="5">
        <v>1756</v>
      </c>
      <c r="B1757" s="5" t="s">
        <v>11214</v>
      </c>
      <c r="C1757" t="s">
        <v>11223</v>
      </c>
      <c r="D1757">
        <v>2015</v>
      </c>
      <c r="E1757" t="s">
        <v>11202</v>
      </c>
      <c r="F1757" t="s">
        <v>11903</v>
      </c>
      <c r="G1757" s="5">
        <v>332</v>
      </c>
      <c r="H1757">
        <v>48100</v>
      </c>
      <c r="I1757" s="5" t="str">
        <f t="shared" si="54"/>
        <v>|n</v>
      </c>
      <c r="J1757" s="5" t="str">
        <f t="shared" si="55"/>
        <v>1756,Nissan,370Z,2015,premium unleaded (required),MANUAL,332,48100,|n</v>
      </c>
    </row>
    <row r="1758" spans="1:10">
      <c r="A1758" s="5">
        <v>1757</v>
      </c>
      <c r="B1758" s="5" t="s">
        <v>11214</v>
      </c>
      <c r="C1758" t="s">
        <v>11223</v>
      </c>
      <c r="D1758">
        <v>2016</v>
      </c>
      <c r="E1758" t="s">
        <v>11202</v>
      </c>
      <c r="F1758" t="s">
        <v>11904</v>
      </c>
      <c r="G1758" s="5">
        <v>332</v>
      </c>
      <c r="H1758">
        <v>49400</v>
      </c>
      <c r="I1758" s="5" t="str">
        <f t="shared" si="54"/>
        <v>|n</v>
      </c>
      <c r="J1758" s="5" t="str">
        <f t="shared" si="55"/>
        <v>1757,Nissan,370Z,2016,premium unleaded (required),AUTOMATIC,332,49400,|n</v>
      </c>
    </row>
    <row r="1759" spans="1:10">
      <c r="A1759" s="5">
        <v>1758</v>
      </c>
      <c r="B1759" s="5" t="s">
        <v>11214</v>
      </c>
      <c r="C1759" t="s">
        <v>11223</v>
      </c>
      <c r="D1759">
        <v>2016</v>
      </c>
      <c r="E1759" t="s">
        <v>11202</v>
      </c>
      <c r="F1759" t="s">
        <v>11903</v>
      </c>
      <c r="G1759" s="5">
        <v>332</v>
      </c>
      <c r="H1759">
        <v>48100</v>
      </c>
      <c r="I1759" s="5" t="str">
        <f t="shared" si="54"/>
        <v>|n</v>
      </c>
      <c r="J1759" s="5" t="str">
        <f t="shared" si="55"/>
        <v>1758,Nissan,370Z,2016,premium unleaded (required),MANUAL,332,48100,|n</v>
      </c>
    </row>
    <row r="1760" spans="1:10">
      <c r="A1760" s="5">
        <v>1759</v>
      </c>
      <c r="B1760" s="5" t="s">
        <v>11214</v>
      </c>
      <c r="C1760" t="s">
        <v>11223</v>
      </c>
      <c r="D1760">
        <v>2017</v>
      </c>
      <c r="E1760" t="s">
        <v>11202</v>
      </c>
      <c r="F1760" t="s">
        <v>11904</v>
      </c>
      <c r="G1760" s="5">
        <v>332</v>
      </c>
      <c r="H1760">
        <v>49400</v>
      </c>
      <c r="I1760" s="5" t="str">
        <f t="shared" si="54"/>
        <v>|n</v>
      </c>
      <c r="J1760" s="5" t="str">
        <f t="shared" si="55"/>
        <v>1759,Nissan,370Z,2017,premium unleaded (required),AUTOMATIC,332,49400,|n</v>
      </c>
    </row>
    <row r="1761" spans="1:10">
      <c r="A1761" s="5">
        <v>1760</v>
      </c>
      <c r="B1761" s="5" t="s">
        <v>11214</v>
      </c>
      <c r="C1761" t="s">
        <v>11223</v>
      </c>
      <c r="D1761">
        <v>2017</v>
      </c>
      <c r="E1761" t="s">
        <v>11202</v>
      </c>
      <c r="F1761" t="s">
        <v>11903</v>
      </c>
      <c r="G1761" s="5">
        <v>332</v>
      </c>
      <c r="H1761">
        <v>48100</v>
      </c>
      <c r="I1761" s="5" t="str">
        <f t="shared" si="54"/>
        <v>|n</v>
      </c>
      <c r="J1761" s="5" t="str">
        <f t="shared" si="55"/>
        <v>1760,Nissan,370Z,2017,premium unleaded (required),MANUAL,332,48100,|n</v>
      </c>
    </row>
    <row r="1762" spans="1:10">
      <c r="A1762" s="5">
        <v>1761</v>
      </c>
      <c r="B1762" s="5" t="s">
        <v>11214</v>
      </c>
      <c r="C1762" t="s">
        <v>11284</v>
      </c>
      <c r="D1762">
        <v>2015</v>
      </c>
      <c r="E1762" t="s">
        <v>11206</v>
      </c>
      <c r="F1762" t="s">
        <v>11904</v>
      </c>
      <c r="G1762" s="5">
        <v>270</v>
      </c>
      <c r="H1762">
        <v>32350</v>
      </c>
      <c r="I1762" s="5" t="str">
        <f t="shared" si="54"/>
        <v>|n</v>
      </c>
      <c r="J1762" s="5" t="str">
        <f t="shared" si="55"/>
        <v>1761,Nissan,Altima,2015,regular unleaded,AUTOMATIC,270,32350,|n</v>
      </c>
    </row>
    <row r="1763" spans="1:10">
      <c r="A1763" s="5">
        <v>1762</v>
      </c>
      <c r="B1763" s="5" t="s">
        <v>11214</v>
      </c>
      <c r="C1763" t="s">
        <v>11284</v>
      </c>
      <c r="D1763">
        <v>2016</v>
      </c>
      <c r="E1763" t="s">
        <v>11206</v>
      </c>
      <c r="F1763" t="s">
        <v>11904</v>
      </c>
      <c r="G1763" s="5">
        <v>270</v>
      </c>
      <c r="H1763">
        <v>32690</v>
      </c>
      <c r="I1763" s="5">
        <f t="shared" si="54"/>
        <v>1761</v>
      </c>
      <c r="J1763" s="5" t="str">
        <f t="shared" si="55"/>
        <v>1762,Nissan,Altima,2016,regular unleaded,AUTOMATIC,270,32690,1761</v>
      </c>
    </row>
    <row r="1764" spans="1:10">
      <c r="A1764" s="5">
        <v>1763</v>
      </c>
      <c r="B1764" s="5" t="s">
        <v>11214</v>
      </c>
      <c r="C1764" t="s">
        <v>11284</v>
      </c>
      <c r="D1764">
        <v>2017</v>
      </c>
      <c r="E1764" t="s">
        <v>11206</v>
      </c>
      <c r="F1764" t="s">
        <v>11904</v>
      </c>
      <c r="G1764" s="5">
        <v>270</v>
      </c>
      <c r="H1764">
        <v>32690</v>
      </c>
      <c r="I1764" s="5">
        <f t="shared" si="54"/>
        <v>1762</v>
      </c>
      <c r="J1764" s="5" t="str">
        <f t="shared" si="55"/>
        <v>1763,Nissan,Altima,2017,regular unleaded,AUTOMATIC,270,32690,1762</v>
      </c>
    </row>
    <row r="1765" spans="1:10">
      <c r="A1765" s="5">
        <v>1764</v>
      </c>
      <c r="B1765" s="5" t="s">
        <v>11214</v>
      </c>
      <c r="C1765" t="s">
        <v>11283</v>
      </c>
      <c r="D1765">
        <v>2009</v>
      </c>
      <c r="E1765" t="s">
        <v>11206</v>
      </c>
      <c r="F1765" t="s">
        <v>11904</v>
      </c>
      <c r="G1765" s="5">
        <v>198</v>
      </c>
      <c r="H1765">
        <v>26650</v>
      </c>
      <c r="I1765" s="5" t="str">
        <f t="shared" si="54"/>
        <v>|n</v>
      </c>
      <c r="J1765" s="5" t="str">
        <f t="shared" si="55"/>
        <v>1764,Nissan,Altima Hybrid,2009,regular unleaded,AUTOMATIC,198,26650,|n</v>
      </c>
    </row>
    <row r="1766" spans="1:10">
      <c r="A1766" s="5">
        <v>1765</v>
      </c>
      <c r="B1766" s="5" t="s">
        <v>11214</v>
      </c>
      <c r="C1766" s="5" t="s">
        <v>11283</v>
      </c>
      <c r="D1766">
        <v>2010</v>
      </c>
      <c r="E1766" t="s">
        <v>11206</v>
      </c>
      <c r="F1766" t="s">
        <v>11904</v>
      </c>
      <c r="G1766" s="5">
        <v>158</v>
      </c>
      <c r="H1766">
        <v>26780</v>
      </c>
      <c r="I1766" s="5">
        <f t="shared" si="54"/>
        <v>1764</v>
      </c>
      <c r="J1766" s="5" t="str">
        <f t="shared" si="55"/>
        <v>1765,Nissan,Altima Hybrid,2010,regular unleaded,AUTOMATIC,158,26780,1764</v>
      </c>
    </row>
    <row r="1767" spans="1:10">
      <c r="A1767" s="5">
        <v>1766</v>
      </c>
      <c r="B1767" s="5" t="s">
        <v>11214</v>
      </c>
      <c r="C1767" s="5" t="s">
        <v>11283</v>
      </c>
      <c r="D1767">
        <v>2011</v>
      </c>
      <c r="E1767" t="s">
        <v>11206</v>
      </c>
      <c r="F1767" t="s">
        <v>11904</v>
      </c>
      <c r="G1767" s="5">
        <v>198</v>
      </c>
      <c r="H1767">
        <v>26800</v>
      </c>
      <c r="I1767" s="5">
        <f t="shared" si="54"/>
        <v>1765</v>
      </c>
      <c r="J1767" s="5" t="str">
        <f t="shared" si="55"/>
        <v>1766,Nissan,Altima Hybrid,2011,regular unleaded,AUTOMATIC,198,26800,1765</v>
      </c>
    </row>
    <row r="1768" spans="1:10">
      <c r="A1768" s="5">
        <v>1767</v>
      </c>
      <c r="B1768" s="5" t="s">
        <v>11214</v>
      </c>
      <c r="C1768" t="s">
        <v>11288</v>
      </c>
      <c r="D1768">
        <v>2014</v>
      </c>
      <c r="E1768" t="s">
        <v>11206</v>
      </c>
      <c r="F1768" t="s">
        <v>11904</v>
      </c>
      <c r="G1768" s="5">
        <v>317</v>
      </c>
      <c r="H1768">
        <v>52860</v>
      </c>
      <c r="I1768" s="5" t="str">
        <f t="shared" si="54"/>
        <v>|n</v>
      </c>
      <c r="J1768" s="5" t="str">
        <f t="shared" si="55"/>
        <v>1767,Nissan,Armada,2014,regular unleaded,AUTOMATIC,317,52860,|n</v>
      </c>
    </row>
    <row r="1769" spans="1:10">
      <c r="A1769" s="5">
        <v>1768</v>
      </c>
      <c r="B1769" s="5" t="s">
        <v>11214</v>
      </c>
      <c r="C1769" t="s">
        <v>11288</v>
      </c>
      <c r="D1769">
        <v>2015</v>
      </c>
      <c r="E1769" t="s">
        <v>11206</v>
      </c>
      <c r="F1769" t="s">
        <v>11904</v>
      </c>
      <c r="G1769" s="5">
        <v>317</v>
      </c>
      <c r="H1769">
        <v>53680</v>
      </c>
      <c r="I1769" s="5">
        <f t="shared" si="54"/>
        <v>1767</v>
      </c>
      <c r="J1769" s="5" t="str">
        <f t="shared" si="55"/>
        <v>1768,Nissan,Armada,2015,regular unleaded,AUTOMATIC,317,53680,1767</v>
      </c>
    </row>
    <row r="1770" spans="1:10">
      <c r="A1770" s="5">
        <v>1769</v>
      </c>
      <c r="B1770" s="5" t="s">
        <v>11214</v>
      </c>
      <c r="C1770" t="s">
        <v>11288</v>
      </c>
      <c r="D1770">
        <v>2017</v>
      </c>
      <c r="E1770" t="s">
        <v>11206</v>
      </c>
      <c r="F1770" t="s">
        <v>11904</v>
      </c>
      <c r="G1770" s="5">
        <v>390</v>
      </c>
      <c r="H1770">
        <v>60490</v>
      </c>
      <c r="I1770" s="5">
        <f t="shared" si="54"/>
        <v>1768</v>
      </c>
      <c r="J1770" s="5" t="str">
        <f t="shared" si="55"/>
        <v>1769,Nissan,Armada,2017,regular unleaded,AUTOMATIC,390,60490,1768</v>
      </c>
    </row>
    <row r="1771" spans="1:10">
      <c r="A1771" s="5">
        <v>1770</v>
      </c>
      <c r="B1771" s="5" t="s">
        <v>11214</v>
      </c>
      <c r="C1771" t="s">
        <v>11402</v>
      </c>
      <c r="D1771">
        <v>2012</v>
      </c>
      <c r="E1771" t="s">
        <v>11206</v>
      </c>
      <c r="F1771" t="s">
        <v>11904</v>
      </c>
      <c r="G1771" s="5">
        <v>122</v>
      </c>
      <c r="H1771">
        <v>18680</v>
      </c>
      <c r="I1771" s="5" t="str">
        <f t="shared" si="54"/>
        <v>|n</v>
      </c>
      <c r="J1771" s="5" t="str">
        <f t="shared" si="55"/>
        <v>1770,Nissan,Cube,2012,regular unleaded,AUTOMATIC,122,18680,|n</v>
      </c>
    </row>
    <row r="1772" spans="1:10">
      <c r="A1772" s="5">
        <v>1771</v>
      </c>
      <c r="B1772" s="5" t="s">
        <v>11214</v>
      </c>
      <c r="C1772" t="s">
        <v>11402</v>
      </c>
      <c r="D1772">
        <v>2012</v>
      </c>
      <c r="E1772" t="s">
        <v>11206</v>
      </c>
      <c r="F1772" t="s">
        <v>11903</v>
      </c>
      <c r="G1772" s="5">
        <v>122</v>
      </c>
      <c r="H1772">
        <v>16580</v>
      </c>
      <c r="I1772" s="5" t="str">
        <f t="shared" si="54"/>
        <v>|n</v>
      </c>
      <c r="J1772" s="5" t="str">
        <f t="shared" si="55"/>
        <v>1771,Nissan,Cube,2012,regular unleaded,MANUAL,122,16580,|n</v>
      </c>
    </row>
    <row r="1773" spans="1:10">
      <c r="A1773" s="5">
        <v>1772</v>
      </c>
      <c r="B1773" s="5" t="s">
        <v>11214</v>
      </c>
      <c r="C1773" t="s">
        <v>11402</v>
      </c>
      <c r="D1773">
        <v>2013</v>
      </c>
      <c r="E1773" t="s">
        <v>11206</v>
      </c>
      <c r="F1773" t="s">
        <v>11904</v>
      </c>
      <c r="G1773" s="5">
        <v>122</v>
      </c>
      <c r="H1773">
        <v>18860</v>
      </c>
      <c r="I1773" s="5" t="str">
        <f t="shared" si="54"/>
        <v>|n</v>
      </c>
      <c r="J1773" s="5" t="str">
        <f t="shared" si="55"/>
        <v>1772,Nissan,Cube,2013,regular unleaded,AUTOMATIC,122,18860,|n</v>
      </c>
    </row>
    <row r="1774" spans="1:10">
      <c r="A1774" s="5">
        <v>1773</v>
      </c>
      <c r="B1774" s="5" t="s">
        <v>11214</v>
      </c>
      <c r="C1774" t="s">
        <v>11402</v>
      </c>
      <c r="D1774">
        <v>2013</v>
      </c>
      <c r="E1774" t="s">
        <v>11206</v>
      </c>
      <c r="F1774" t="s">
        <v>11903</v>
      </c>
      <c r="G1774" s="5">
        <v>122</v>
      </c>
      <c r="H1774">
        <v>16760</v>
      </c>
      <c r="I1774" s="5" t="str">
        <f t="shared" si="54"/>
        <v>|n</v>
      </c>
      <c r="J1774" s="5" t="str">
        <f t="shared" si="55"/>
        <v>1773,Nissan,Cube,2013,regular unleaded,MANUAL,122,16760,|n</v>
      </c>
    </row>
    <row r="1775" spans="1:10">
      <c r="A1775" s="5">
        <v>1774</v>
      </c>
      <c r="B1775" s="5" t="s">
        <v>11214</v>
      </c>
      <c r="C1775" t="s">
        <v>11402</v>
      </c>
      <c r="D1775">
        <v>2014</v>
      </c>
      <c r="E1775" t="s">
        <v>11206</v>
      </c>
      <c r="F1775" t="s">
        <v>11904</v>
      </c>
      <c r="G1775" s="5">
        <v>122</v>
      </c>
      <c r="H1775">
        <v>19000</v>
      </c>
      <c r="I1775" s="5" t="str">
        <f t="shared" si="54"/>
        <v>|n</v>
      </c>
      <c r="J1775" s="5" t="str">
        <f t="shared" si="55"/>
        <v>1774,Nissan,Cube,2014,regular unleaded,AUTOMATIC,122,19000,|n</v>
      </c>
    </row>
    <row r="1776" spans="1:10">
      <c r="A1776" s="5">
        <v>1775</v>
      </c>
      <c r="B1776" s="5" t="s">
        <v>11214</v>
      </c>
      <c r="C1776" t="s">
        <v>11402</v>
      </c>
      <c r="D1776">
        <v>2014</v>
      </c>
      <c r="E1776" t="s">
        <v>11206</v>
      </c>
      <c r="F1776" t="s">
        <v>11903</v>
      </c>
      <c r="G1776" s="5">
        <v>122</v>
      </c>
      <c r="H1776">
        <v>16900</v>
      </c>
      <c r="I1776" s="5" t="str">
        <f t="shared" si="54"/>
        <v>|n</v>
      </c>
      <c r="J1776" s="5" t="str">
        <f t="shared" si="55"/>
        <v>1775,Nissan,Cube,2014,regular unleaded,MANUAL,122,16900,|n</v>
      </c>
    </row>
    <row r="1777" spans="1:10">
      <c r="A1777" s="5">
        <v>1776</v>
      </c>
      <c r="B1777" s="5" t="s">
        <v>11214</v>
      </c>
      <c r="C1777" t="s">
        <v>11488</v>
      </c>
      <c r="D1777">
        <v>2015</v>
      </c>
      <c r="E1777" t="s">
        <v>11206</v>
      </c>
      <c r="F1777" t="s">
        <v>11904</v>
      </c>
      <c r="G1777" s="5">
        <v>261</v>
      </c>
      <c r="H1777">
        <v>35260</v>
      </c>
      <c r="I1777" s="5" t="str">
        <f t="shared" si="54"/>
        <v>|n</v>
      </c>
      <c r="J1777" s="5" t="str">
        <f t="shared" si="55"/>
        <v>1776,Nissan,Frontier,2015,regular unleaded,AUTOMATIC,261,35260,|n</v>
      </c>
    </row>
    <row r="1778" spans="1:10">
      <c r="A1778" s="5">
        <v>1777</v>
      </c>
      <c r="B1778" s="5" t="s">
        <v>11214</v>
      </c>
      <c r="C1778" t="s">
        <v>11488</v>
      </c>
      <c r="D1778">
        <v>2015</v>
      </c>
      <c r="E1778" t="s">
        <v>11206</v>
      </c>
      <c r="F1778" t="s">
        <v>11903</v>
      </c>
      <c r="G1778" s="5">
        <v>261</v>
      </c>
      <c r="H1778">
        <v>31510</v>
      </c>
      <c r="I1778" s="5" t="str">
        <f t="shared" si="54"/>
        <v>|n</v>
      </c>
      <c r="J1778" s="5" t="str">
        <f t="shared" si="55"/>
        <v>1777,Nissan,Frontier,2015,regular unleaded,MANUAL,261,31510,|n</v>
      </c>
    </row>
    <row r="1779" spans="1:10">
      <c r="A1779" s="5">
        <v>1778</v>
      </c>
      <c r="B1779" s="5" t="s">
        <v>11214</v>
      </c>
      <c r="C1779" t="s">
        <v>11488</v>
      </c>
      <c r="D1779">
        <v>2016</v>
      </c>
      <c r="E1779" t="s">
        <v>11206</v>
      </c>
      <c r="F1779" t="s">
        <v>11904</v>
      </c>
      <c r="G1779" s="5">
        <v>261</v>
      </c>
      <c r="H1779">
        <v>35610</v>
      </c>
      <c r="I1779" s="5" t="str">
        <f t="shared" si="54"/>
        <v>|n</v>
      </c>
      <c r="J1779" s="5" t="str">
        <f t="shared" si="55"/>
        <v>1778,Nissan,Frontier,2016,regular unleaded,AUTOMATIC,261,35610,|n</v>
      </c>
    </row>
    <row r="1780" spans="1:10">
      <c r="A1780" s="5">
        <v>1779</v>
      </c>
      <c r="B1780" s="5" t="s">
        <v>11214</v>
      </c>
      <c r="C1780" t="s">
        <v>11488</v>
      </c>
      <c r="D1780">
        <v>2016</v>
      </c>
      <c r="E1780" t="s">
        <v>11206</v>
      </c>
      <c r="F1780" t="s">
        <v>11903</v>
      </c>
      <c r="G1780" s="5">
        <v>261</v>
      </c>
      <c r="H1780">
        <v>31840</v>
      </c>
      <c r="I1780" s="5" t="str">
        <f t="shared" si="54"/>
        <v>|n</v>
      </c>
      <c r="J1780" s="5" t="str">
        <f t="shared" si="55"/>
        <v>1779,Nissan,Frontier,2016,regular unleaded,MANUAL,261,31840,|n</v>
      </c>
    </row>
    <row r="1781" spans="1:10">
      <c r="A1781" s="5">
        <v>1780</v>
      </c>
      <c r="B1781" s="5" t="s">
        <v>11214</v>
      </c>
      <c r="C1781" t="s">
        <v>11488</v>
      </c>
      <c r="D1781">
        <v>2017</v>
      </c>
      <c r="E1781" t="s">
        <v>11206</v>
      </c>
      <c r="F1781" t="s">
        <v>11904</v>
      </c>
      <c r="G1781" s="5">
        <v>261</v>
      </c>
      <c r="H1781">
        <v>36410</v>
      </c>
      <c r="I1781" s="5" t="str">
        <f t="shared" si="54"/>
        <v>|n</v>
      </c>
      <c r="J1781" s="5" t="str">
        <f t="shared" si="55"/>
        <v>1780,Nissan,Frontier,2017,regular unleaded,AUTOMATIC,261,36410,|n</v>
      </c>
    </row>
    <row r="1782" spans="1:10">
      <c r="A1782" s="5">
        <v>1781</v>
      </c>
      <c r="B1782" s="5" t="s">
        <v>11214</v>
      </c>
      <c r="C1782" t="s">
        <v>11488</v>
      </c>
      <c r="D1782">
        <v>2017</v>
      </c>
      <c r="E1782" t="s">
        <v>11206</v>
      </c>
      <c r="F1782" t="s">
        <v>11903</v>
      </c>
      <c r="G1782" s="5">
        <v>261</v>
      </c>
      <c r="H1782">
        <v>32340</v>
      </c>
      <c r="I1782" s="5" t="str">
        <f t="shared" si="54"/>
        <v>|n</v>
      </c>
      <c r="J1782" s="5" t="str">
        <f t="shared" si="55"/>
        <v>1781,Nissan,Frontier,2017,regular unleaded,MANUAL,261,32340,|n</v>
      </c>
    </row>
    <row r="1783" spans="1:10">
      <c r="A1783" s="5">
        <v>1782</v>
      </c>
      <c r="B1783" s="5" t="s">
        <v>11214</v>
      </c>
      <c r="C1783" t="s">
        <v>11543</v>
      </c>
      <c r="D1783">
        <v>2015</v>
      </c>
      <c r="E1783" t="s">
        <v>11209</v>
      </c>
      <c r="F1783" t="s">
        <v>11905</v>
      </c>
      <c r="G1783" s="5">
        <v>600</v>
      </c>
      <c r="H1783">
        <v>149990</v>
      </c>
      <c r="I1783" s="5" t="str">
        <f t="shared" si="54"/>
        <v>|n</v>
      </c>
      <c r="J1783" s="5" t="str">
        <f t="shared" si="55"/>
        <v>1782,Nissan,GT-R,2015,premium unleaded (recommended),AUTOMATED_MANUAL,600,149990,|n</v>
      </c>
    </row>
    <row r="1784" spans="1:10">
      <c r="A1784" s="5">
        <v>1783</v>
      </c>
      <c r="B1784" s="5" t="s">
        <v>11214</v>
      </c>
      <c r="C1784" t="s">
        <v>11543</v>
      </c>
      <c r="D1784">
        <v>2016</v>
      </c>
      <c r="E1784" t="s">
        <v>11202</v>
      </c>
      <c r="F1784" t="s">
        <v>11905</v>
      </c>
      <c r="G1784" s="5">
        <v>600</v>
      </c>
      <c r="H1784">
        <v>149990</v>
      </c>
      <c r="I1784" s="5" t="str">
        <f t="shared" si="54"/>
        <v>|n</v>
      </c>
      <c r="J1784" s="5" t="str">
        <f t="shared" si="55"/>
        <v>1783,Nissan,GT-R,2016,premium unleaded (required),AUTOMATED_MANUAL,600,149990,|n</v>
      </c>
    </row>
    <row r="1785" spans="1:10">
      <c r="A1785" s="5">
        <v>1784</v>
      </c>
      <c r="B1785" s="5" t="s">
        <v>11214</v>
      </c>
      <c r="C1785" t="s">
        <v>11543</v>
      </c>
      <c r="D1785">
        <v>2017</v>
      </c>
      <c r="E1785" t="s">
        <v>11202</v>
      </c>
      <c r="F1785" t="s">
        <v>11905</v>
      </c>
      <c r="G1785" s="5">
        <v>565</v>
      </c>
      <c r="H1785">
        <v>109990</v>
      </c>
      <c r="I1785" s="5">
        <f t="shared" si="54"/>
        <v>1783</v>
      </c>
      <c r="J1785" s="5" t="str">
        <f t="shared" si="55"/>
        <v>1784,Nissan,GT-R,2017,premium unleaded (required),AUTOMATED_MANUAL,565,109990,1783</v>
      </c>
    </row>
    <row r="1786" spans="1:10">
      <c r="A1786" s="5">
        <v>1785</v>
      </c>
      <c r="B1786" s="5" t="s">
        <v>11214</v>
      </c>
      <c r="C1786" t="s">
        <v>11582</v>
      </c>
      <c r="D1786">
        <v>2015</v>
      </c>
      <c r="E1786" t="s">
        <v>11209</v>
      </c>
      <c r="F1786" t="s">
        <v>11904</v>
      </c>
      <c r="G1786" s="5">
        <v>188</v>
      </c>
      <c r="H1786">
        <v>27230</v>
      </c>
      <c r="I1786" s="5" t="str">
        <f t="shared" si="54"/>
        <v>|n</v>
      </c>
      <c r="J1786" s="5" t="str">
        <f t="shared" si="55"/>
        <v>1785,Nissan,Juke,2015,premium unleaded (recommended),AUTOMATIC,188,27230,|n</v>
      </c>
    </row>
    <row r="1787" spans="1:10">
      <c r="A1787" s="5">
        <v>1786</v>
      </c>
      <c r="B1787" s="5" t="s">
        <v>11214</v>
      </c>
      <c r="C1787" t="s">
        <v>11582</v>
      </c>
      <c r="D1787">
        <v>2015</v>
      </c>
      <c r="E1787" t="s">
        <v>11209</v>
      </c>
      <c r="F1787" t="s">
        <v>11903</v>
      </c>
      <c r="G1787" s="5">
        <v>188</v>
      </c>
      <c r="H1787">
        <v>24830</v>
      </c>
      <c r="I1787" s="5" t="str">
        <f t="shared" si="54"/>
        <v>|n</v>
      </c>
      <c r="J1787" s="5" t="str">
        <f t="shared" si="55"/>
        <v>1786,Nissan,Juke,2015,premium unleaded (recommended),MANUAL,188,24830,|n</v>
      </c>
    </row>
    <row r="1788" spans="1:10">
      <c r="A1788" s="5">
        <v>1787</v>
      </c>
      <c r="B1788" s="5" t="s">
        <v>11214</v>
      </c>
      <c r="C1788" t="s">
        <v>11582</v>
      </c>
      <c r="D1788">
        <v>2015</v>
      </c>
      <c r="E1788" t="s">
        <v>11202</v>
      </c>
      <c r="F1788" t="s">
        <v>11904</v>
      </c>
      <c r="G1788" s="5">
        <v>211</v>
      </c>
      <c r="H1788">
        <v>30020</v>
      </c>
      <c r="I1788" s="5" t="str">
        <f t="shared" si="54"/>
        <v>|n</v>
      </c>
      <c r="J1788" s="5" t="str">
        <f t="shared" si="55"/>
        <v>1787,Nissan,Juke,2015,premium unleaded (required),AUTOMATIC,211,30020,|n</v>
      </c>
    </row>
    <row r="1789" spans="1:10">
      <c r="A1789" s="5">
        <v>1788</v>
      </c>
      <c r="B1789" s="5" t="s">
        <v>11214</v>
      </c>
      <c r="C1789" t="s">
        <v>11582</v>
      </c>
      <c r="D1789">
        <v>2015</v>
      </c>
      <c r="E1789" t="s">
        <v>11202</v>
      </c>
      <c r="F1789" t="s">
        <v>11903</v>
      </c>
      <c r="G1789" s="5">
        <v>215</v>
      </c>
      <c r="H1789">
        <v>28020</v>
      </c>
      <c r="I1789" s="5" t="str">
        <f t="shared" si="54"/>
        <v>|n</v>
      </c>
      <c r="J1789" s="5" t="str">
        <f t="shared" si="55"/>
        <v>1788,Nissan,Juke,2015,premium unleaded (required),MANUAL,215,28020,|n</v>
      </c>
    </row>
    <row r="1790" spans="1:10">
      <c r="A1790" s="5">
        <v>1789</v>
      </c>
      <c r="B1790" s="5" t="s">
        <v>11214</v>
      </c>
      <c r="C1790" t="s">
        <v>11582</v>
      </c>
      <c r="D1790">
        <v>2016</v>
      </c>
      <c r="E1790" t="s">
        <v>11209</v>
      </c>
      <c r="F1790" t="s">
        <v>11904</v>
      </c>
      <c r="G1790" s="5">
        <v>188</v>
      </c>
      <c r="H1790">
        <v>27230</v>
      </c>
      <c r="I1790" s="5" t="str">
        <f t="shared" si="54"/>
        <v>|n</v>
      </c>
      <c r="J1790" s="5" t="str">
        <f t="shared" si="55"/>
        <v>1789,Nissan,Juke,2016,premium unleaded (recommended),AUTOMATIC,188,27230,|n</v>
      </c>
    </row>
    <row r="1791" spans="1:10">
      <c r="A1791" s="5">
        <v>1790</v>
      </c>
      <c r="B1791" s="5" t="s">
        <v>11214</v>
      </c>
      <c r="C1791" t="s">
        <v>11582</v>
      </c>
      <c r="D1791">
        <v>2016</v>
      </c>
      <c r="E1791" t="s">
        <v>11209</v>
      </c>
      <c r="F1791" t="s">
        <v>11903</v>
      </c>
      <c r="G1791" s="5">
        <v>188</v>
      </c>
      <c r="H1791">
        <v>24830</v>
      </c>
      <c r="I1791" s="5" t="str">
        <f t="shared" si="54"/>
        <v>|n</v>
      </c>
      <c r="J1791" s="5" t="str">
        <f t="shared" si="55"/>
        <v>1790,Nissan,Juke,2016,premium unleaded (recommended),MANUAL,188,24830,|n</v>
      </c>
    </row>
    <row r="1792" spans="1:10">
      <c r="A1792" s="5">
        <v>1791</v>
      </c>
      <c r="B1792" s="5" t="s">
        <v>11214</v>
      </c>
      <c r="C1792" t="s">
        <v>11582</v>
      </c>
      <c r="D1792">
        <v>2016</v>
      </c>
      <c r="E1792" t="s">
        <v>11202</v>
      </c>
      <c r="F1792" t="s">
        <v>11904</v>
      </c>
      <c r="G1792" s="5">
        <v>215</v>
      </c>
      <c r="H1792">
        <v>30020</v>
      </c>
      <c r="I1792" s="5" t="str">
        <f t="shared" si="54"/>
        <v>|n</v>
      </c>
      <c r="J1792" s="5" t="str">
        <f t="shared" si="55"/>
        <v>1791,Nissan,Juke,2016,premium unleaded (required),AUTOMATIC,215,30020,|n</v>
      </c>
    </row>
    <row r="1793" spans="1:10">
      <c r="A1793" s="5">
        <v>1792</v>
      </c>
      <c r="B1793" s="5" t="s">
        <v>11214</v>
      </c>
      <c r="C1793" t="s">
        <v>11582</v>
      </c>
      <c r="D1793">
        <v>2016</v>
      </c>
      <c r="E1793" t="s">
        <v>11202</v>
      </c>
      <c r="F1793" t="s">
        <v>11903</v>
      </c>
      <c r="G1793" s="5">
        <v>211</v>
      </c>
      <c r="H1793">
        <v>28020</v>
      </c>
      <c r="I1793" s="5" t="str">
        <f t="shared" si="54"/>
        <v>|n</v>
      </c>
      <c r="J1793" s="5" t="str">
        <f t="shared" si="55"/>
        <v>1792,Nissan,Juke,2016,premium unleaded (required),MANUAL,211,28020,|n</v>
      </c>
    </row>
    <row r="1794" spans="1:10">
      <c r="A1794" s="5">
        <v>1793</v>
      </c>
      <c r="B1794" s="5" t="s">
        <v>11214</v>
      </c>
      <c r="C1794" t="s">
        <v>11582</v>
      </c>
      <c r="D1794">
        <v>2017</v>
      </c>
      <c r="E1794" t="s">
        <v>11209</v>
      </c>
      <c r="F1794" t="s">
        <v>11904</v>
      </c>
      <c r="G1794" s="5">
        <v>188</v>
      </c>
      <c r="H1794">
        <v>27230</v>
      </c>
      <c r="I1794" s="5" t="str">
        <f t="shared" si="54"/>
        <v>|n</v>
      </c>
      <c r="J1794" s="5" t="str">
        <f t="shared" si="55"/>
        <v>1793,Nissan,Juke,2017,premium unleaded (recommended),AUTOMATIC,188,27230,|n</v>
      </c>
    </row>
    <row r="1795" spans="1:10">
      <c r="A1795" s="5">
        <v>1794</v>
      </c>
      <c r="B1795" s="5" t="s">
        <v>11214</v>
      </c>
      <c r="C1795" t="s">
        <v>11582</v>
      </c>
      <c r="D1795">
        <v>2017</v>
      </c>
      <c r="E1795" t="s">
        <v>11209</v>
      </c>
      <c r="F1795" t="s">
        <v>11903</v>
      </c>
      <c r="G1795" s="5">
        <v>188</v>
      </c>
      <c r="H1795">
        <v>24830</v>
      </c>
      <c r="I1795" s="5" t="str">
        <f t="shared" ref="I1795:I1858" si="56">IF(AND($B1794=$B1795,$C1794=$C1795,$E1794=$E1795,$F1794=$F1795),A1794,"|n")</f>
        <v>|n</v>
      </c>
      <c r="J1795" s="5" t="str">
        <f t="shared" ref="J1795:J1858" si="57">A1795&amp;","&amp;B1795&amp;","&amp;C1795&amp;","&amp;D1795&amp;","&amp;E1795&amp;","&amp;F1795&amp;","&amp;G1795&amp;","&amp;H1795&amp;","&amp;I1795</f>
        <v>1794,Nissan,Juke,2017,premium unleaded (recommended),MANUAL,188,24830,|n</v>
      </c>
    </row>
    <row r="1796" spans="1:10">
      <c r="A1796" s="5">
        <v>1795</v>
      </c>
      <c r="B1796" s="5" t="s">
        <v>11214</v>
      </c>
      <c r="C1796" t="s">
        <v>11582</v>
      </c>
      <c r="D1796">
        <v>2017</v>
      </c>
      <c r="E1796" t="s">
        <v>11202</v>
      </c>
      <c r="F1796" t="s">
        <v>11904</v>
      </c>
      <c r="G1796" s="5">
        <v>211</v>
      </c>
      <c r="H1796">
        <v>30020</v>
      </c>
      <c r="I1796" s="5" t="str">
        <f t="shared" si="56"/>
        <v>|n</v>
      </c>
      <c r="J1796" s="5" t="str">
        <f t="shared" si="57"/>
        <v>1795,Nissan,Juke,2017,premium unleaded (required),AUTOMATIC,211,30020,|n</v>
      </c>
    </row>
    <row r="1797" spans="1:10">
      <c r="A1797" s="5">
        <v>1796</v>
      </c>
      <c r="B1797" s="5" t="s">
        <v>11214</v>
      </c>
      <c r="C1797" t="s">
        <v>11582</v>
      </c>
      <c r="D1797">
        <v>2017</v>
      </c>
      <c r="E1797" t="s">
        <v>11202</v>
      </c>
      <c r="F1797" t="s">
        <v>11903</v>
      </c>
      <c r="G1797" s="5">
        <v>215</v>
      </c>
      <c r="H1797">
        <v>28020</v>
      </c>
      <c r="I1797" s="5" t="str">
        <f t="shared" si="56"/>
        <v>|n</v>
      </c>
      <c r="J1797" s="5" t="str">
        <f t="shared" si="57"/>
        <v>1796,Nissan,Juke,2017,premium unleaded (required),MANUAL,215,28020,|n</v>
      </c>
    </row>
    <row r="1798" spans="1:10">
      <c r="A1798" s="5">
        <v>1797</v>
      </c>
      <c r="B1798" s="5" t="s">
        <v>11214</v>
      </c>
      <c r="C1798" t="s">
        <v>11592</v>
      </c>
      <c r="D1798">
        <v>2014</v>
      </c>
      <c r="E1798" t="s">
        <v>11234</v>
      </c>
      <c r="F1798" t="s">
        <v>11906</v>
      </c>
      <c r="G1798" s="5">
        <v>150</v>
      </c>
      <c r="H1798">
        <v>35020</v>
      </c>
      <c r="I1798" s="5" t="str">
        <f t="shared" si="56"/>
        <v>|n</v>
      </c>
      <c r="J1798" s="5" t="str">
        <f t="shared" si="57"/>
        <v>1797,Nissan,Leaf,2014,electric,DIRECT_DRIVE,150,35020,|n</v>
      </c>
    </row>
    <row r="1799" spans="1:10">
      <c r="A1799" s="5">
        <v>1798</v>
      </c>
      <c r="B1799" s="5" t="s">
        <v>11214</v>
      </c>
      <c r="C1799" t="s">
        <v>11592</v>
      </c>
      <c r="D1799">
        <v>2015</v>
      </c>
      <c r="E1799" t="s">
        <v>11234</v>
      </c>
      <c r="F1799" t="s">
        <v>11906</v>
      </c>
      <c r="G1799" s="6">
        <v>150</v>
      </c>
      <c r="H1799">
        <v>35120</v>
      </c>
      <c r="I1799" s="5">
        <f t="shared" si="56"/>
        <v>1797</v>
      </c>
      <c r="J1799" s="5" t="str">
        <f t="shared" si="57"/>
        <v>1798,Nissan,Leaf,2015,electric,DIRECT_DRIVE,150,35120,1797</v>
      </c>
    </row>
    <row r="1800" spans="1:10">
      <c r="A1800" s="5">
        <v>1799</v>
      </c>
      <c r="B1800" s="5" t="s">
        <v>11214</v>
      </c>
      <c r="C1800" t="s">
        <v>11592</v>
      </c>
      <c r="D1800">
        <v>2016</v>
      </c>
      <c r="E1800" t="s">
        <v>11234</v>
      </c>
      <c r="F1800" t="s">
        <v>11906</v>
      </c>
      <c r="G1800" s="6">
        <v>150</v>
      </c>
      <c r="H1800">
        <v>36790</v>
      </c>
      <c r="I1800" s="5">
        <f t="shared" si="56"/>
        <v>1798</v>
      </c>
      <c r="J1800" s="5" t="str">
        <f t="shared" si="57"/>
        <v>1799,Nissan,Leaf,2016,electric,DIRECT_DRIVE,150,36790,1798</v>
      </c>
    </row>
    <row r="1801" spans="1:10">
      <c r="A1801" s="5">
        <v>1800</v>
      </c>
      <c r="B1801" s="5" t="s">
        <v>11214</v>
      </c>
      <c r="C1801" t="s">
        <v>11628</v>
      </c>
      <c r="D1801">
        <v>2014</v>
      </c>
      <c r="E1801" t="s">
        <v>11209</v>
      </c>
      <c r="F1801" t="s">
        <v>11904</v>
      </c>
      <c r="G1801" s="5">
        <v>290</v>
      </c>
      <c r="H1801">
        <v>34380</v>
      </c>
      <c r="I1801" s="5" t="str">
        <f t="shared" si="56"/>
        <v>|n</v>
      </c>
      <c r="J1801" s="5" t="str">
        <f t="shared" si="57"/>
        <v>1800,Nissan,Maxima,2014,premium unleaded (recommended),AUTOMATIC,290,34380,|n</v>
      </c>
    </row>
    <row r="1802" spans="1:10">
      <c r="A1802" s="5">
        <v>1801</v>
      </c>
      <c r="B1802" s="5" t="s">
        <v>11214</v>
      </c>
      <c r="C1802" t="s">
        <v>11628</v>
      </c>
      <c r="D1802">
        <v>2016</v>
      </c>
      <c r="E1802" t="s">
        <v>11209</v>
      </c>
      <c r="F1802" t="s">
        <v>11904</v>
      </c>
      <c r="G1802" s="5">
        <v>300</v>
      </c>
      <c r="H1802">
        <v>39960</v>
      </c>
      <c r="I1802" s="5">
        <f t="shared" si="56"/>
        <v>1800</v>
      </c>
      <c r="J1802" s="5" t="str">
        <f t="shared" si="57"/>
        <v>1801,Nissan,Maxima,2016,premium unleaded (recommended),AUTOMATIC,300,39960,1800</v>
      </c>
    </row>
    <row r="1803" spans="1:10">
      <c r="A1803" s="5">
        <v>1802</v>
      </c>
      <c r="B1803" s="5" t="s">
        <v>11214</v>
      </c>
      <c r="C1803" t="s">
        <v>11628</v>
      </c>
      <c r="D1803">
        <v>2017</v>
      </c>
      <c r="E1803" t="s">
        <v>11209</v>
      </c>
      <c r="F1803" t="s">
        <v>11904</v>
      </c>
      <c r="G1803" s="5">
        <v>300</v>
      </c>
      <c r="H1803">
        <v>40040</v>
      </c>
      <c r="I1803" s="5">
        <f t="shared" si="56"/>
        <v>1801</v>
      </c>
      <c r="J1803" s="5" t="str">
        <f t="shared" si="57"/>
        <v>1802,Nissan,Maxima,2017,premium unleaded (recommended),AUTOMATIC,300,40040,1801</v>
      </c>
    </row>
    <row r="1804" spans="1:10">
      <c r="A1804" s="5">
        <v>1803</v>
      </c>
      <c r="B1804" s="5" t="s">
        <v>11214</v>
      </c>
      <c r="C1804" t="s">
        <v>11654</v>
      </c>
      <c r="D1804">
        <v>2015</v>
      </c>
      <c r="E1804" t="s">
        <v>11206</v>
      </c>
      <c r="F1804" t="s">
        <v>11904</v>
      </c>
      <c r="G1804" s="5">
        <v>260</v>
      </c>
      <c r="H1804">
        <v>40600</v>
      </c>
      <c r="I1804" s="5" t="str">
        <f t="shared" si="56"/>
        <v>|n</v>
      </c>
      <c r="J1804" s="5" t="str">
        <f t="shared" si="57"/>
        <v>1803,Nissan,Murano,2015,regular unleaded,AUTOMATIC,260,40600,|n</v>
      </c>
    </row>
    <row r="1805" spans="1:10">
      <c r="A1805" s="5">
        <v>1804</v>
      </c>
      <c r="B1805" s="5" t="s">
        <v>11214</v>
      </c>
      <c r="C1805" t="s">
        <v>11654</v>
      </c>
      <c r="D1805">
        <v>2016</v>
      </c>
      <c r="E1805" t="s">
        <v>11206</v>
      </c>
      <c r="F1805" t="s">
        <v>11904</v>
      </c>
      <c r="G1805" s="5">
        <v>250</v>
      </c>
      <c r="H1805">
        <v>43780</v>
      </c>
      <c r="I1805" s="5">
        <f t="shared" si="56"/>
        <v>1803</v>
      </c>
      <c r="J1805" s="5" t="str">
        <f t="shared" si="57"/>
        <v>1804,Nissan,Murano,2016,regular unleaded,AUTOMATIC,250,43780,1803</v>
      </c>
    </row>
    <row r="1806" spans="1:10">
      <c r="A1806" s="5">
        <v>1805</v>
      </c>
      <c r="B1806" s="5" t="s">
        <v>11214</v>
      </c>
      <c r="C1806" t="s">
        <v>11654</v>
      </c>
      <c r="D1806">
        <v>2017</v>
      </c>
      <c r="E1806" t="s">
        <v>11206</v>
      </c>
      <c r="F1806" t="s">
        <v>11904</v>
      </c>
      <c r="G1806" s="5">
        <v>260</v>
      </c>
      <c r="H1806">
        <v>40780</v>
      </c>
      <c r="I1806" s="5">
        <f t="shared" si="56"/>
        <v>1804</v>
      </c>
      <c r="J1806" s="5" t="str">
        <f t="shared" si="57"/>
        <v>1805,Nissan,Murano,2017,regular unleaded,AUTOMATIC,260,40780,1804</v>
      </c>
    </row>
    <row r="1807" spans="1:10">
      <c r="A1807" s="5">
        <v>1806</v>
      </c>
      <c r="B1807" s="5" t="s">
        <v>11214</v>
      </c>
      <c r="C1807" t="s">
        <v>11653</v>
      </c>
      <c r="D1807">
        <v>2012</v>
      </c>
      <c r="E1807" t="s">
        <v>11209</v>
      </c>
      <c r="F1807" t="s">
        <v>11904</v>
      </c>
      <c r="G1807" s="6">
        <v>265</v>
      </c>
      <c r="H1807">
        <v>44540</v>
      </c>
      <c r="I1807" s="5" t="str">
        <f t="shared" si="56"/>
        <v>|n</v>
      </c>
      <c r="J1807" s="5" t="str">
        <f t="shared" si="57"/>
        <v>1806,Nissan,Murano CrossCabriolet,2012,premium unleaded (recommended),AUTOMATIC,265,44540,|n</v>
      </c>
    </row>
    <row r="1808" spans="1:10">
      <c r="A1808" s="5">
        <v>1807</v>
      </c>
      <c r="B1808" s="5" t="s">
        <v>11214</v>
      </c>
      <c r="C1808" t="s">
        <v>11653</v>
      </c>
      <c r="D1808">
        <v>2013</v>
      </c>
      <c r="E1808" t="s">
        <v>11209</v>
      </c>
      <c r="F1808" t="s">
        <v>11904</v>
      </c>
      <c r="G1808" s="6">
        <v>265</v>
      </c>
      <c r="H1808">
        <v>44540</v>
      </c>
      <c r="I1808" s="5">
        <f t="shared" si="56"/>
        <v>1806</v>
      </c>
      <c r="J1808" s="5" t="str">
        <f t="shared" si="57"/>
        <v>1807,Nissan,Murano CrossCabriolet,2013,premium unleaded (recommended),AUTOMATIC,265,44540,1806</v>
      </c>
    </row>
    <row r="1809" spans="1:10">
      <c r="A1809" s="5">
        <v>1808</v>
      </c>
      <c r="B1809" s="5" t="s">
        <v>11214</v>
      </c>
      <c r="C1809" t="s">
        <v>11653</v>
      </c>
      <c r="D1809">
        <v>2014</v>
      </c>
      <c r="E1809" t="s">
        <v>11209</v>
      </c>
      <c r="F1809" t="s">
        <v>11904</v>
      </c>
      <c r="G1809" s="5">
        <v>265</v>
      </c>
      <c r="H1809">
        <v>41995</v>
      </c>
      <c r="I1809" s="5">
        <f t="shared" si="56"/>
        <v>1807</v>
      </c>
      <c r="J1809" s="5" t="str">
        <f t="shared" si="57"/>
        <v>1808,Nissan,Murano CrossCabriolet,2014,premium unleaded (recommended),AUTOMATIC,265,41995,1807</v>
      </c>
    </row>
    <row r="1810" spans="1:10">
      <c r="A1810" s="5">
        <v>1809</v>
      </c>
      <c r="B1810" s="5" t="s">
        <v>11214</v>
      </c>
      <c r="C1810" t="s">
        <v>11663</v>
      </c>
      <c r="D1810">
        <v>2015</v>
      </c>
      <c r="E1810" t="s">
        <v>11206</v>
      </c>
      <c r="F1810" t="s">
        <v>11904</v>
      </c>
      <c r="G1810" s="5">
        <v>131</v>
      </c>
      <c r="H1810">
        <v>21710</v>
      </c>
      <c r="I1810" s="5" t="str">
        <f t="shared" si="56"/>
        <v>|n</v>
      </c>
      <c r="J1810" s="5" t="str">
        <f t="shared" si="57"/>
        <v>1809,Nissan,NV200,2015,regular unleaded,AUTOMATIC,131,21710,|n</v>
      </c>
    </row>
    <row r="1811" spans="1:10">
      <c r="A1811" s="5">
        <v>1810</v>
      </c>
      <c r="B1811" s="5" t="s">
        <v>11214</v>
      </c>
      <c r="C1811" t="s">
        <v>11663</v>
      </c>
      <c r="D1811">
        <v>2016</v>
      </c>
      <c r="E1811" t="s">
        <v>11206</v>
      </c>
      <c r="F1811" t="s">
        <v>11904</v>
      </c>
      <c r="G1811" s="5">
        <v>131</v>
      </c>
      <c r="H1811">
        <v>21760</v>
      </c>
      <c r="I1811" s="5">
        <f t="shared" si="56"/>
        <v>1809</v>
      </c>
      <c r="J1811" s="5" t="str">
        <f t="shared" si="57"/>
        <v>1810,Nissan,NV200,2016,regular unleaded,AUTOMATIC,131,21760,1809</v>
      </c>
    </row>
    <row r="1812" spans="1:10">
      <c r="A1812" s="5">
        <v>1811</v>
      </c>
      <c r="B1812" s="5" t="s">
        <v>11214</v>
      </c>
      <c r="C1812" t="s">
        <v>11663</v>
      </c>
      <c r="D1812">
        <v>2017</v>
      </c>
      <c r="E1812" t="s">
        <v>11206</v>
      </c>
      <c r="F1812" t="s">
        <v>11904</v>
      </c>
      <c r="G1812" s="5">
        <v>131</v>
      </c>
      <c r="H1812">
        <v>22230</v>
      </c>
      <c r="I1812" s="5">
        <f t="shared" si="56"/>
        <v>1810</v>
      </c>
      <c r="J1812" s="5" t="str">
        <f t="shared" si="57"/>
        <v>1811,Nissan,NV200,2017,regular unleaded,AUTOMATIC,131,22230,1810</v>
      </c>
    </row>
    <row r="1813" spans="1:10">
      <c r="A1813" s="5">
        <v>1812</v>
      </c>
      <c r="B1813" s="5" t="s">
        <v>11214</v>
      </c>
      <c r="C1813" t="s">
        <v>11676</v>
      </c>
      <c r="D1813">
        <v>2015</v>
      </c>
      <c r="E1813" t="s">
        <v>11206</v>
      </c>
      <c r="F1813" t="s">
        <v>11904</v>
      </c>
      <c r="G1813" s="5">
        <v>260</v>
      </c>
      <c r="H1813">
        <v>43250</v>
      </c>
      <c r="I1813" s="5" t="str">
        <f t="shared" si="56"/>
        <v>|n</v>
      </c>
      <c r="J1813" s="5" t="str">
        <f t="shared" si="57"/>
        <v>1812,Nissan,Pathfinder,2015,regular unleaded,AUTOMATIC,260,43250,|n</v>
      </c>
    </row>
    <row r="1814" spans="1:10">
      <c r="A1814" s="5">
        <v>1813</v>
      </c>
      <c r="B1814" s="5" t="s">
        <v>11214</v>
      </c>
      <c r="C1814" t="s">
        <v>11676</v>
      </c>
      <c r="D1814">
        <v>2016</v>
      </c>
      <c r="E1814" t="s">
        <v>11206</v>
      </c>
      <c r="F1814" t="s">
        <v>11904</v>
      </c>
      <c r="G1814" s="6">
        <v>260</v>
      </c>
      <c r="H1814">
        <v>43300</v>
      </c>
      <c r="I1814" s="5">
        <f t="shared" si="56"/>
        <v>1812</v>
      </c>
      <c r="J1814" s="5" t="str">
        <f t="shared" si="57"/>
        <v>1813,Nissan,Pathfinder,2016,regular unleaded,AUTOMATIC,260,43300,1812</v>
      </c>
    </row>
    <row r="1815" spans="1:10">
      <c r="A1815" s="5">
        <v>1814</v>
      </c>
      <c r="B1815" s="5" t="s">
        <v>11214</v>
      </c>
      <c r="C1815" t="s">
        <v>11676</v>
      </c>
      <c r="D1815">
        <v>2017</v>
      </c>
      <c r="E1815" t="s">
        <v>11206</v>
      </c>
      <c r="F1815" t="s">
        <v>11904</v>
      </c>
      <c r="G1815" s="6">
        <v>284</v>
      </c>
      <c r="H1815">
        <v>43760</v>
      </c>
      <c r="I1815" s="5">
        <f t="shared" si="56"/>
        <v>1813</v>
      </c>
      <c r="J1815" s="5" t="str">
        <f t="shared" si="57"/>
        <v>1814,Nissan,Pathfinder,2017,regular unleaded,AUTOMATIC,284,43760,1813</v>
      </c>
    </row>
    <row r="1816" spans="1:10">
      <c r="A1816" s="5">
        <v>1815</v>
      </c>
      <c r="B1816" s="5" t="s">
        <v>11214</v>
      </c>
      <c r="C1816" t="s">
        <v>11697</v>
      </c>
      <c r="D1816">
        <v>2014</v>
      </c>
      <c r="E1816" t="s">
        <v>11206</v>
      </c>
      <c r="F1816" t="s">
        <v>11904</v>
      </c>
      <c r="G1816" s="5">
        <v>260</v>
      </c>
      <c r="H1816">
        <v>42870</v>
      </c>
      <c r="I1816" s="5" t="str">
        <f t="shared" si="56"/>
        <v>|n</v>
      </c>
      <c r="J1816" s="5" t="str">
        <f t="shared" si="57"/>
        <v>1815,Nissan,Quest,2014,regular unleaded,AUTOMATIC,260,42870,|n</v>
      </c>
    </row>
    <row r="1817" spans="1:10">
      <c r="A1817" s="5">
        <v>1816</v>
      </c>
      <c r="B1817" s="5" t="s">
        <v>11214</v>
      </c>
      <c r="C1817" t="s">
        <v>11697</v>
      </c>
      <c r="D1817">
        <v>2015</v>
      </c>
      <c r="E1817" t="s">
        <v>11206</v>
      </c>
      <c r="F1817" t="s">
        <v>11904</v>
      </c>
      <c r="G1817" s="5">
        <v>260</v>
      </c>
      <c r="H1817">
        <v>43180</v>
      </c>
      <c r="I1817" s="5">
        <f t="shared" si="56"/>
        <v>1815</v>
      </c>
      <c r="J1817" s="5" t="str">
        <f t="shared" si="57"/>
        <v>1816,Nissan,Quest,2015,regular unleaded,AUTOMATIC,260,43180,1815</v>
      </c>
    </row>
    <row r="1818" spans="1:10">
      <c r="A1818" s="5">
        <v>1817</v>
      </c>
      <c r="B1818" s="5" t="s">
        <v>11214</v>
      </c>
      <c r="C1818" s="5" t="s">
        <v>11697</v>
      </c>
      <c r="D1818">
        <v>2016</v>
      </c>
      <c r="E1818" t="s">
        <v>11206</v>
      </c>
      <c r="F1818" t="s">
        <v>11904</v>
      </c>
      <c r="G1818" s="5">
        <v>260</v>
      </c>
      <c r="H1818">
        <v>43230</v>
      </c>
      <c r="I1818" s="5">
        <f t="shared" si="56"/>
        <v>1816</v>
      </c>
      <c r="J1818" s="5" t="str">
        <f t="shared" si="57"/>
        <v>1817,Nissan,Quest,2016,regular unleaded,AUTOMATIC,260,43230,1816</v>
      </c>
    </row>
    <row r="1819" spans="1:10">
      <c r="A1819" s="5">
        <v>1818</v>
      </c>
      <c r="B1819" s="5" t="s">
        <v>11214</v>
      </c>
      <c r="C1819" t="s">
        <v>11734</v>
      </c>
      <c r="D1819">
        <v>2015</v>
      </c>
      <c r="E1819" t="s">
        <v>11206</v>
      </c>
      <c r="F1819" t="s">
        <v>11904</v>
      </c>
      <c r="G1819" s="5">
        <v>170</v>
      </c>
      <c r="H1819">
        <v>29630</v>
      </c>
      <c r="I1819" s="5" t="str">
        <f t="shared" si="56"/>
        <v>|n</v>
      </c>
      <c r="J1819" s="5" t="str">
        <f t="shared" si="57"/>
        <v>1818,Nissan,Rogue,2015,regular unleaded,AUTOMATIC,170,29630,|n</v>
      </c>
    </row>
    <row r="1820" spans="1:10">
      <c r="A1820" s="5">
        <v>1819</v>
      </c>
      <c r="B1820" s="5" t="s">
        <v>11214</v>
      </c>
      <c r="C1820" t="s">
        <v>11734</v>
      </c>
      <c r="D1820">
        <v>2016</v>
      </c>
      <c r="E1820" t="s">
        <v>11206</v>
      </c>
      <c r="F1820" t="s">
        <v>11904</v>
      </c>
      <c r="G1820" s="5">
        <v>170</v>
      </c>
      <c r="H1820">
        <v>30080</v>
      </c>
      <c r="I1820" s="5">
        <f t="shared" si="56"/>
        <v>1818</v>
      </c>
      <c r="J1820" s="5" t="str">
        <f t="shared" si="57"/>
        <v>1819,Nissan,Rogue,2016,regular unleaded,AUTOMATIC,170,30080,1818</v>
      </c>
    </row>
    <row r="1821" spans="1:10">
      <c r="A1821" s="5">
        <v>1820</v>
      </c>
      <c r="B1821" s="5" t="s">
        <v>11214</v>
      </c>
      <c r="C1821" t="s">
        <v>11734</v>
      </c>
      <c r="D1821">
        <v>2017</v>
      </c>
      <c r="E1821" t="s">
        <v>11206</v>
      </c>
      <c r="F1821" t="s">
        <v>11904</v>
      </c>
      <c r="G1821" s="5">
        <v>170</v>
      </c>
      <c r="H1821">
        <v>31310</v>
      </c>
      <c r="I1821" s="5">
        <f t="shared" si="56"/>
        <v>1819</v>
      </c>
      <c r="J1821" s="5" t="str">
        <f t="shared" si="57"/>
        <v>1820,Nissan,Rogue,2017,regular unleaded,AUTOMATIC,170,31310,1819</v>
      </c>
    </row>
    <row r="1822" spans="1:10">
      <c r="A1822" s="5">
        <v>1821</v>
      </c>
      <c r="B1822" s="5" t="s">
        <v>11214</v>
      </c>
      <c r="C1822" t="s">
        <v>11733</v>
      </c>
      <c r="D1822">
        <v>2014</v>
      </c>
      <c r="E1822" t="s">
        <v>11206</v>
      </c>
      <c r="F1822" t="s">
        <v>11904</v>
      </c>
      <c r="G1822" s="5">
        <v>170</v>
      </c>
      <c r="H1822">
        <v>21500</v>
      </c>
      <c r="I1822" s="5" t="str">
        <f t="shared" si="56"/>
        <v>|n</v>
      </c>
      <c r="J1822" s="5" t="str">
        <f t="shared" si="57"/>
        <v>1821,Nissan,Rogue Select,2014,regular unleaded,AUTOMATIC,170,21500,|n</v>
      </c>
    </row>
    <row r="1823" spans="1:10">
      <c r="A1823" s="5">
        <v>1822</v>
      </c>
      <c r="B1823" s="5" t="s">
        <v>11214</v>
      </c>
      <c r="C1823" t="s">
        <v>11733</v>
      </c>
      <c r="D1823">
        <v>2015</v>
      </c>
      <c r="E1823" t="s">
        <v>11206</v>
      </c>
      <c r="F1823" t="s">
        <v>11904</v>
      </c>
      <c r="G1823" s="5">
        <v>170</v>
      </c>
      <c r="H1823">
        <v>21500</v>
      </c>
      <c r="I1823" s="5">
        <f t="shared" si="56"/>
        <v>1821</v>
      </c>
      <c r="J1823" s="5" t="str">
        <f t="shared" si="57"/>
        <v>1822,Nissan,Rogue Select,2015,regular unleaded,AUTOMATIC,170,21500,1821</v>
      </c>
    </row>
    <row r="1824" spans="1:10">
      <c r="A1824" s="5">
        <v>1823</v>
      </c>
      <c r="B1824" s="5" t="s">
        <v>11214</v>
      </c>
      <c r="C1824" t="s">
        <v>11768</v>
      </c>
      <c r="D1824">
        <v>2015</v>
      </c>
      <c r="E1824" t="s">
        <v>11206</v>
      </c>
      <c r="F1824" t="s">
        <v>11904</v>
      </c>
      <c r="G1824" s="5">
        <v>130</v>
      </c>
      <c r="H1824">
        <v>20720</v>
      </c>
      <c r="I1824" s="5" t="str">
        <f t="shared" si="56"/>
        <v>|n</v>
      </c>
      <c r="J1824" s="5" t="str">
        <f t="shared" si="57"/>
        <v>1823,Nissan,Sentra,2015,regular unleaded,AUTOMATIC,130,20720,|n</v>
      </c>
    </row>
    <row r="1825" spans="1:10">
      <c r="A1825" s="5">
        <v>1824</v>
      </c>
      <c r="B1825" s="5" t="s">
        <v>11214</v>
      </c>
      <c r="C1825" t="s">
        <v>11768</v>
      </c>
      <c r="D1825">
        <v>2015</v>
      </c>
      <c r="E1825" t="s">
        <v>11206</v>
      </c>
      <c r="F1825" t="s">
        <v>11903</v>
      </c>
      <c r="G1825" s="5">
        <v>130</v>
      </c>
      <c r="H1825">
        <v>16530</v>
      </c>
      <c r="I1825" s="5" t="str">
        <f t="shared" si="56"/>
        <v>|n</v>
      </c>
      <c r="J1825" s="5" t="str">
        <f t="shared" si="57"/>
        <v>1824,Nissan,Sentra,2015,regular unleaded,MANUAL,130,16530,|n</v>
      </c>
    </row>
    <row r="1826" spans="1:10">
      <c r="A1826" s="5">
        <v>1825</v>
      </c>
      <c r="B1826" s="5" t="s">
        <v>11214</v>
      </c>
      <c r="C1826" t="s">
        <v>11768</v>
      </c>
      <c r="D1826">
        <v>2016</v>
      </c>
      <c r="E1826" t="s">
        <v>11206</v>
      </c>
      <c r="F1826" t="s">
        <v>11904</v>
      </c>
      <c r="G1826" s="5">
        <v>130</v>
      </c>
      <c r="H1826">
        <v>22170</v>
      </c>
      <c r="I1826" s="5" t="str">
        <f t="shared" si="56"/>
        <v>|n</v>
      </c>
      <c r="J1826" s="5" t="str">
        <f t="shared" si="57"/>
        <v>1825,Nissan,Sentra,2016,regular unleaded,AUTOMATIC,130,22170,|n</v>
      </c>
    </row>
    <row r="1827" spans="1:10">
      <c r="A1827" s="5">
        <v>1826</v>
      </c>
      <c r="B1827" s="5" t="s">
        <v>11214</v>
      </c>
      <c r="C1827" t="s">
        <v>11768</v>
      </c>
      <c r="D1827">
        <v>2016</v>
      </c>
      <c r="E1827" t="s">
        <v>11206</v>
      </c>
      <c r="F1827" t="s">
        <v>11903</v>
      </c>
      <c r="G1827" s="5">
        <v>130</v>
      </c>
      <c r="H1827">
        <v>16780</v>
      </c>
      <c r="I1827" s="5" t="str">
        <f t="shared" si="56"/>
        <v>|n</v>
      </c>
      <c r="J1827" s="5" t="str">
        <f t="shared" si="57"/>
        <v>1826,Nissan,Sentra,2016,regular unleaded,MANUAL,130,16780,|n</v>
      </c>
    </row>
    <row r="1828" spans="1:10">
      <c r="A1828" s="5">
        <v>1827</v>
      </c>
      <c r="B1828" s="5" t="s">
        <v>11214</v>
      </c>
      <c r="C1828" t="s">
        <v>11768</v>
      </c>
      <c r="D1828">
        <v>2017</v>
      </c>
      <c r="E1828" t="s">
        <v>11209</v>
      </c>
      <c r="F1828" t="s">
        <v>11904</v>
      </c>
      <c r="G1828" s="5">
        <v>188</v>
      </c>
      <c r="H1828">
        <v>21990</v>
      </c>
      <c r="I1828" s="5" t="str">
        <f t="shared" si="56"/>
        <v>|n</v>
      </c>
      <c r="J1828" s="5" t="str">
        <f t="shared" si="57"/>
        <v>1827,Nissan,Sentra,2017,premium unleaded (recommended),AUTOMATIC,188,21990,|n</v>
      </c>
    </row>
    <row r="1829" spans="1:10">
      <c r="A1829" s="5">
        <v>1828</v>
      </c>
      <c r="B1829" s="5" t="s">
        <v>11214</v>
      </c>
      <c r="C1829" t="s">
        <v>11768</v>
      </c>
      <c r="D1829">
        <v>2017</v>
      </c>
      <c r="E1829" t="s">
        <v>11209</v>
      </c>
      <c r="F1829" t="s">
        <v>11903</v>
      </c>
      <c r="G1829" s="5">
        <v>188</v>
      </c>
      <c r="H1829">
        <v>21990</v>
      </c>
      <c r="I1829" s="5" t="str">
        <f t="shared" si="56"/>
        <v>|n</v>
      </c>
      <c r="J1829" s="5" t="str">
        <f t="shared" si="57"/>
        <v>1828,Nissan,Sentra,2017,premium unleaded (recommended),MANUAL,188,21990,|n</v>
      </c>
    </row>
    <row r="1830" spans="1:10">
      <c r="A1830" s="5">
        <v>1829</v>
      </c>
      <c r="B1830" s="5" t="s">
        <v>11214</v>
      </c>
      <c r="C1830" t="s">
        <v>11768</v>
      </c>
      <c r="D1830">
        <v>2017</v>
      </c>
      <c r="E1830" t="s">
        <v>11206</v>
      </c>
      <c r="F1830" t="s">
        <v>11904</v>
      </c>
      <c r="G1830" s="5">
        <v>124</v>
      </c>
      <c r="H1830">
        <v>21500</v>
      </c>
      <c r="I1830" s="5" t="str">
        <f t="shared" si="56"/>
        <v>|n</v>
      </c>
      <c r="J1830" s="5" t="str">
        <f t="shared" si="57"/>
        <v>1829,Nissan,Sentra,2017,regular unleaded,AUTOMATIC,124,21500,|n</v>
      </c>
    </row>
    <row r="1831" spans="1:10">
      <c r="A1831" s="5">
        <v>1830</v>
      </c>
      <c r="B1831" s="5" t="s">
        <v>11214</v>
      </c>
      <c r="C1831" t="s">
        <v>11768</v>
      </c>
      <c r="D1831">
        <v>2017</v>
      </c>
      <c r="E1831" t="s">
        <v>11206</v>
      </c>
      <c r="F1831" t="s">
        <v>11903</v>
      </c>
      <c r="G1831" s="5">
        <v>130</v>
      </c>
      <c r="H1831">
        <v>16990</v>
      </c>
      <c r="I1831" s="5" t="str">
        <f t="shared" si="56"/>
        <v>|n</v>
      </c>
      <c r="J1831" s="5" t="str">
        <f t="shared" si="57"/>
        <v>1830,Nissan,Sentra,2017,regular unleaded,MANUAL,130,16990,|n</v>
      </c>
    </row>
    <row r="1832" spans="1:10">
      <c r="A1832" s="5">
        <v>1831</v>
      </c>
      <c r="B1832" s="5" t="s">
        <v>11214</v>
      </c>
      <c r="C1832" t="s">
        <v>11823</v>
      </c>
      <c r="D1832">
        <v>2014</v>
      </c>
      <c r="E1832" t="s">
        <v>11206</v>
      </c>
      <c r="F1832" t="s">
        <v>11904</v>
      </c>
      <c r="G1832" s="5">
        <v>317</v>
      </c>
      <c r="H1832">
        <v>43280</v>
      </c>
      <c r="I1832" s="5" t="str">
        <f t="shared" si="56"/>
        <v>|n</v>
      </c>
      <c r="J1832" s="5" t="str">
        <f t="shared" si="57"/>
        <v>1831,Nissan,Titan,2014,regular unleaded,AUTOMATIC,317,43280,|n</v>
      </c>
    </row>
    <row r="1833" spans="1:10">
      <c r="A1833" s="5">
        <v>1832</v>
      </c>
      <c r="B1833" s="5" t="s">
        <v>11214</v>
      </c>
      <c r="C1833" t="s">
        <v>11823</v>
      </c>
      <c r="D1833">
        <v>2015</v>
      </c>
      <c r="E1833" t="s">
        <v>11206</v>
      </c>
      <c r="F1833" t="s">
        <v>11904</v>
      </c>
      <c r="G1833" s="5">
        <v>317</v>
      </c>
      <c r="H1833">
        <v>43860</v>
      </c>
      <c r="I1833" s="5">
        <f t="shared" si="56"/>
        <v>1831</v>
      </c>
      <c r="J1833" s="5" t="str">
        <f t="shared" si="57"/>
        <v>1832,Nissan,Titan,2015,regular unleaded,AUTOMATIC,317,43860,1831</v>
      </c>
    </row>
    <row r="1834" spans="1:10">
      <c r="A1834" s="5">
        <v>1833</v>
      </c>
      <c r="B1834" s="5" t="s">
        <v>11214</v>
      </c>
      <c r="C1834" t="s">
        <v>11823</v>
      </c>
      <c r="D1834">
        <v>2017</v>
      </c>
      <c r="E1834" t="s">
        <v>11206</v>
      </c>
      <c r="F1834" t="s">
        <v>11904</v>
      </c>
      <c r="G1834" s="5">
        <v>390</v>
      </c>
      <c r="H1834">
        <v>55400</v>
      </c>
      <c r="I1834" s="5">
        <f t="shared" si="56"/>
        <v>1832</v>
      </c>
      <c r="J1834" s="5" t="str">
        <f t="shared" si="57"/>
        <v>1833,Nissan,Titan,2017,regular unleaded,AUTOMATIC,390,55400,1832</v>
      </c>
    </row>
    <row r="1835" spans="1:10">
      <c r="A1835" s="5">
        <v>1834</v>
      </c>
      <c r="B1835" s="5" t="s">
        <v>11214</v>
      </c>
      <c r="C1835" t="s">
        <v>11864</v>
      </c>
      <c r="D1835">
        <v>2015</v>
      </c>
      <c r="E1835" t="s">
        <v>11206</v>
      </c>
      <c r="F1835" t="s">
        <v>11904</v>
      </c>
      <c r="G1835" s="5">
        <v>109</v>
      </c>
      <c r="H1835">
        <v>17590</v>
      </c>
      <c r="I1835" s="5" t="str">
        <f t="shared" si="56"/>
        <v>|n</v>
      </c>
      <c r="J1835" s="5" t="str">
        <f t="shared" si="57"/>
        <v>1834,Nissan,Versa,2015,regular unleaded,AUTOMATIC,109,17590,|n</v>
      </c>
    </row>
    <row r="1836" spans="1:10">
      <c r="A1836" s="5">
        <v>1835</v>
      </c>
      <c r="B1836" s="5" t="s">
        <v>11214</v>
      </c>
      <c r="C1836" t="s">
        <v>11864</v>
      </c>
      <c r="D1836">
        <v>2015</v>
      </c>
      <c r="E1836" t="s">
        <v>11206</v>
      </c>
      <c r="F1836" t="s">
        <v>11903</v>
      </c>
      <c r="G1836" s="5">
        <v>109</v>
      </c>
      <c r="H1836">
        <v>11990</v>
      </c>
      <c r="I1836" s="5" t="str">
        <f t="shared" si="56"/>
        <v>|n</v>
      </c>
      <c r="J1836" s="5" t="str">
        <f t="shared" si="57"/>
        <v>1835,Nissan,Versa,2015,regular unleaded,MANUAL,109,11990,|n</v>
      </c>
    </row>
    <row r="1837" spans="1:10">
      <c r="A1837" s="5">
        <v>1836</v>
      </c>
      <c r="B1837" s="5" t="s">
        <v>11214</v>
      </c>
      <c r="C1837" t="s">
        <v>11864</v>
      </c>
      <c r="D1837">
        <v>2016</v>
      </c>
      <c r="E1837" t="s">
        <v>11206</v>
      </c>
      <c r="F1837" t="s">
        <v>11904</v>
      </c>
      <c r="G1837" s="5">
        <v>109</v>
      </c>
      <c r="H1837">
        <v>17140</v>
      </c>
      <c r="I1837" s="5" t="str">
        <f t="shared" si="56"/>
        <v>|n</v>
      </c>
      <c r="J1837" s="5" t="str">
        <f t="shared" si="57"/>
        <v>1836,Nissan,Versa,2016,regular unleaded,AUTOMATIC,109,17140,|n</v>
      </c>
    </row>
    <row r="1838" spans="1:10">
      <c r="A1838" s="5">
        <v>1837</v>
      </c>
      <c r="B1838" s="5" t="s">
        <v>11214</v>
      </c>
      <c r="C1838" t="s">
        <v>11864</v>
      </c>
      <c r="D1838">
        <v>2016</v>
      </c>
      <c r="E1838" t="s">
        <v>11206</v>
      </c>
      <c r="F1838" t="s">
        <v>11903</v>
      </c>
      <c r="G1838" s="5">
        <v>109</v>
      </c>
      <c r="H1838">
        <v>11990</v>
      </c>
      <c r="I1838" s="5" t="str">
        <f t="shared" si="56"/>
        <v>|n</v>
      </c>
      <c r="J1838" s="5" t="str">
        <f t="shared" si="57"/>
        <v>1837,Nissan,Versa,2016,regular unleaded,MANUAL,109,11990,|n</v>
      </c>
    </row>
    <row r="1839" spans="1:10">
      <c r="A1839" s="5">
        <v>1838</v>
      </c>
      <c r="B1839" s="5" t="s">
        <v>11214</v>
      </c>
      <c r="C1839" t="s">
        <v>11864</v>
      </c>
      <c r="D1839">
        <v>2017</v>
      </c>
      <c r="E1839" t="s">
        <v>11206</v>
      </c>
      <c r="F1839" t="s">
        <v>11904</v>
      </c>
      <c r="G1839" s="5">
        <v>109</v>
      </c>
      <c r="H1839">
        <v>17280</v>
      </c>
      <c r="I1839" s="5" t="str">
        <f t="shared" si="56"/>
        <v>|n</v>
      </c>
      <c r="J1839" s="5" t="str">
        <f t="shared" si="57"/>
        <v>1838,Nissan,Versa,2017,regular unleaded,AUTOMATIC,109,17280,|n</v>
      </c>
    </row>
    <row r="1840" spans="1:10">
      <c r="A1840" s="5">
        <v>1839</v>
      </c>
      <c r="B1840" s="5" t="s">
        <v>11214</v>
      </c>
      <c r="C1840" t="s">
        <v>11864</v>
      </c>
      <c r="D1840">
        <v>2017</v>
      </c>
      <c r="E1840" t="s">
        <v>11206</v>
      </c>
      <c r="F1840" t="s">
        <v>11903</v>
      </c>
      <c r="G1840" s="5">
        <v>109</v>
      </c>
      <c r="H1840">
        <v>11990</v>
      </c>
      <c r="I1840" s="5" t="str">
        <f t="shared" si="56"/>
        <v>|n</v>
      </c>
      <c r="J1840" s="5" t="str">
        <f t="shared" si="57"/>
        <v>1839,Nissan,Versa,2017,regular unleaded,MANUAL,109,11990,|n</v>
      </c>
    </row>
    <row r="1841" spans="1:10">
      <c r="A1841" s="5">
        <v>1840</v>
      </c>
      <c r="B1841" s="5" t="s">
        <v>11214</v>
      </c>
      <c r="C1841" t="s">
        <v>11863</v>
      </c>
      <c r="D1841">
        <v>2015</v>
      </c>
      <c r="E1841" t="s">
        <v>11206</v>
      </c>
      <c r="F1841" t="s">
        <v>11904</v>
      </c>
      <c r="G1841" s="5">
        <v>109</v>
      </c>
      <c r="H1841">
        <v>18660</v>
      </c>
      <c r="I1841" s="5" t="str">
        <f t="shared" si="56"/>
        <v>|n</v>
      </c>
      <c r="J1841" s="5" t="str">
        <f t="shared" si="57"/>
        <v>1840,Nissan,Versa Note,2015,regular unleaded,AUTOMATIC,109,18660,|n</v>
      </c>
    </row>
    <row r="1842" spans="1:10">
      <c r="A1842" s="5">
        <v>1841</v>
      </c>
      <c r="B1842" s="5" t="s">
        <v>11214</v>
      </c>
      <c r="C1842" t="s">
        <v>11863</v>
      </c>
      <c r="D1842">
        <v>2015</v>
      </c>
      <c r="E1842" t="s">
        <v>11206</v>
      </c>
      <c r="F1842" t="s">
        <v>11903</v>
      </c>
      <c r="G1842" s="5">
        <v>109</v>
      </c>
      <c r="H1842">
        <v>14180</v>
      </c>
      <c r="I1842" s="5" t="str">
        <f t="shared" si="56"/>
        <v>|n</v>
      </c>
      <c r="J1842" s="5" t="str">
        <f t="shared" si="57"/>
        <v>1841,Nissan,Versa Note,2015,regular unleaded,MANUAL,109,14180,|n</v>
      </c>
    </row>
    <row r="1843" spans="1:10">
      <c r="A1843" s="5">
        <v>1842</v>
      </c>
      <c r="B1843" s="5" t="s">
        <v>11214</v>
      </c>
      <c r="C1843" t="s">
        <v>11863</v>
      </c>
      <c r="D1843">
        <v>2016</v>
      </c>
      <c r="E1843" t="s">
        <v>11206</v>
      </c>
      <c r="F1843" t="s">
        <v>11904</v>
      </c>
      <c r="G1843" s="5">
        <v>109</v>
      </c>
      <c r="H1843">
        <v>18710</v>
      </c>
      <c r="I1843" s="5" t="str">
        <f t="shared" si="56"/>
        <v>|n</v>
      </c>
      <c r="J1843" s="5" t="str">
        <f t="shared" si="57"/>
        <v>1842,Nissan,Versa Note,2016,regular unleaded,AUTOMATIC,109,18710,|n</v>
      </c>
    </row>
    <row r="1844" spans="1:10">
      <c r="A1844" s="5">
        <v>1843</v>
      </c>
      <c r="B1844" s="5" t="s">
        <v>11214</v>
      </c>
      <c r="C1844" t="s">
        <v>11863</v>
      </c>
      <c r="D1844">
        <v>2016</v>
      </c>
      <c r="E1844" t="s">
        <v>11206</v>
      </c>
      <c r="F1844" t="s">
        <v>11903</v>
      </c>
      <c r="G1844" s="5">
        <v>109</v>
      </c>
      <c r="H1844">
        <v>14230</v>
      </c>
      <c r="I1844" s="5" t="str">
        <f t="shared" si="56"/>
        <v>|n</v>
      </c>
      <c r="J1844" s="5" t="str">
        <f t="shared" si="57"/>
        <v>1843,Nissan,Versa Note,2016,regular unleaded,MANUAL,109,14230,|n</v>
      </c>
    </row>
    <row r="1845" spans="1:10">
      <c r="A1845" s="5">
        <v>1844</v>
      </c>
      <c r="B1845" s="5" t="s">
        <v>11214</v>
      </c>
      <c r="C1845" t="s">
        <v>11863</v>
      </c>
      <c r="D1845">
        <v>2017</v>
      </c>
      <c r="E1845" t="s">
        <v>11206</v>
      </c>
      <c r="F1845" t="s">
        <v>11904</v>
      </c>
      <c r="G1845" s="5">
        <v>109</v>
      </c>
      <c r="H1845">
        <v>18710</v>
      </c>
      <c r="I1845" s="5" t="str">
        <f t="shared" si="56"/>
        <v>|n</v>
      </c>
      <c r="J1845" s="5" t="str">
        <f t="shared" si="57"/>
        <v>1844,Nissan,Versa Note,2017,regular unleaded,AUTOMATIC,109,18710,|n</v>
      </c>
    </row>
    <row r="1846" spans="1:10">
      <c r="A1846" s="5">
        <v>1845</v>
      </c>
      <c r="B1846" s="5" t="s">
        <v>11214</v>
      </c>
      <c r="C1846" t="s">
        <v>11891</v>
      </c>
      <c r="D1846">
        <v>2013</v>
      </c>
      <c r="E1846" t="s">
        <v>11206</v>
      </c>
      <c r="F1846" t="s">
        <v>11904</v>
      </c>
      <c r="G1846" s="5">
        <v>261</v>
      </c>
      <c r="H1846">
        <v>30490</v>
      </c>
      <c r="I1846" s="5" t="str">
        <f t="shared" si="56"/>
        <v>|n</v>
      </c>
      <c r="J1846" s="5" t="str">
        <f t="shared" si="57"/>
        <v>1845,Nissan,Xterra,2013,regular unleaded,AUTOMATIC,261,30490,|n</v>
      </c>
    </row>
    <row r="1847" spans="1:10">
      <c r="A1847" s="5">
        <v>1846</v>
      </c>
      <c r="B1847" s="5" t="s">
        <v>11214</v>
      </c>
      <c r="C1847" t="s">
        <v>11891</v>
      </c>
      <c r="D1847">
        <v>2013</v>
      </c>
      <c r="E1847" t="s">
        <v>11206</v>
      </c>
      <c r="F1847" t="s">
        <v>11903</v>
      </c>
      <c r="G1847" s="5">
        <v>261</v>
      </c>
      <c r="H1847">
        <v>29440</v>
      </c>
      <c r="I1847" s="5" t="str">
        <f t="shared" si="56"/>
        <v>|n</v>
      </c>
      <c r="J1847" s="5" t="str">
        <f t="shared" si="57"/>
        <v>1846,Nissan,Xterra,2013,regular unleaded,MANUAL,261,29440,|n</v>
      </c>
    </row>
    <row r="1848" spans="1:10">
      <c r="A1848" s="5">
        <v>1847</v>
      </c>
      <c r="B1848" s="5" t="s">
        <v>11214</v>
      </c>
      <c r="C1848" t="s">
        <v>11891</v>
      </c>
      <c r="D1848">
        <v>2014</v>
      </c>
      <c r="E1848" t="s">
        <v>11206</v>
      </c>
      <c r="F1848" t="s">
        <v>11904</v>
      </c>
      <c r="G1848" s="5">
        <v>261</v>
      </c>
      <c r="H1848">
        <v>31370</v>
      </c>
      <c r="I1848" s="5" t="str">
        <f t="shared" si="56"/>
        <v>|n</v>
      </c>
      <c r="J1848" s="5" t="str">
        <f t="shared" si="57"/>
        <v>1847,Nissan,Xterra,2014,regular unleaded,AUTOMATIC,261,31370,|n</v>
      </c>
    </row>
    <row r="1849" spans="1:10">
      <c r="A1849" s="5">
        <v>1848</v>
      </c>
      <c r="B1849" s="5" t="s">
        <v>11214</v>
      </c>
      <c r="C1849" t="s">
        <v>11891</v>
      </c>
      <c r="D1849">
        <v>2014</v>
      </c>
      <c r="E1849" t="s">
        <v>11206</v>
      </c>
      <c r="F1849" t="s">
        <v>11903</v>
      </c>
      <c r="G1849" s="5">
        <v>261</v>
      </c>
      <c r="H1849">
        <v>30320</v>
      </c>
      <c r="I1849" s="5" t="str">
        <f t="shared" si="56"/>
        <v>|n</v>
      </c>
      <c r="J1849" s="5" t="str">
        <f t="shared" si="57"/>
        <v>1848,Nissan,Xterra,2014,regular unleaded,MANUAL,261,30320,|n</v>
      </c>
    </row>
    <row r="1850" spans="1:10">
      <c r="A1850" s="5">
        <v>1849</v>
      </c>
      <c r="B1850" s="5" t="s">
        <v>11214</v>
      </c>
      <c r="C1850" t="s">
        <v>11891</v>
      </c>
      <c r="D1850">
        <v>2015</v>
      </c>
      <c r="E1850" t="s">
        <v>11206</v>
      </c>
      <c r="F1850" t="s">
        <v>11904</v>
      </c>
      <c r="G1850" s="5">
        <v>261</v>
      </c>
      <c r="H1850">
        <v>31640</v>
      </c>
      <c r="I1850" s="5" t="str">
        <f t="shared" si="56"/>
        <v>|n</v>
      </c>
      <c r="J1850" s="5" t="str">
        <f t="shared" si="57"/>
        <v>1849,Nissan,Xterra,2015,regular unleaded,AUTOMATIC,261,31640,|n</v>
      </c>
    </row>
    <row r="1851" spans="1:10">
      <c r="A1851" s="5">
        <v>1850</v>
      </c>
      <c r="B1851" s="5" t="s">
        <v>11214</v>
      </c>
      <c r="C1851" t="s">
        <v>11891</v>
      </c>
      <c r="D1851">
        <v>2015</v>
      </c>
      <c r="E1851" t="s">
        <v>11206</v>
      </c>
      <c r="F1851" t="s">
        <v>11903</v>
      </c>
      <c r="G1851" s="5">
        <v>261</v>
      </c>
      <c r="H1851">
        <v>30590</v>
      </c>
      <c r="I1851" s="5" t="str">
        <f t="shared" si="56"/>
        <v>|n</v>
      </c>
      <c r="J1851" s="5" t="str">
        <f t="shared" si="57"/>
        <v>1850,Nissan,Xterra,2015,regular unleaded,MANUAL,261,30590,|n</v>
      </c>
    </row>
    <row r="1852" spans="1:10">
      <c r="A1852" s="5">
        <v>1851</v>
      </c>
      <c r="B1852" s="5" t="s">
        <v>11242</v>
      </c>
      <c r="C1852" t="s">
        <v>11309</v>
      </c>
      <c r="D1852">
        <v>2005</v>
      </c>
      <c r="E1852" t="s">
        <v>11206</v>
      </c>
      <c r="F1852" t="s">
        <v>11904</v>
      </c>
      <c r="G1852" s="5">
        <v>185</v>
      </c>
      <c r="H1852">
        <v>24445</v>
      </c>
      <c r="I1852" s="5" t="str">
        <f t="shared" si="56"/>
        <v>|n</v>
      </c>
      <c r="J1852" s="5" t="str">
        <f t="shared" si="57"/>
        <v>1851,Pontiac,Aztek,2005,regular unleaded,AUTOMATIC,185,24445,|n</v>
      </c>
    </row>
    <row r="1853" spans="1:10">
      <c r="A1853" s="5">
        <v>1852</v>
      </c>
      <c r="B1853" s="5" t="s">
        <v>11242</v>
      </c>
      <c r="C1853" t="s">
        <v>11323</v>
      </c>
      <c r="D1853">
        <v>2005</v>
      </c>
      <c r="E1853" t="s">
        <v>11202</v>
      </c>
      <c r="F1853" t="s">
        <v>11904</v>
      </c>
      <c r="G1853" s="5">
        <v>275</v>
      </c>
      <c r="H1853">
        <v>35585</v>
      </c>
      <c r="I1853" s="5" t="str">
        <f t="shared" si="56"/>
        <v>|n</v>
      </c>
      <c r="J1853" s="5" t="str">
        <f t="shared" si="57"/>
        <v>1852,Pontiac,Bonneville,2005,premium unleaded (required),AUTOMATIC,275,35585,|n</v>
      </c>
    </row>
    <row r="1854" spans="1:10">
      <c r="A1854" s="5">
        <v>1853</v>
      </c>
      <c r="B1854" s="5" t="s">
        <v>11242</v>
      </c>
      <c r="C1854" t="s">
        <v>11323</v>
      </c>
      <c r="D1854">
        <v>2005</v>
      </c>
      <c r="E1854" t="s">
        <v>11206</v>
      </c>
      <c r="F1854" t="s">
        <v>11904</v>
      </c>
      <c r="G1854" s="5">
        <v>205</v>
      </c>
      <c r="H1854">
        <v>30350</v>
      </c>
      <c r="I1854" s="5" t="str">
        <f t="shared" si="56"/>
        <v>|n</v>
      </c>
      <c r="J1854" s="5" t="str">
        <f t="shared" si="57"/>
        <v>1853,Pontiac,Bonneville,2005,regular unleaded,AUTOMATIC,205,30350,|n</v>
      </c>
    </row>
    <row r="1855" spans="1:10">
      <c r="A1855" s="5">
        <v>1854</v>
      </c>
      <c r="B1855" s="5" t="s">
        <v>11242</v>
      </c>
      <c r="C1855" t="s">
        <v>11504</v>
      </c>
      <c r="D1855">
        <v>2009</v>
      </c>
      <c r="E1855" t="s">
        <v>11206</v>
      </c>
      <c r="F1855" t="s">
        <v>11903</v>
      </c>
      <c r="G1855" s="5">
        <v>106</v>
      </c>
      <c r="H1855">
        <v>14335</v>
      </c>
      <c r="I1855" s="5" t="str">
        <f t="shared" si="56"/>
        <v>|n</v>
      </c>
      <c r="J1855" s="5" t="str">
        <f t="shared" si="57"/>
        <v>1854,Pontiac,G3,2009,regular unleaded,MANUAL,106,14335,|n</v>
      </c>
    </row>
    <row r="1856" spans="1:10">
      <c r="A1856" s="5">
        <v>1855</v>
      </c>
      <c r="B1856" s="5" t="s">
        <v>11242</v>
      </c>
      <c r="C1856" t="s">
        <v>11505</v>
      </c>
      <c r="D1856">
        <v>2007</v>
      </c>
      <c r="E1856" t="s">
        <v>11206</v>
      </c>
      <c r="F1856" t="s">
        <v>11903</v>
      </c>
      <c r="G1856" s="5">
        <v>173</v>
      </c>
      <c r="H1856">
        <v>18425</v>
      </c>
      <c r="I1856" s="5" t="str">
        <f t="shared" si="56"/>
        <v>|n</v>
      </c>
      <c r="J1856" s="5" t="str">
        <f t="shared" si="57"/>
        <v>1855,Pontiac,G5,2007,regular unleaded,MANUAL,173,18425,|n</v>
      </c>
    </row>
    <row r="1857" spans="1:10">
      <c r="A1857" s="5">
        <v>1856</v>
      </c>
      <c r="B1857" s="5" t="s">
        <v>11242</v>
      </c>
      <c r="C1857" s="5" t="s">
        <v>11505</v>
      </c>
      <c r="D1857">
        <v>2008</v>
      </c>
      <c r="E1857" t="s">
        <v>11206</v>
      </c>
      <c r="F1857" t="s">
        <v>11903</v>
      </c>
      <c r="G1857" s="5">
        <v>171</v>
      </c>
      <c r="H1857">
        <v>19850</v>
      </c>
      <c r="I1857" s="5">
        <f t="shared" si="56"/>
        <v>1855</v>
      </c>
      <c r="J1857" s="5" t="str">
        <f t="shared" si="57"/>
        <v>1856,Pontiac,G5,2008,regular unleaded,MANUAL,171,19850,1855</v>
      </c>
    </row>
    <row r="1858" spans="1:10">
      <c r="A1858" s="5">
        <v>1857</v>
      </c>
      <c r="B1858" s="5" t="s">
        <v>11242</v>
      </c>
      <c r="C1858" t="s">
        <v>11505</v>
      </c>
      <c r="D1858">
        <v>2009</v>
      </c>
      <c r="E1858" t="s">
        <v>11206</v>
      </c>
      <c r="F1858" t="s">
        <v>11903</v>
      </c>
      <c r="G1858" s="5">
        <v>155</v>
      </c>
      <c r="H1858">
        <v>20280</v>
      </c>
      <c r="I1858" s="5">
        <f t="shared" si="56"/>
        <v>1856</v>
      </c>
      <c r="J1858" s="5" t="str">
        <f t="shared" si="57"/>
        <v>1857,Pontiac,G5,2009,regular unleaded,MANUAL,155,20280,1856</v>
      </c>
    </row>
    <row r="1859" spans="1:10">
      <c r="A1859" s="5">
        <v>1858</v>
      </c>
      <c r="B1859" s="5" t="s">
        <v>11242</v>
      </c>
      <c r="C1859" t="s">
        <v>11506</v>
      </c>
      <c r="D1859">
        <v>2008</v>
      </c>
      <c r="E1859" t="s">
        <v>11206</v>
      </c>
      <c r="F1859" t="s">
        <v>11904</v>
      </c>
      <c r="G1859" s="5">
        <v>217</v>
      </c>
      <c r="H1859">
        <v>30210</v>
      </c>
      <c r="I1859" s="5" t="str">
        <f t="shared" ref="I1859:I1922" si="58">IF(AND($B1858=$B1859,$C1858=$C1859,$E1858=$E1859,$F1858=$F1859),A1858,"|n")</f>
        <v>|n</v>
      </c>
      <c r="J1859" s="5" t="str">
        <f t="shared" ref="J1859:J1922" si="59">A1859&amp;","&amp;B1859&amp;","&amp;C1859&amp;","&amp;D1859&amp;","&amp;E1859&amp;","&amp;F1859&amp;","&amp;G1859&amp;","&amp;H1859&amp;","&amp;I1859</f>
        <v>1858,Pontiac,G6,2008,regular unleaded,AUTOMATIC,217,30210,|n</v>
      </c>
    </row>
    <row r="1860" spans="1:10">
      <c r="A1860" s="5">
        <v>1859</v>
      </c>
      <c r="B1860" s="5" t="s">
        <v>11242</v>
      </c>
      <c r="C1860" t="s">
        <v>11506</v>
      </c>
      <c r="D1860">
        <v>2009</v>
      </c>
      <c r="E1860" t="s">
        <v>11213</v>
      </c>
      <c r="F1860" t="s">
        <v>11904</v>
      </c>
      <c r="G1860" s="5">
        <v>219</v>
      </c>
      <c r="H1860">
        <v>24710</v>
      </c>
      <c r="I1860" s="5" t="str">
        <f t="shared" si="58"/>
        <v>|n</v>
      </c>
      <c r="J1860" s="5" t="str">
        <f t="shared" si="59"/>
        <v>1859,Pontiac,G6,2009,flex-fuel (unleaded/E85),AUTOMATIC,219,24710,|n</v>
      </c>
    </row>
    <row r="1861" spans="1:10">
      <c r="A1861" s="5">
        <v>1860</v>
      </c>
      <c r="B1861" s="5" t="s">
        <v>11242</v>
      </c>
      <c r="C1861" t="s">
        <v>11506</v>
      </c>
      <c r="D1861">
        <v>2009</v>
      </c>
      <c r="E1861" t="s">
        <v>11206</v>
      </c>
      <c r="F1861" t="s">
        <v>11904</v>
      </c>
      <c r="G1861" s="5">
        <v>217</v>
      </c>
      <c r="H1861">
        <v>32300</v>
      </c>
      <c r="I1861" s="5" t="str">
        <f t="shared" si="58"/>
        <v>|n</v>
      </c>
      <c r="J1861" s="5" t="str">
        <f t="shared" si="59"/>
        <v>1860,Pontiac,G6,2009,regular unleaded,AUTOMATIC,217,32300,|n</v>
      </c>
    </row>
    <row r="1862" spans="1:10">
      <c r="A1862" s="5">
        <v>1861</v>
      </c>
      <c r="B1862" s="5" t="s">
        <v>11242</v>
      </c>
      <c r="C1862" t="s">
        <v>11506</v>
      </c>
      <c r="D1862">
        <v>2010</v>
      </c>
      <c r="E1862" t="s">
        <v>11206</v>
      </c>
      <c r="F1862" t="s">
        <v>11904</v>
      </c>
      <c r="G1862" s="5">
        <v>164</v>
      </c>
      <c r="H1862">
        <v>21275</v>
      </c>
      <c r="I1862" s="5">
        <f t="shared" si="58"/>
        <v>1860</v>
      </c>
      <c r="J1862" s="5" t="str">
        <f t="shared" si="59"/>
        <v>1861,Pontiac,G6,2010,regular unleaded,AUTOMATIC,164,21275,1860</v>
      </c>
    </row>
    <row r="1863" spans="1:10">
      <c r="A1863" s="5">
        <v>1862</v>
      </c>
      <c r="B1863" s="5" t="s">
        <v>11242</v>
      </c>
      <c r="C1863" s="5" t="s">
        <v>11509</v>
      </c>
      <c r="D1863">
        <v>2008</v>
      </c>
      <c r="E1863" t="s">
        <v>11206</v>
      </c>
      <c r="F1863" t="s">
        <v>11904</v>
      </c>
      <c r="G1863" s="5">
        <v>361</v>
      </c>
      <c r="H1863">
        <v>29310</v>
      </c>
      <c r="I1863" s="5" t="str">
        <f t="shared" si="58"/>
        <v>|n</v>
      </c>
      <c r="J1863" s="5" t="str">
        <f t="shared" si="59"/>
        <v>1862,Pontiac,G8,2008,regular unleaded,AUTOMATIC,361,29310,|n</v>
      </c>
    </row>
    <row r="1864" spans="1:10">
      <c r="A1864" s="5">
        <v>1863</v>
      </c>
      <c r="B1864" s="5" t="s">
        <v>11242</v>
      </c>
      <c r="C1864" t="s">
        <v>11509</v>
      </c>
      <c r="D1864">
        <v>2009</v>
      </c>
      <c r="E1864" t="s">
        <v>11209</v>
      </c>
      <c r="F1864" t="s">
        <v>11904</v>
      </c>
      <c r="G1864" s="5">
        <v>415</v>
      </c>
      <c r="H1864">
        <v>37610</v>
      </c>
      <c r="I1864" s="5" t="str">
        <f t="shared" si="58"/>
        <v>|n</v>
      </c>
      <c r="J1864" s="5" t="str">
        <f t="shared" si="59"/>
        <v>1863,Pontiac,G8,2009,premium unleaded (recommended),AUTOMATIC,415,37610,|n</v>
      </c>
    </row>
    <row r="1865" spans="1:10">
      <c r="A1865" s="5">
        <v>1864</v>
      </c>
      <c r="B1865" s="5" t="s">
        <v>11242</v>
      </c>
      <c r="C1865" t="s">
        <v>11509</v>
      </c>
      <c r="D1865">
        <v>2009</v>
      </c>
      <c r="E1865" t="s">
        <v>11206</v>
      </c>
      <c r="F1865" t="s">
        <v>11904</v>
      </c>
      <c r="G1865" s="5">
        <v>355</v>
      </c>
      <c r="H1865">
        <v>31755</v>
      </c>
      <c r="I1865" s="5" t="str">
        <f t="shared" si="58"/>
        <v>|n</v>
      </c>
      <c r="J1865" s="5" t="str">
        <f t="shared" si="59"/>
        <v>1864,Pontiac,G8,2009,regular unleaded,AUTOMATIC,355,31755,|n</v>
      </c>
    </row>
    <row r="1866" spans="1:10">
      <c r="A1866" s="5">
        <v>1865</v>
      </c>
      <c r="B1866" s="5" t="s">
        <v>11242</v>
      </c>
      <c r="C1866" t="s">
        <v>11529</v>
      </c>
      <c r="D1866">
        <v>2005</v>
      </c>
      <c r="E1866" t="s">
        <v>11206</v>
      </c>
      <c r="F1866" t="s">
        <v>11904</v>
      </c>
      <c r="G1866" s="5">
        <v>175</v>
      </c>
      <c r="H1866">
        <v>23750</v>
      </c>
      <c r="I1866" s="5" t="str">
        <f t="shared" si="58"/>
        <v>|n</v>
      </c>
      <c r="J1866" s="5" t="str">
        <f t="shared" si="59"/>
        <v>1865,Pontiac,Grand Am,2005,regular unleaded,AUTOMATIC,175,23750,|n</v>
      </c>
    </row>
    <row r="1867" spans="1:10">
      <c r="A1867" s="5">
        <v>1866</v>
      </c>
      <c r="B1867" s="5" t="s">
        <v>11242</v>
      </c>
      <c r="C1867" t="s">
        <v>11531</v>
      </c>
      <c r="D1867">
        <v>2006</v>
      </c>
      <c r="E1867" t="s">
        <v>11206</v>
      </c>
      <c r="F1867" t="s">
        <v>11904</v>
      </c>
      <c r="G1867" s="5">
        <v>303</v>
      </c>
      <c r="H1867">
        <v>27330</v>
      </c>
      <c r="I1867" s="5" t="str">
        <f t="shared" si="58"/>
        <v>|n</v>
      </c>
      <c r="J1867" s="5" t="str">
        <f t="shared" si="59"/>
        <v>1866,Pontiac,Grand Prix,2006,regular unleaded,AUTOMATIC,303,27330,|n</v>
      </c>
    </row>
    <row r="1868" spans="1:10">
      <c r="A1868" s="5">
        <v>1867</v>
      </c>
      <c r="B1868" s="5" t="s">
        <v>11242</v>
      </c>
      <c r="C1868" t="s">
        <v>11531</v>
      </c>
      <c r="D1868">
        <v>2007</v>
      </c>
      <c r="E1868" t="s">
        <v>11206</v>
      </c>
      <c r="F1868" t="s">
        <v>11904</v>
      </c>
      <c r="G1868" s="5">
        <v>303</v>
      </c>
      <c r="H1868">
        <v>28815</v>
      </c>
      <c r="I1868" s="5">
        <f t="shared" si="58"/>
        <v>1866</v>
      </c>
      <c r="J1868" s="5" t="str">
        <f t="shared" si="59"/>
        <v>1867,Pontiac,Grand Prix,2007,regular unleaded,AUTOMATIC,303,28815,1866</v>
      </c>
    </row>
    <row r="1869" spans="1:10">
      <c r="A1869" s="5">
        <v>1868</v>
      </c>
      <c r="B1869" s="5" t="s">
        <v>11242</v>
      </c>
      <c r="C1869" t="s">
        <v>11531</v>
      </c>
      <c r="D1869">
        <v>2008</v>
      </c>
      <c r="E1869" t="s">
        <v>11206</v>
      </c>
      <c r="F1869" t="s">
        <v>11904</v>
      </c>
      <c r="G1869" s="5">
        <v>303</v>
      </c>
      <c r="H1869">
        <v>29325</v>
      </c>
      <c r="I1869" s="5">
        <f t="shared" si="58"/>
        <v>1867</v>
      </c>
      <c r="J1869" s="5" t="str">
        <f t="shared" si="59"/>
        <v>1868,Pontiac,Grand Prix,2008,regular unleaded,AUTOMATIC,303,29325,1867</v>
      </c>
    </row>
    <row r="1870" spans="1:10">
      <c r="A1870" s="5">
        <v>1869</v>
      </c>
      <c r="B1870" s="5" t="s">
        <v>11242</v>
      </c>
      <c r="C1870" t="s">
        <v>11546</v>
      </c>
      <c r="D1870">
        <v>2005</v>
      </c>
      <c r="E1870" t="s">
        <v>11202</v>
      </c>
      <c r="F1870" t="s">
        <v>11904</v>
      </c>
      <c r="G1870" s="5">
        <v>400</v>
      </c>
      <c r="H1870">
        <v>32295</v>
      </c>
      <c r="I1870" s="5" t="str">
        <f t="shared" si="58"/>
        <v>|n</v>
      </c>
      <c r="J1870" s="5" t="str">
        <f t="shared" si="59"/>
        <v>1869,Pontiac,GTO,2005,premium unleaded (required),AUTOMATIC,400,32295,|n</v>
      </c>
    </row>
    <row r="1871" spans="1:10">
      <c r="A1871" s="5">
        <v>1870</v>
      </c>
      <c r="B1871" s="5" t="s">
        <v>11242</v>
      </c>
      <c r="C1871" t="s">
        <v>11546</v>
      </c>
      <c r="D1871">
        <v>2006</v>
      </c>
      <c r="E1871" t="s">
        <v>11202</v>
      </c>
      <c r="F1871" t="s">
        <v>11904</v>
      </c>
      <c r="G1871" s="5">
        <v>400</v>
      </c>
      <c r="H1871">
        <v>31290</v>
      </c>
      <c r="I1871" s="5">
        <f t="shared" si="58"/>
        <v>1869</v>
      </c>
      <c r="J1871" s="5" t="str">
        <f t="shared" si="59"/>
        <v>1870,Pontiac,GTO,2006,premium unleaded (required),AUTOMATIC,400,31290,1869</v>
      </c>
    </row>
    <row r="1872" spans="1:10">
      <c r="A1872" s="5">
        <v>1871</v>
      </c>
      <c r="B1872" s="5" t="s">
        <v>11242</v>
      </c>
      <c r="C1872" t="s">
        <v>11646</v>
      </c>
      <c r="D1872">
        <v>2005</v>
      </c>
      <c r="E1872" t="s">
        <v>11206</v>
      </c>
      <c r="F1872" t="s">
        <v>11904</v>
      </c>
      <c r="G1872" s="5">
        <v>185</v>
      </c>
      <c r="H1872">
        <v>30420</v>
      </c>
      <c r="I1872" s="5" t="str">
        <f t="shared" si="58"/>
        <v>|n</v>
      </c>
      <c r="J1872" s="5" t="str">
        <f t="shared" si="59"/>
        <v>1871,Pontiac,Montana,2005,regular unleaded,AUTOMATIC,185,30420,|n</v>
      </c>
    </row>
    <row r="1873" spans="1:10">
      <c r="A1873" s="5">
        <v>1872</v>
      </c>
      <c r="B1873" s="5" t="s">
        <v>11242</v>
      </c>
      <c r="C1873" t="s">
        <v>11645</v>
      </c>
      <c r="D1873">
        <v>2006</v>
      </c>
      <c r="E1873" t="s">
        <v>11206</v>
      </c>
      <c r="F1873" t="s">
        <v>11904</v>
      </c>
      <c r="G1873" s="5">
        <v>196</v>
      </c>
      <c r="H1873">
        <v>27750</v>
      </c>
      <c r="I1873" s="5" t="str">
        <f t="shared" si="58"/>
        <v>|n</v>
      </c>
      <c r="J1873" s="5" t="str">
        <f t="shared" si="59"/>
        <v>1872,Pontiac,Montana SV6,2006,regular unleaded,AUTOMATIC,196,27750,|n</v>
      </c>
    </row>
    <row r="1874" spans="1:10">
      <c r="A1874" s="5">
        <v>1873</v>
      </c>
      <c r="B1874" s="5" t="s">
        <v>11242</v>
      </c>
      <c r="C1874" t="s">
        <v>11787</v>
      </c>
      <c r="D1874">
        <v>2007</v>
      </c>
      <c r="E1874" t="s">
        <v>11202</v>
      </c>
      <c r="F1874" t="s">
        <v>11903</v>
      </c>
      <c r="G1874" s="5">
        <v>260</v>
      </c>
      <c r="H1874">
        <v>26515</v>
      </c>
      <c r="I1874" s="5" t="str">
        <f t="shared" si="58"/>
        <v>|n</v>
      </c>
      <c r="J1874" s="5" t="str">
        <f t="shared" si="59"/>
        <v>1873,Pontiac,Solstice,2007,premium unleaded (required),MANUAL,260,26515,|n</v>
      </c>
    </row>
    <row r="1875" spans="1:10">
      <c r="A1875" s="5">
        <v>1874</v>
      </c>
      <c r="B1875" s="5" t="s">
        <v>11242</v>
      </c>
      <c r="C1875" t="s">
        <v>11787</v>
      </c>
      <c r="D1875">
        <v>2007</v>
      </c>
      <c r="E1875" t="s">
        <v>11206</v>
      </c>
      <c r="F1875" t="s">
        <v>11903</v>
      </c>
      <c r="G1875" s="5">
        <v>177</v>
      </c>
      <c r="H1875">
        <v>21515</v>
      </c>
      <c r="I1875" s="5" t="str">
        <f t="shared" si="58"/>
        <v>|n</v>
      </c>
      <c r="J1875" s="5" t="str">
        <f t="shared" si="59"/>
        <v>1874,Pontiac,Solstice,2007,regular unleaded,MANUAL,177,21515,|n</v>
      </c>
    </row>
    <row r="1876" spans="1:10">
      <c r="A1876" s="5">
        <v>1875</v>
      </c>
      <c r="B1876" s="5" t="s">
        <v>11242</v>
      </c>
      <c r="C1876" s="5" t="s">
        <v>11787</v>
      </c>
      <c r="D1876">
        <v>2008</v>
      </c>
      <c r="E1876" t="s">
        <v>11202</v>
      </c>
      <c r="F1876" t="s">
        <v>11903</v>
      </c>
      <c r="G1876" s="5">
        <v>260</v>
      </c>
      <c r="H1876">
        <v>31750</v>
      </c>
      <c r="I1876" s="5" t="str">
        <f t="shared" si="58"/>
        <v>|n</v>
      </c>
      <c r="J1876" s="5" t="str">
        <f t="shared" si="59"/>
        <v>1875,Pontiac,Solstice,2008,premium unleaded (required),MANUAL,260,31750,|n</v>
      </c>
    </row>
    <row r="1877" spans="1:10">
      <c r="A1877" s="5">
        <v>1876</v>
      </c>
      <c r="B1877" s="5" t="s">
        <v>11242</v>
      </c>
      <c r="C1877" t="s">
        <v>11787</v>
      </c>
      <c r="D1877">
        <v>2008</v>
      </c>
      <c r="E1877" t="s">
        <v>11206</v>
      </c>
      <c r="F1877" t="s">
        <v>11903</v>
      </c>
      <c r="G1877" s="5">
        <v>173</v>
      </c>
      <c r="H1877">
        <v>28400</v>
      </c>
      <c r="I1877" s="5" t="str">
        <f t="shared" si="58"/>
        <v>|n</v>
      </c>
      <c r="J1877" s="5" t="str">
        <f t="shared" si="59"/>
        <v>1876,Pontiac,Solstice,2008,regular unleaded,MANUAL,173,28400,|n</v>
      </c>
    </row>
    <row r="1878" spans="1:10">
      <c r="A1878" s="5">
        <v>1877</v>
      </c>
      <c r="B1878" s="5" t="s">
        <v>11242</v>
      </c>
      <c r="C1878" t="s">
        <v>11787</v>
      </c>
      <c r="D1878">
        <v>2009</v>
      </c>
      <c r="E1878" t="s">
        <v>11209</v>
      </c>
      <c r="F1878" t="s">
        <v>11903</v>
      </c>
      <c r="G1878" s="5">
        <v>260</v>
      </c>
      <c r="H1878">
        <v>30375</v>
      </c>
      <c r="I1878" s="5" t="str">
        <f t="shared" si="58"/>
        <v>|n</v>
      </c>
      <c r="J1878" s="5" t="str">
        <f t="shared" si="59"/>
        <v>1877,Pontiac,Solstice,2009,premium unleaded (recommended),MANUAL,260,30375,|n</v>
      </c>
    </row>
    <row r="1879" spans="1:10">
      <c r="A1879" s="5">
        <v>1878</v>
      </c>
      <c r="B1879" s="5" t="s">
        <v>11242</v>
      </c>
      <c r="C1879" t="s">
        <v>11808</v>
      </c>
      <c r="D1879">
        <v>2005</v>
      </c>
      <c r="E1879" t="s">
        <v>11206</v>
      </c>
      <c r="F1879" t="s">
        <v>11903</v>
      </c>
      <c r="G1879" s="5">
        <v>140</v>
      </c>
      <c r="H1879">
        <v>15205</v>
      </c>
      <c r="I1879" s="5" t="str">
        <f t="shared" si="58"/>
        <v>|n</v>
      </c>
      <c r="J1879" s="5" t="str">
        <f t="shared" si="59"/>
        <v>1878,Pontiac,Sunfire,2005,regular unleaded,MANUAL,140,15205,|n</v>
      </c>
    </row>
    <row r="1880" spans="1:10">
      <c r="A1880" s="5">
        <v>1879</v>
      </c>
      <c r="B1880" s="5" t="s">
        <v>11242</v>
      </c>
      <c r="C1880" t="s">
        <v>11826</v>
      </c>
      <c r="D1880">
        <v>2007</v>
      </c>
      <c r="E1880" t="s">
        <v>11206</v>
      </c>
      <c r="F1880" t="s">
        <v>11904</v>
      </c>
      <c r="G1880" s="5">
        <v>185</v>
      </c>
      <c r="H1880">
        <v>23965</v>
      </c>
      <c r="I1880" s="5" t="str">
        <f t="shared" si="58"/>
        <v>|n</v>
      </c>
      <c r="J1880" s="5" t="str">
        <f t="shared" si="59"/>
        <v>1879,Pontiac,Torrent,2007,regular unleaded,AUTOMATIC,185,23965,|n</v>
      </c>
    </row>
    <row r="1881" spans="1:10">
      <c r="A1881" s="5">
        <v>1880</v>
      </c>
      <c r="B1881" s="5" t="s">
        <v>11242</v>
      </c>
      <c r="C1881" t="s">
        <v>11826</v>
      </c>
      <c r="D1881">
        <v>2008</v>
      </c>
      <c r="E1881" t="s">
        <v>11206</v>
      </c>
      <c r="F1881" t="s">
        <v>11904</v>
      </c>
      <c r="G1881" s="5">
        <v>264</v>
      </c>
      <c r="H1881">
        <v>29745</v>
      </c>
      <c r="I1881" s="5">
        <f t="shared" si="58"/>
        <v>1879</v>
      </c>
      <c r="J1881" s="5" t="str">
        <f t="shared" si="59"/>
        <v>1880,Pontiac,Torrent,2008,regular unleaded,AUTOMATIC,264,29745,1879</v>
      </c>
    </row>
    <row r="1882" spans="1:10">
      <c r="A1882" s="5">
        <v>1881</v>
      </c>
      <c r="B1882" s="5" t="s">
        <v>11242</v>
      </c>
      <c r="C1882" s="5" t="s">
        <v>11826</v>
      </c>
      <c r="D1882">
        <v>2009</v>
      </c>
      <c r="E1882" t="s">
        <v>11206</v>
      </c>
      <c r="F1882" t="s">
        <v>11904</v>
      </c>
      <c r="G1882" s="5">
        <v>264</v>
      </c>
      <c r="H1882">
        <v>31415</v>
      </c>
      <c r="I1882" s="5">
        <f t="shared" si="58"/>
        <v>1880</v>
      </c>
      <c r="J1882" s="5" t="str">
        <f t="shared" si="59"/>
        <v>1881,Pontiac,Torrent,2009,regular unleaded,AUTOMATIC,264,31415,1880</v>
      </c>
    </row>
    <row r="1883" spans="1:10">
      <c r="A1883" s="5">
        <v>1882</v>
      </c>
      <c r="B1883" s="5" t="s">
        <v>11242</v>
      </c>
      <c r="C1883" t="s">
        <v>11867</v>
      </c>
      <c r="D1883">
        <v>2008</v>
      </c>
      <c r="E1883" t="s">
        <v>11206</v>
      </c>
      <c r="F1883" t="s">
        <v>11903</v>
      </c>
      <c r="G1883" s="5">
        <v>126</v>
      </c>
      <c r="H1883">
        <v>16855</v>
      </c>
      <c r="I1883" s="5" t="str">
        <f t="shared" si="58"/>
        <v>|n</v>
      </c>
      <c r="J1883" s="5" t="str">
        <f t="shared" si="59"/>
        <v>1882,Pontiac,Vibe,2008,regular unleaded,MANUAL,126,16855,|n</v>
      </c>
    </row>
    <row r="1884" spans="1:10">
      <c r="A1884" s="5">
        <v>1883</v>
      </c>
      <c r="B1884" s="5" t="s">
        <v>11242</v>
      </c>
      <c r="C1884" t="s">
        <v>11867</v>
      </c>
      <c r="D1884">
        <v>2009</v>
      </c>
      <c r="E1884" t="s">
        <v>11206</v>
      </c>
      <c r="F1884" t="s">
        <v>11904</v>
      </c>
      <c r="G1884" s="5">
        <v>158</v>
      </c>
      <c r="H1884">
        <v>20475</v>
      </c>
      <c r="I1884" s="5" t="str">
        <f t="shared" si="58"/>
        <v>|n</v>
      </c>
      <c r="J1884" s="5" t="str">
        <f t="shared" si="59"/>
        <v>1883,Pontiac,Vibe,2009,regular unleaded,AUTOMATIC,158,20475,|n</v>
      </c>
    </row>
    <row r="1885" spans="1:10">
      <c r="A1885" s="5">
        <v>1884</v>
      </c>
      <c r="B1885" s="5" t="s">
        <v>11242</v>
      </c>
      <c r="C1885" t="s">
        <v>11867</v>
      </c>
      <c r="D1885">
        <v>2009</v>
      </c>
      <c r="E1885" t="s">
        <v>11206</v>
      </c>
      <c r="F1885" t="s">
        <v>11903</v>
      </c>
      <c r="G1885" s="5">
        <v>158</v>
      </c>
      <c r="H1885">
        <v>20875</v>
      </c>
      <c r="I1885" s="5" t="str">
        <f t="shared" si="58"/>
        <v>|n</v>
      </c>
      <c r="J1885" s="5" t="str">
        <f t="shared" si="59"/>
        <v>1884,Pontiac,Vibe,2009,regular unleaded,MANUAL,158,20875,|n</v>
      </c>
    </row>
    <row r="1886" spans="1:10">
      <c r="A1886" s="5">
        <v>1885</v>
      </c>
      <c r="B1886" s="5" t="s">
        <v>11242</v>
      </c>
      <c r="C1886" t="s">
        <v>11867</v>
      </c>
      <c r="D1886">
        <v>2010</v>
      </c>
      <c r="E1886" t="s">
        <v>11206</v>
      </c>
      <c r="F1886" t="s">
        <v>11904</v>
      </c>
      <c r="G1886" s="5">
        <v>158</v>
      </c>
      <c r="H1886">
        <v>20275</v>
      </c>
      <c r="I1886" s="5" t="str">
        <f t="shared" si="58"/>
        <v>|n</v>
      </c>
      <c r="J1886" s="5" t="str">
        <f t="shared" si="59"/>
        <v>1885,Pontiac,Vibe,2010,regular unleaded,AUTOMATIC,158,20275,|n</v>
      </c>
    </row>
    <row r="1887" spans="1:10">
      <c r="A1887" s="5">
        <v>1886</v>
      </c>
      <c r="B1887" s="5" t="s">
        <v>11242</v>
      </c>
      <c r="C1887" t="s">
        <v>11867</v>
      </c>
      <c r="D1887">
        <v>2010</v>
      </c>
      <c r="E1887" t="s">
        <v>11206</v>
      </c>
      <c r="F1887" t="s">
        <v>11903</v>
      </c>
      <c r="G1887" s="5">
        <v>158</v>
      </c>
      <c r="H1887">
        <v>20875</v>
      </c>
      <c r="I1887" s="5" t="str">
        <f t="shared" si="58"/>
        <v>|n</v>
      </c>
      <c r="J1887" s="5" t="str">
        <f t="shared" si="59"/>
        <v>1886,Pontiac,Vibe,2010,regular unleaded,MANUAL,158,20875,|n</v>
      </c>
    </row>
    <row r="1888" spans="1:10">
      <c r="A1888" s="5">
        <v>1887</v>
      </c>
      <c r="B1888" s="5" t="s">
        <v>11247</v>
      </c>
      <c r="C1888">
        <v>911</v>
      </c>
      <c r="D1888">
        <v>2015</v>
      </c>
      <c r="E1888" t="s">
        <v>11202</v>
      </c>
      <c r="F1888" t="s">
        <v>11905</v>
      </c>
      <c r="G1888" s="5">
        <v>560</v>
      </c>
      <c r="H1888">
        <v>194600</v>
      </c>
      <c r="I1888" s="5" t="str">
        <f t="shared" si="58"/>
        <v>|n</v>
      </c>
      <c r="J1888" s="5" t="str">
        <f t="shared" si="59"/>
        <v>1887,Porsche,911,2015,premium unleaded (required),AUTOMATED_MANUAL,560,194600,|n</v>
      </c>
    </row>
    <row r="1889" spans="1:10">
      <c r="A1889" s="5">
        <v>1888</v>
      </c>
      <c r="B1889" s="5" t="s">
        <v>11247</v>
      </c>
      <c r="C1889">
        <v>911</v>
      </c>
      <c r="D1889">
        <v>2015</v>
      </c>
      <c r="E1889" t="s">
        <v>11202</v>
      </c>
      <c r="F1889" t="s">
        <v>11903</v>
      </c>
      <c r="G1889" s="5">
        <v>430</v>
      </c>
      <c r="H1889">
        <v>132800</v>
      </c>
      <c r="I1889" s="5" t="str">
        <f t="shared" si="58"/>
        <v>|n</v>
      </c>
      <c r="J1889" s="5" t="str">
        <f t="shared" si="59"/>
        <v>1888,Porsche,911,2015,premium unleaded (required),MANUAL,430,132800,|n</v>
      </c>
    </row>
    <row r="1890" spans="1:10">
      <c r="A1890" s="5">
        <v>1889</v>
      </c>
      <c r="B1890" s="5" t="s">
        <v>11247</v>
      </c>
      <c r="C1890">
        <v>911</v>
      </c>
      <c r="D1890">
        <v>2016</v>
      </c>
      <c r="E1890" t="s">
        <v>11202</v>
      </c>
      <c r="F1890" t="s">
        <v>11905</v>
      </c>
      <c r="G1890" s="5">
        <v>560</v>
      </c>
      <c r="H1890">
        <v>194600</v>
      </c>
      <c r="I1890" s="5" t="str">
        <f t="shared" si="58"/>
        <v>|n</v>
      </c>
      <c r="J1890" s="5" t="str">
        <f t="shared" si="59"/>
        <v>1889,Porsche,911,2016,premium unleaded (required),AUTOMATED_MANUAL,560,194600,|n</v>
      </c>
    </row>
    <row r="1891" spans="1:10">
      <c r="A1891" s="5">
        <v>1890</v>
      </c>
      <c r="B1891" s="5" t="s">
        <v>11247</v>
      </c>
      <c r="C1891">
        <v>911</v>
      </c>
      <c r="D1891">
        <v>2016</v>
      </c>
      <c r="E1891" t="s">
        <v>11202</v>
      </c>
      <c r="F1891" t="s">
        <v>11903</v>
      </c>
      <c r="G1891" s="5">
        <v>430</v>
      </c>
      <c r="H1891">
        <v>132800</v>
      </c>
      <c r="I1891" s="5" t="str">
        <f t="shared" si="58"/>
        <v>|n</v>
      </c>
      <c r="J1891" s="5" t="str">
        <f t="shared" si="59"/>
        <v>1890,Porsche,911,2016,premium unleaded (required),MANUAL,430,132800,|n</v>
      </c>
    </row>
    <row r="1892" spans="1:10">
      <c r="A1892" s="5">
        <v>1891</v>
      </c>
      <c r="B1892" s="5" t="s">
        <v>11247</v>
      </c>
      <c r="C1892">
        <v>911</v>
      </c>
      <c r="D1892">
        <v>2017</v>
      </c>
      <c r="E1892" t="s">
        <v>11202</v>
      </c>
      <c r="F1892" t="s">
        <v>11905</v>
      </c>
      <c r="G1892" s="5">
        <v>580</v>
      </c>
      <c r="H1892">
        <v>200400</v>
      </c>
      <c r="I1892" s="5" t="str">
        <f t="shared" si="58"/>
        <v>|n</v>
      </c>
      <c r="J1892" s="5" t="str">
        <f t="shared" si="59"/>
        <v>1891,Porsche,911,2017,premium unleaded (required),AUTOMATED_MANUAL,580,200400,|n</v>
      </c>
    </row>
    <row r="1893" spans="1:10">
      <c r="A1893" s="5">
        <v>1892</v>
      </c>
      <c r="B1893" s="5" t="s">
        <v>11247</v>
      </c>
      <c r="C1893">
        <v>911</v>
      </c>
      <c r="D1893">
        <v>2017</v>
      </c>
      <c r="E1893" t="s">
        <v>11202</v>
      </c>
      <c r="F1893" t="s">
        <v>11903</v>
      </c>
      <c r="G1893" s="5">
        <v>420</v>
      </c>
      <c r="H1893">
        <v>122600</v>
      </c>
      <c r="I1893" s="5" t="str">
        <f t="shared" si="58"/>
        <v>|n</v>
      </c>
      <c r="J1893" s="5" t="str">
        <f t="shared" si="59"/>
        <v>1892,Porsche,911,2017,premium unleaded (required),MANUAL,420,122600,|n</v>
      </c>
    </row>
    <row r="1894" spans="1:10">
      <c r="A1894" s="5">
        <v>1893</v>
      </c>
      <c r="B1894" s="5" t="s">
        <v>11247</v>
      </c>
      <c r="C1894" s="5" t="s">
        <v>11248</v>
      </c>
      <c r="D1894">
        <v>2017</v>
      </c>
      <c r="E1894" t="s">
        <v>11202</v>
      </c>
      <c r="F1894" t="s">
        <v>11903</v>
      </c>
      <c r="G1894" s="5">
        <v>350</v>
      </c>
      <c r="H1894">
        <v>66300</v>
      </c>
      <c r="I1894" s="5" t="str">
        <f t="shared" si="58"/>
        <v>|n</v>
      </c>
      <c r="J1894" s="5" t="str">
        <f t="shared" si="59"/>
        <v>1893,Porsche,718 Cayman,2017,premium unleaded (required),MANUAL,350,66300,|n</v>
      </c>
    </row>
    <row r="1895" spans="1:10">
      <c r="A1895" s="5">
        <v>1894</v>
      </c>
      <c r="B1895" s="5" t="s">
        <v>11247</v>
      </c>
      <c r="C1895" t="s">
        <v>11325</v>
      </c>
      <c r="D1895">
        <v>2014</v>
      </c>
      <c r="E1895" t="s">
        <v>11202</v>
      </c>
      <c r="F1895" t="s">
        <v>11903</v>
      </c>
      <c r="G1895" s="5">
        <v>315</v>
      </c>
      <c r="H1895">
        <v>62100</v>
      </c>
      <c r="I1895" s="5" t="str">
        <f t="shared" si="58"/>
        <v>|n</v>
      </c>
      <c r="J1895" s="5" t="str">
        <f t="shared" si="59"/>
        <v>1894,Porsche,Boxster,2014,premium unleaded (required),MANUAL,315,62100,|n</v>
      </c>
    </row>
    <row r="1896" spans="1:10">
      <c r="A1896" s="5">
        <v>1895</v>
      </c>
      <c r="B1896" s="5" t="s">
        <v>11247</v>
      </c>
      <c r="C1896" t="s">
        <v>11325</v>
      </c>
      <c r="D1896">
        <v>2015</v>
      </c>
      <c r="E1896" t="s">
        <v>11202</v>
      </c>
      <c r="F1896" t="s">
        <v>11903</v>
      </c>
      <c r="G1896" s="5">
        <v>330</v>
      </c>
      <c r="H1896">
        <v>73500</v>
      </c>
      <c r="I1896" s="5">
        <f t="shared" si="58"/>
        <v>1894</v>
      </c>
      <c r="J1896" s="5" t="str">
        <f t="shared" si="59"/>
        <v>1895,Porsche,Boxster,2015,premium unleaded (required),MANUAL,330,73500,1894</v>
      </c>
    </row>
    <row r="1897" spans="1:10">
      <c r="A1897" s="5">
        <v>1896</v>
      </c>
      <c r="B1897" s="5" t="s">
        <v>11247</v>
      </c>
      <c r="C1897" t="s">
        <v>11325</v>
      </c>
      <c r="D1897">
        <v>2016</v>
      </c>
      <c r="E1897" t="s">
        <v>11202</v>
      </c>
      <c r="F1897" t="s">
        <v>11903</v>
      </c>
      <c r="G1897" s="5">
        <v>330</v>
      </c>
      <c r="H1897">
        <v>74600</v>
      </c>
      <c r="I1897" s="5">
        <f t="shared" si="58"/>
        <v>1895</v>
      </c>
      <c r="J1897" s="5" t="str">
        <f t="shared" si="59"/>
        <v>1896,Porsche,Boxster,2016,premium unleaded (required),MANUAL,330,74600,1895</v>
      </c>
    </row>
    <row r="1898" spans="1:10">
      <c r="A1898" s="5">
        <v>1897</v>
      </c>
      <c r="B1898" s="5" t="s">
        <v>11247</v>
      </c>
      <c r="C1898" t="s">
        <v>11345</v>
      </c>
      <c r="D1898">
        <v>2005</v>
      </c>
      <c r="E1898" t="s">
        <v>11202</v>
      </c>
      <c r="F1898" t="s">
        <v>11903</v>
      </c>
      <c r="G1898" s="5">
        <v>605</v>
      </c>
      <c r="H1898">
        <v>440000</v>
      </c>
      <c r="I1898" s="5" t="str">
        <f t="shared" si="58"/>
        <v>|n</v>
      </c>
      <c r="J1898" s="5" t="str">
        <f t="shared" si="59"/>
        <v>1897,Porsche,Carrera GT,2005,premium unleaded (required),MANUAL,605,440000,|n</v>
      </c>
    </row>
    <row r="1899" spans="1:10">
      <c r="A1899" s="5">
        <v>1898</v>
      </c>
      <c r="B1899" s="5" t="s">
        <v>11247</v>
      </c>
      <c r="C1899" t="s">
        <v>11349</v>
      </c>
      <c r="D1899">
        <v>2015</v>
      </c>
      <c r="E1899" t="s">
        <v>11219</v>
      </c>
      <c r="F1899" t="s">
        <v>11904</v>
      </c>
      <c r="G1899" s="5">
        <v>240</v>
      </c>
      <c r="H1899">
        <v>61700</v>
      </c>
      <c r="I1899" s="5" t="str">
        <f t="shared" si="58"/>
        <v>|n</v>
      </c>
      <c r="J1899" s="5" t="str">
        <f t="shared" si="59"/>
        <v>1898,Porsche,Cayenne,2015,diesel,AUTOMATIC,240,61700,|n</v>
      </c>
    </row>
    <row r="1900" spans="1:10">
      <c r="A1900" s="5">
        <v>1899</v>
      </c>
      <c r="B1900" s="5" t="s">
        <v>11247</v>
      </c>
      <c r="C1900" t="s">
        <v>11349</v>
      </c>
      <c r="D1900">
        <v>2015</v>
      </c>
      <c r="E1900" t="s">
        <v>11202</v>
      </c>
      <c r="F1900" t="s">
        <v>11904</v>
      </c>
      <c r="G1900" s="5">
        <v>520</v>
      </c>
      <c r="H1900">
        <v>113600</v>
      </c>
      <c r="I1900" s="5" t="str">
        <f t="shared" si="58"/>
        <v>|n</v>
      </c>
      <c r="J1900" s="5" t="str">
        <f t="shared" si="59"/>
        <v>1899,Porsche,Cayenne,2015,premium unleaded (required),AUTOMATIC,520,113600,|n</v>
      </c>
    </row>
    <row r="1901" spans="1:10">
      <c r="A1901" s="5">
        <v>1900</v>
      </c>
      <c r="B1901" s="5" t="s">
        <v>11247</v>
      </c>
      <c r="C1901" t="s">
        <v>11349</v>
      </c>
      <c r="D1901">
        <v>2016</v>
      </c>
      <c r="E1901" t="s">
        <v>11219</v>
      </c>
      <c r="F1901" t="s">
        <v>11904</v>
      </c>
      <c r="G1901" s="5">
        <v>240</v>
      </c>
      <c r="H1901">
        <v>62300</v>
      </c>
      <c r="I1901" s="5" t="str">
        <f t="shared" si="58"/>
        <v>|n</v>
      </c>
      <c r="J1901" s="5" t="str">
        <f t="shared" si="59"/>
        <v>1900,Porsche,Cayenne,2016,diesel,AUTOMATIC,240,62300,|n</v>
      </c>
    </row>
    <row r="1902" spans="1:10">
      <c r="A1902" s="5">
        <v>1901</v>
      </c>
      <c r="B1902" s="5" t="s">
        <v>11247</v>
      </c>
      <c r="C1902" t="s">
        <v>11349</v>
      </c>
      <c r="D1902">
        <v>2016</v>
      </c>
      <c r="E1902" t="s">
        <v>11202</v>
      </c>
      <c r="F1902" t="s">
        <v>11904</v>
      </c>
      <c r="G1902" s="5">
        <v>570</v>
      </c>
      <c r="H1902">
        <v>157300</v>
      </c>
      <c r="I1902" s="5" t="str">
        <f t="shared" si="58"/>
        <v>|n</v>
      </c>
      <c r="J1902" s="5" t="str">
        <f t="shared" si="59"/>
        <v>1901,Porsche,Cayenne,2016,premium unleaded (required),AUTOMATIC,570,157300,|n</v>
      </c>
    </row>
    <row r="1903" spans="1:10">
      <c r="A1903" s="5">
        <v>1902</v>
      </c>
      <c r="B1903" s="5" t="s">
        <v>11247</v>
      </c>
      <c r="C1903" t="s">
        <v>11349</v>
      </c>
      <c r="D1903">
        <v>2017</v>
      </c>
      <c r="E1903" t="s">
        <v>11202</v>
      </c>
      <c r="F1903" t="s">
        <v>11904</v>
      </c>
      <c r="G1903" s="5">
        <v>570</v>
      </c>
      <c r="H1903">
        <v>159600</v>
      </c>
      <c r="I1903" s="5">
        <f t="shared" si="58"/>
        <v>1901</v>
      </c>
      <c r="J1903" s="5" t="str">
        <f t="shared" si="59"/>
        <v>1902,Porsche,Cayenne,2017,premium unleaded (required),AUTOMATIC,570,159600,1901</v>
      </c>
    </row>
    <row r="1904" spans="1:10">
      <c r="A1904" s="5">
        <v>1903</v>
      </c>
      <c r="B1904" s="5" t="s">
        <v>11247</v>
      </c>
      <c r="C1904" t="s">
        <v>11351</v>
      </c>
      <c r="D1904">
        <v>2014</v>
      </c>
      <c r="E1904" t="s">
        <v>11202</v>
      </c>
      <c r="F1904" t="s">
        <v>11903</v>
      </c>
      <c r="G1904" s="5">
        <v>325</v>
      </c>
      <c r="H1904">
        <v>63800</v>
      </c>
      <c r="I1904" s="5" t="str">
        <f t="shared" si="58"/>
        <v>|n</v>
      </c>
      <c r="J1904" s="5" t="str">
        <f t="shared" si="59"/>
        <v>1903,Porsche,Cayman,2014,premium unleaded (required),MANUAL,325,63800,|n</v>
      </c>
    </row>
    <row r="1905" spans="1:10">
      <c r="A1905" s="5">
        <v>1904</v>
      </c>
      <c r="B1905" s="5" t="s">
        <v>11247</v>
      </c>
      <c r="C1905" s="5" t="s">
        <v>11351</v>
      </c>
      <c r="D1905">
        <v>2015</v>
      </c>
      <c r="E1905" t="s">
        <v>11202</v>
      </c>
      <c r="F1905" t="s">
        <v>11903</v>
      </c>
      <c r="G1905" s="5">
        <v>340</v>
      </c>
      <c r="H1905">
        <v>75200</v>
      </c>
      <c r="I1905" s="5">
        <f t="shared" si="58"/>
        <v>1903</v>
      </c>
      <c r="J1905" s="5" t="str">
        <f t="shared" si="59"/>
        <v>1904,Porsche,Cayman,2015,premium unleaded (required),MANUAL,340,75200,1903</v>
      </c>
    </row>
    <row r="1906" spans="1:10">
      <c r="A1906" s="5">
        <v>1905</v>
      </c>
      <c r="B1906" s="5" t="s">
        <v>11247</v>
      </c>
      <c r="C1906" s="5" t="s">
        <v>11351</v>
      </c>
      <c r="D1906">
        <v>2016</v>
      </c>
      <c r="E1906" t="s">
        <v>11202</v>
      </c>
      <c r="F1906" t="s">
        <v>11903</v>
      </c>
      <c r="G1906" s="5">
        <v>340</v>
      </c>
      <c r="H1906">
        <v>75200</v>
      </c>
      <c r="I1906" s="5">
        <f t="shared" si="58"/>
        <v>1904</v>
      </c>
      <c r="J1906" s="5" t="str">
        <f t="shared" si="59"/>
        <v>1905,Porsche,Cayman,2016,premium unleaded (required),MANUAL,340,75200,1904</v>
      </c>
    </row>
    <row r="1907" spans="1:10">
      <c r="A1907" s="5">
        <v>1906</v>
      </c>
      <c r="B1907" s="5" t="s">
        <v>11247</v>
      </c>
      <c r="C1907" t="s">
        <v>11350</v>
      </c>
      <c r="D1907">
        <v>2006</v>
      </c>
      <c r="E1907" t="s">
        <v>11202</v>
      </c>
      <c r="F1907" t="s">
        <v>11903</v>
      </c>
      <c r="G1907" s="5">
        <v>295</v>
      </c>
      <c r="H1907">
        <v>58900</v>
      </c>
      <c r="I1907" s="5" t="str">
        <f t="shared" si="58"/>
        <v>|n</v>
      </c>
      <c r="J1907" s="5" t="str">
        <f t="shared" si="59"/>
        <v>1906,Porsche,Cayman S,2006,premium unleaded (required),MANUAL,295,58900,|n</v>
      </c>
    </row>
    <row r="1908" spans="1:10">
      <c r="A1908" s="5">
        <v>1907</v>
      </c>
      <c r="B1908" s="5" t="s">
        <v>11247</v>
      </c>
      <c r="C1908" t="s">
        <v>11619</v>
      </c>
      <c r="D1908">
        <v>2015</v>
      </c>
      <c r="E1908" t="s">
        <v>11202</v>
      </c>
      <c r="F1908" t="s">
        <v>11905</v>
      </c>
      <c r="G1908" s="5">
        <v>400</v>
      </c>
      <c r="H1908">
        <v>72300</v>
      </c>
      <c r="I1908" s="5" t="str">
        <f t="shared" si="58"/>
        <v>|n</v>
      </c>
      <c r="J1908" s="5" t="str">
        <f t="shared" si="59"/>
        <v>1907,Porsche,Macan,2015,premium unleaded (required),AUTOMATED_MANUAL,400,72300,|n</v>
      </c>
    </row>
    <row r="1909" spans="1:10">
      <c r="A1909" s="5">
        <v>1908</v>
      </c>
      <c r="B1909" s="5" t="s">
        <v>11247</v>
      </c>
      <c r="C1909" t="s">
        <v>11619</v>
      </c>
      <c r="D1909">
        <v>2016</v>
      </c>
      <c r="E1909" t="s">
        <v>11202</v>
      </c>
      <c r="F1909" t="s">
        <v>11905</v>
      </c>
      <c r="G1909" s="5">
        <v>400</v>
      </c>
      <c r="H1909">
        <v>73900</v>
      </c>
      <c r="I1909" s="5">
        <f t="shared" si="58"/>
        <v>1907</v>
      </c>
      <c r="J1909" s="5" t="str">
        <f t="shared" si="59"/>
        <v>1908,Porsche,Macan,2016,premium unleaded (required),AUTOMATED_MANUAL,400,73900,1907</v>
      </c>
    </row>
    <row r="1910" spans="1:10">
      <c r="A1910" s="5">
        <v>1909</v>
      </c>
      <c r="B1910" s="5" t="s">
        <v>11247</v>
      </c>
      <c r="C1910" t="s">
        <v>11619</v>
      </c>
      <c r="D1910">
        <v>2017</v>
      </c>
      <c r="E1910" t="s">
        <v>11202</v>
      </c>
      <c r="F1910" t="s">
        <v>11905</v>
      </c>
      <c r="G1910" s="5">
        <v>400</v>
      </c>
      <c r="H1910">
        <v>76000</v>
      </c>
      <c r="I1910" s="5">
        <f t="shared" si="58"/>
        <v>1908</v>
      </c>
      <c r="J1910" s="5" t="str">
        <f t="shared" si="59"/>
        <v>1909,Porsche,Macan,2017,premium unleaded (required),AUTOMATED_MANUAL,400,76000,1908</v>
      </c>
    </row>
    <row r="1911" spans="1:10">
      <c r="A1911" s="5">
        <v>1910</v>
      </c>
      <c r="B1911" s="5" t="s">
        <v>11247</v>
      </c>
      <c r="C1911" t="s">
        <v>11673</v>
      </c>
      <c r="D1911">
        <v>2015</v>
      </c>
      <c r="E1911" t="s">
        <v>11202</v>
      </c>
      <c r="F1911" t="s">
        <v>11905</v>
      </c>
      <c r="G1911" s="5">
        <v>570</v>
      </c>
      <c r="H1911">
        <v>200500</v>
      </c>
      <c r="I1911" s="5" t="str">
        <f t="shared" si="58"/>
        <v>|n</v>
      </c>
      <c r="J1911" s="5" t="str">
        <f t="shared" si="59"/>
        <v>1910,Porsche,Panamera,2015,premium unleaded (required),AUTOMATED_MANUAL,570,200500,|n</v>
      </c>
    </row>
    <row r="1912" spans="1:10">
      <c r="A1912" s="5">
        <v>1911</v>
      </c>
      <c r="B1912" s="5" t="s">
        <v>11247</v>
      </c>
      <c r="C1912" s="5" t="s">
        <v>11673</v>
      </c>
      <c r="D1912">
        <v>2016</v>
      </c>
      <c r="E1912" t="s">
        <v>11202</v>
      </c>
      <c r="F1912" t="s">
        <v>11905</v>
      </c>
      <c r="G1912" s="5">
        <v>570</v>
      </c>
      <c r="H1912">
        <v>200500</v>
      </c>
      <c r="I1912" s="5">
        <f t="shared" si="58"/>
        <v>1910</v>
      </c>
      <c r="J1912" s="5" t="str">
        <f t="shared" si="59"/>
        <v>1911,Porsche,Panamera,2016,premium unleaded (required),AUTOMATED_MANUAL,570,200500,1910</v>
      </c>
    </row>
    <row r="1913" spans="1:10">
      <c r="A1913" s="5">
        <v>1912</v>
      </c>
      <c r="B1913" s="5" t="s">
        <v>11379</v>
      </c>
      <c r="C1913" s="5" t="s">
        <v>11409</v>
      </c>
      <c r="D1913">
        <v>2016</v>
      </c>
      <c r="E1913" t="s">
        <v>11202</v>
      </c>
      <c r="F1913" t="s">
        <v>11904</v>
      </c>
      <c r="G1913" s="5">
        <v>563</v>
      </c>
      <c r="H1913">
        <v>335000</v>
      </c>
      <c r="I1913" s="5" t="str">
        <f t="shared" si="58"/>
        <v>|n</v>
      </c>
      <c r="J1913" s="5" t="str">
        <f t="shared" si="59"/>
        <v>1912,Rolls-Royce,Dawn,2016,premium unleaded (required),AUTOMATIC,563,335000,|n</v>
      </c>
    </row>
    <row r="1914" spans="1:10">
      <c r="A1914" s="5">
        <v>1913</v>
      </c>
      <c r="B1914" s="5" t="s">
        <v>11379</v>
      </c>
      <c r="C1914" t="s">
        <v>11515</v>
      </c>
      <c r="D1914">
        <v>2012</v>
      </c>
      <c r="E1914" t="s">
        <v>11202</v>
      </c>
      <c r="F1914" t="s">
        <v>11904</v>
      </c>
      <c r="G1914" s="5">
        <v>563</v>
      </c>
      <c r="H1914">
        <v>290000</v>
      </c>
      <c r="I1914" s="5" t="str">
        <f t="shared" si="58"/>
        <v>|n</v>
      </c>
      <c r="J1914" s="5" t="str">
        <f t="shared" si="59"/>
        <v>1913,Rolls-Royce,Ghost,2012,premium unleaded (required),AUTOMATIC,563,290000,|n</v>
      </c>
    </row>
    <row r="1915" spans="1:10">
      <c r="A1915" s="5">
        <v>1914</v>
      </c>
      <c r="B1915" s="5" t="s">
        <v>11379</v>
      </c>
      <c r="C1915" t="s">
        <v>11515</v>
      </c>
      <c r="D1915">
        <v>2013</v>
      </c>
      <c r="E1915" t="s">
        <v>11202</v>
      </c>
      <c r="F1915" t="s">
        <v>11904</v>
      </c>
      <c r="G1915" s="5">
        <v>563</v>
      </c>
      <c r="H1915">
        <v>296000</v>
      </c>
      <c r="I1915" s="5">
        <f t="shared" si="58"/>
        <v>1913</v>
      </c>
      <c r="J1915" s="5" t="str">
        <f t="shared" si="59"/>
        <v>1914,Rolls-Royce,Ghost,2013,premium unleaded (required),AUTOMATIC,563,296000,1913</v>
      </c>
    </row>
    <row r="1916" spans="1:10">
      <c r="A1916" s="5">
        <v>1915</v>
      </c>
      <c r="B1916" s="5" t="s">
        <v>11379</v>
      </c>
      <c r="C1916" t="s">
        <v>11515</v>
      </c>
      <c r="D1916">
        <v>2014</v>
      </c>
      <c r="E1916" t="s">
        <v>11202</v>
      </c>
      <c r="F1916" t="s">
        <v>11904</v>
      </c>
      <c r="G1916" s="5">
        <v>563</v>
      </c>
      <c r="H1916">
        <v>303300</v>
      </c>
      <c r="I1916" s="5">
        <f t="shared" si="58"/>
        <v>1914</v>
      </c>
      <c r="J1916" s="5" t="str">
        <f t="shared" si="59"/>
        <v>1915,Rolls-Royce,Ghost,2014,premium unleaded (required),AUTOMATIC,563,303300,1914</v>
      </c>
    </row>
    <row r="1917" spans="1:10">
      <c r="A1917" s="5">
        <v>1916</v>
      </c>
      <c r="B1917" s="5" t="s">
        <v>11379</v>
      </c>
      <c r="C1917" t="s">
        <v>11514</v>
      </c>
      <c r="D1917">
        <v>2015</v>
      </c>
      <c r="E1917" t="s">
        <v>11202</v>
      </c>
      <c r="F1917" t="s">
        <v>11904</v>
      </c>
      <c r="G1917" s="5">
        <v>563</v>
      </c>
      <c r="H1917">
        <v>319400</v>
      </c>
      <c r="I1917" s="5" t="str">
        <f t="shared" si="58"/>
        <v>|n</v>
      </c>
      <c r="J1917" s="5" t="str">
        <f t="shared" si="59"/>
        <v>1916,Rolls-Royce,Ghost Series II,2015,premium unleaded (required),AUTOMATIC,563,319400,|n</v>
      </c>
    </row>
    <row r="1918" spans="1:10">
      <c r="A1918" s="5">
        <v>1917</v>
      </c>
      <c r="B1918" s="5" t="s">
        <v>11379</v>
      </c>
      <c r="C1918" t="s">
        <v>11514</v>
      </c>
      <c r="D1918">
        <v>2016</v>
      </c>
      <c r="E1918" t="s">
        <v>11202</v>
      </c>
      <c r="F1918" t="s">
        <v>11904</v>
      </c>
      <c r="G1918" s="5">
        <v>563</v>
      </c>
      <c r="H1918">
        <v>329325</v>
      </c>
      <c r="I1918" s="5">
        <f t="shared" si="58"/>
        <v>1916</v>
      </c>
      <c r="J1918" s="5" t="str">
        <f t="shared" si="59"/>
        <v>1917,Rolls-Royce,Ghost Series II,2016,premium unleaded (required),AUTOMATIC,563,329325,1916</v>
      </c>
    </row>
    <row r="1919" spans="1:10">
      <c r="A1919" s="5">
        <v>1918</v>
      </c>
      <c r="B1919" s="5" t="s">
        <v>11379</v>
      </c>
      <c r="C1919" t="s">
        <v>11680</v>
      </c>
      <c r="D1919">
        <v>2014</v>
      </c>
      <c r="E1919" t="s">
        <v>11202</v>
      </c>
      <c r="F1919" t="s">
        <v>11904</v>
      </c>
      <c r="G1919" s="5">
        <v>453</v>
      </c>
      <c r="H1919">
        <v>474990</v>
      </c>
      <c r="I1919" s="5" t="str">
        <f t="shared" si="58"/>
        <v>|n</v>
      </c>
      <c r="J1919" s="5" t="str">
        <f t="shared" si="59"/>
        <v>1918,Rolls-Royce,Phantom,2014,premium unleaded (required),AUTOMATIC,453,474990,|n</v>
      </c>
    </row>
    <row r="1920" spans="1:10">
      <c r="A1920" s="5">
        <v>1919</v>
      </c>
      <c r="B1920" s="5" t="s">
        <v>11379</v>
      </c>
      <c r="C1920" t="s">
        <v>11680</v>
      </c>
      <c r="D1920">
        <v>2015</v>
      </c>
      <c r="E1920" t="s">
        <v>11202</v>
      </c>
      <c r="F1920" t="s">
        <v>11904</v>
      </c>
      <c r="G1920" s="5">
        <v>453</v>
      </c>
      <c r="H1920">
        <v>480175</v>
      </c>
      <c r="I1920" s="5">
        <f t="shared" si="58"/>
        <v>1918</v>
      </c>
      <c r="J1920" s="5" t="str">
        <f t="shared" si="59"/>
        <v>1919,Rolls-Royce,Phantom,2015,premium unleaded (required),AUTOMATIC,453,480175,1918</v>
      </c>
    </row>
    <row r="1921" spans="1:10">
      <c r="A1921" s="5">
        <v>1920</v>
      </c>
      <c r="B1921" s="5" t="s">
        <v>11379</v>
      </c>
      <c r="C1921" t="s">
        <v>11680</v>
      </c>
      <c r="D1921">
        <v>2016</v>
      </c>
      <c r="E1921" t="s">
        <v>11202</v>
      </c>
      <c r="F1921" t="s">
        <v>11904</v>
      </c>
      <c r="G1921" s="5">
        <v>453</v>
      </c>
      <c r="H1921">
        <v>492425</v>
      </c>
      <c r="I1921" s="5">
        <f t="shared" si="58"/>
        <v>1919</v>
      </c>
      <c r="J1921" s="5" t="str">
        <f t="shared" si="59"/>
        <v>1920,Rolls-Royce,Phantom,2016,premium unleaded (required),AUTOMATIC,453,492425,1919</v>
      </c>
    </row>
    <row r="1922" spans="1:10">
      <c r="A1922" s="5">
        <v>1921</v>
      </c>
      <c r="B1922" s="5" t="s">
        <v>11379</v>
      </c>
      <c r="C1922" t="s">
        <v>11678</v>
      </c>
      <c r="D1922">
        <v>2014</v>
      </c>
      <c r="E1922" t="s">
        <v>11202</v>
      </c>
      <c r="F1922" t="s">
        <v>11904</v>
      </c>
      <c r="G1922" s="5">
        <v>453</v>
      </c>
      <c r="H1922">
        <v>433550</v>
      </c>
      <c r="I1922" s="5" t="str">
        <f t="shared" si="58"/>
        <v>|n</v>
      </c>
      <c r="J1922" s="5" t="str">
        <f t="shared" si="59"/>
        <v>1921,Rolls-Royce,Phantom Coupe,2014,premium unleaded (required),AUTOMATIC,453,433550,|n</v>
      </c>
    </row>
    <row r="1923" spans="1:10">
      <c r="A1923" s="5">
        <v>1922</v>
      </c>
      <c r="B1923" s="5" t="s">
        <v>11379</v>
      </c>
      <c r="C1923" s="5" t="s">
        <v>11678</v>
      </c>
      <c r="D1923">
        <v>2015</v>
      </c>
      <c r="E1923" t="s">
        <v>11202</v>
      </c>
      <c r="F1923" t="s">
        <v>11904</v>
      </c>
      <c r="G1923" s="5">
        <v>453</v>
      </c>
      <c r="H1923">
        <v>438325</v>
      </c>
      <c r="I1923" s="5">
        <f t="shared" ref="I1923:I1986" si="60">IF(AND($B1922=$B1923,$C1922=$C1923,$E1922=$E1923,$F1922=$F1923),A1922,"|n")</f>
        <v>1921</v>
      </c>
      <c r="J1923" s="5" t="str">
        <f t="shared" ref="J1923:J1986" si="61">A1923&amp;","&amp;B1923&amp;","&amp;C1923&amp;","&amp;D1923&amp;","&amp;E1923&amp;","&amp;F1923&amp;","&amp;G1923&amp;","&amp;H1923&amp;","&amp;I1923</f>
        <v>1922,Rolls-Royce,Phantom Coupe,2015,premium unleaded (required),AUTOMATIC,453,438325,1921</v>
      </c>
    </row>
    <row r="1924" spans="1:10">
      <c r="A1924" s="5">
        <v>1923</v>
      </c>
      <c r="B1924" s="5" t="s">
        <v>11379</v>
      </c>
      <c r="C1924" t="s">
        <v>11678</v>
      </c>
      <c r="D1924">
        <v>2016</v>
      </c>
      <c r="E1924" t="s">
        <v>11202</v>
      </c>
      <c r="F1924" t="s">
        <v>11904</v>
      </c>
      <c r="G1924" s="5">
        <v>453</v>
      </c>
      <c r="H1924">
        <v>449525</v>
      </c>
      <c r="I1924" s="5">
        <f t="shared" si="60"/>
        <v>1922</v>
      </c>
      <c r="J1924" s="5" t="str">
        <f t="shared" si="61"/>
        <v>1923,Rolls-Royce,Phantom Coupe,2016,premium unleaded (required),AUTOMATIC,453,449525,1922</v>
      </c>
    </row>
    <row r="1925" spans="1:10">
      <c r="A1925" s="5">
        <v>1924</v>
      </c>
      <c r="B1925" s="5" t="s">
        <v>11379</v>
      </c>
      <c r="C1925" t="s">
        <v>11679</v>
      </c>
      <c r="D1925">
        <v>2014</v>
      </c>
      <c r="E1925" t="s">
        <v>11202</v>
      </c>
      <c r="F1925" t="s">
        <v>11904</v>
      </c>
      <c r="G1925" s="5">
        <v>453</v>
      </c>
      <c r="H1925">
        <v>474600</v>
      </c>
      <c r="I1925" s="5" t="str">
        <f t="shared" si="60"/>
        <v>|n</v>
      </c>
      <c r="J1925" s="5" t="str">
        <f t="shared" si="61"/>
        <v>1924,Rolls-Royce,Phantom Drophead Coupe,2014,premium unleaded (required),AUTOMATIC,453,474600,|n</v>
      </c>
    </row>
    <row r="1926" spans="1:10">
      <c r="A1926" s="5">
        <v>1925</v>
      </c>
      <c r="B1926" s="5" t="s">
        <v>11379</v>
      </c>
      <c r="C1926" t="s">
        <v>11679</v>
      </c>
      <c r="D1926">
        <v>2015</v>
      </c>
      <c r="E1926" t="s">
        <v>11202</v>
      </c>
      <c r="F1926" t="s">
        <v>11904</v>
      </c>
      <c r="G1926" s="5">
        <v>453</v>
      </c>
      <c r="H1926">
        <v>479775</v>
      </c>
      <c r="I1926" s="5">
        <f t="shared" si="60"/>
        <v>1924</v>
      </c>
      <c r="J1926" s="5" t="str">
        <f t="shared" si="61"/>
        <v>1925,Rolls-Royce,Phantom Drophead Coupe,2015,premium unleaded (required),AUTOMATIC,453,479775,1924</v>
      </c>
    </row>
    <row r="1927" spans="1:10">
      <c r="A1927" s="5">
        <v>1926</v>
      </c>
      <c r="B1927" s="5" t="s">
        <v>11379</v>
      </c>
      <c r="C1927" t="s">
        <v>11679</v>
      </c>
      <c r="D1927">
        <v>2016</v>
      </c>
      <c r="E1927" t="s">
        <v>11202</v>
      </c>
      <c r="F1927" t="s">
        <v>11904</v>
      </c>
      <c r="G1927" s="5">
        <v>453</v>
      </c>
      <c r="H1927">
        <v>492000</v>
      </c>
      <c r="I1927" s="5">
        <f t="shared" si="60"/>
        <v>1925</v>
      </c>
      <c r="J1927" s="5" t="str">
        <f t="shared" si="61"/>
        <v>1926,Rolls-Royce,Phantom Drophead Coupe,2016,premium unleaded (required),AUTOMATIC,453,492000,1925</v>
      </c>
    </row>
    <row r="1928" spans="1:10">
      <c r="A1928" s="5">
        <v>1927</v>
      </c>
      <c r="B1928" s="5" t="s">
        <v>11379</v>
      </c>
      <c r="C1928" t="s">
        <v>11870</v>
      </c>
      <c r="D1928">
        <v>2014</v>
      </c>
      <c r="E1928" t="s">
        <v>11202</v>
      </c>
      <c r="F1928" t="s">
        <v>11904</v>
      </c>
      <c r="G1928" s="5">
        <v>624</v>
      </c>
      <c r="H1928">
        <v>284900</v>
      </c>
      <c r="I1928" s="5" t="str">
        <f t="shared" si="60"/>
        <v>|n</v>
      </c>
      <c r="J1928" s="5" t="str">
        <f t="shared" si="61"/>
        <v>1927,Rolls-Royce,Wraith,2014,premium unleaded (required),AUTOMATIC,624,284900,|n</v>
      </c>
    </row>
    <row r="1929" spans="1:10">
      <c r="A1929" s="5">
        <v>1928</v>
      </c>
      <c r="B1929" s="5" t="s">
        <v>11379</v>
      </c>
      <c r="C1929" t="s">
        <v>11870</v>
      </c>
      <c r="D1929">
        <v>2015</v>
      </c>
      <c r="E1929" t="s">
        <v>11202</v>
      </c>
      <c r="F1929" t="s">
        <v>11904</v>
      </c>
      <c r="G1929" s="5">
        <v>624</v>
      </c>
      <c r="H1929">
        <v>294025</v>
      </c>
      <c r="I1929" s="5">
        <f t="shared" si="60"/>
        <v>1927</v>
      </c>
      <c r="J1929" s="5" t="str">
        <f t="shared" si="61"/>
        <v>1928,Rolls-Royce,Wraith,2015,premium unleaded (required),AUTOMATIC,624,294025,1927</v>
      </c>
    </row>
    <row r="1930" spans="1:10">
      <c r="A1930" s="5">
        <v>1929</v>
      </c>
      <c r="B1930" s="5" t="s">
        <v>11379</v>
      </c>
      <c r="C1930" t="s">
        <v>11870</v>
      </c>
      <c r="D1930">
        <v>2016</v>
      </c>
      <c r="E1930" t="s">
        <v>11202</v>
      </c>
      <c r="F1930" t="s">
        <v>11904</v>
      </c>
      <c r="G1930" s="5">
        <v>624</v>
      </c>
      <c r="H1930">
        <v>304350</v>
      </c>
      <c r="I1930" s="5">
        <f t="shared" si="60"/>
        <v>1928</v>
      </c>
      <c r="J1930" s="5" t="str">
        <f t="shared" si="61"/>
        <v>1929,Rolls-Royce,Wraith,2016,premium unleaded (required),AUTOMATIC,624,304350,1928</v>
      </c>
    </row>
    <row r="1931" spans="1:10">
      <c r="A1931" s="5">
        <v>1930</v>
      </c>
      <c r="B1931" s="5" t="s">
        <v>11249</v>
      </c>
      <c r="C1931">
        <v>43899</v>
      </c>
      <c r="D1931">
        <v>2009</v>
      </c>
      <c r="E1931" t="s">
        <v>11209</v>
      </c>
      <c r="F1931" t="s">
        <v>11904</v>
      </c>
      <c r="G1931" s="5">
        <v>280</v>
      </c>
      <c r="H1931">
        <v>51330</v>
      </c>
      <c r="I1931" s="5" t="str">
        <f t="shared" si="60"/>
        <v>|n</v>
      </c>
      <c r="J1931" s="5" t="str">
        <f t="shared" si="61"/>
        <v>1930,Saab,43899,2009,premium unleaded (recommended),AUTOMATIC,280,51330,|n</v>
      </c>
    </row>
    <row r="1932" spans="1:10">
      <c r="A1932" s="5">
        <v>1931</v>
      </c>
      <c r="B1932" s="5" t="s">
        <v>11249</v>
      </c>
      <c r="C1932">
        <v>43899</v>
      </c>
      <c r="D1932">
        <v>2009</v>
      </c>
      <c r="E1932" t="s">
        <v>11209</v>
      </c>
      <c r="F1932" t="s">
        <v>11903</v>
      </c>
      <c r="G1932" s="5">
        <v>210</v>
      </c>
      <c r="H1932">
        <v>42130</v>
      </c>
      <c r="I1932" s="5" t="str">
        <f t="shared" si="60"/>
        <v>|n</v>
      </c>
      <c r="J1932" s="5" t="str">
        <f t="shared" si="61"/>
        <v>1931,Saab,43899,2009,premium unleaded (recommended),MANUAL,210,42130,|n</v>
      </c>
    </row>
    <row r="1933" spans="1:10">
      <c r="A1933" s="5">
        <v>1932</v>
      </c>
      <c r="B1933" s="5" t="s">
        <v>11249</v>
      </c>
      <c r="C1933">
        <v>43899</v>
      </c>
      <c r="D1933">
        <v>2010</v>
      </c>
      <c r="E1933" t="s">
        <v>11209</v>
      </c>
      <c r="F1933" t="s">
        <v>11904</v>
      </c>
      <c r="G1933" s="5">
        <v>207</v>
      </c>
      <c r="H1933">
        <v>45080</v>
      </c>
      <c r="I1933" s="5" t="str">
        <f t="shared" si="60"/>
        <v>|n</v>
      </c>
      <c r="J1933" s="5" t="str">
        <f t="shared" si="61"/>
        <v>1932,Saab,43899,2010,premium unleaded (recommended),AUTOMATIC,207,45080,|n</v>
      </c>
    </row>
    <row r="1934" spans="1:10">
      <c r="A1934" s="5">
        <v>1933</v>
      </c>
      <c r="B1934" s="5" t="s">
        <v>11249</v>
      </c>
      <c r="C1934">
        <v>43899</v>
      </c>
      <c r="D1934">
        <v>2010</v>
      </c>
      <c r="E1934" t="s">
        <v>11209</v>
      </c>
      <c r="F1934" t="s">
        <v>11903</v>
      </c>
      <c r="G1934" s="5">
        <v>207</v>
      </c>
      <c r="H1934">
        <v>39990</v>
      </c>
      <c r="I1934" s="5" t="str">
        <f t="shared" si="60"/>
        <v>|n</v>
      </c>
      <c r="J1934" s="5" t="str">
        <f t="shared" si="61"/>
        <v>1933,Saab,43899,2010,premium unleaded (recommended),MANUAL,207,39990,|n</v>
      </c>
    </row>
    <row r="1935" spans="1:10">
      <c r="A1935" s="5">
        <v>1934</v>
      </c>
      <c r="B1935" s="5" t="s">
        <v>11249</v>
      </c>
      <c r="C1935">
        <v>43899</v>
      </c>
      <c r="D1935">
        <v>2011</v>
      </c>
      <c r="E1935" t="s">
        <v>11209</v>
      </c>
      <c r="F1935" t="s">
        <v>11904</v>
      </c>
      <c r="G1935" s="5">
        <v>210</v>
      </c>
      <c r="H1935">
        <v>45080</v>
      </c>
      <c r="I1935" s="5" t="str">
        <f t="shared" si="60"/>
        <v>|n</v>
      </c>
      <c r="J1935" s="5" t="str">
        <f t="shared" si="61"/>
        <v>1934,Saab,43899,2011,premium unleaded (recommended),AUTOMATIC,210,45080,|n</v>
      </c>
    </row>
    <row r="1936" spans="1:10">
      <c r="A1936" s="5">
        <v>1935</v>
      </c>
      <c r="B1936" s="5" t="s">
        <v>11249</v>
      </c>
      <c r="C1936">
        <v>43899</v>
      </c>
      <c r="D1936">
        <v>2011</v>
      </c>
      <c r="E1936" t="s">
        <v>11209</v>
      </c>
      <c r="F1936" t="s">
        <v>11903</v>
      </c>
      <c r="G1936" s="5">
        <v>210</v>
      </c>
      <c r="H1936">
        <v>39990</v>
      </c>
      <c r="I1936" s="5" t="str">
        <f t="shared" si="60"/>
        <v>|n</v>
      </c>
      <c r="J1936" s="5" t="str">
        <f t="shared" si="61"/>
        <v>1935,Saab,43899,2011,premium unleaded (recommended),MANUAL,210,39990,|n</v>
      </c>
    </row>
    <row r="1937" spans="1:10">
      <c r="A1937" s="5">
        <v>1936</v>
      </c>
      <c r="B1937" s="5" t="s">
        <v>11249</v>
      </c>
      <c r="C1937">
        <v>43960</v>
      </c>
      <c r="D1937">
        <v>2009</v>
      </c>
      <c r="E1937" t="s">
        <v>11209</v>
      </c>
      <c r="F1937" t="s">
        <v>11904</v>
      </c>
      <c r="G1937" s="5">
        <v>260</v>
      </c>
      <c r="H1937">
        <v>43270</v>
      </c>
      <c r="I1937" s="5" t="str">
        <f t="shared" si="60"/>
        <v>|n</v>
      </c>
      <c r="J1937" s="5" t="str">
        <f t="shared" si="61"/>
        <v>1936,Saab,43960,2009,premium unleaded (recommended),AUTOMATIC,260,43270,|n</v>
      </c>
    </row>
    <row r="1938" spans="1:10">
      <c r="A1938" s="5">
        <v>1937</v>
      </c>
      <c r="B1938" s="5" t="s">
        <v>11249</v>
      </c>
      <c r="C1938">
        <v>43960</v>
      </c>
      <c r="D1938">
        <v>2010</v>
      </c>
      <c r="E1938" t="s">
        <v>11209</v>
      </c>
      <c r="F1938" t="s">
        <v>11904</v>
      </c>
      <c r="G1938" s="5">
        <v>300</v>
      </c>
      <c r="H1938">
        <v>49165</v>
      </c>
      <c r="I1938" s="5">
        <f t="shared" si="60"/>
        <v>1936</v>
      </c>
      <c r="J1938" s="5" t="str">
        <f t="shared" si="61"/>
        <v>1937,Saab,43960,2010,premium unleaded (recommended),AUTOMATIC,300,49165,1936</v>
      </c>
    </row>
    <row r="1939" spans="1:10">
      <c r="A1939" s="5">
        <v>1938</v>
      </c>
      <c r="B1939" s="5" t="s">
        <v>11249</v>
      </c>
      <c r="C1939">
        <v>43960</v>
      </c>
      <c r="D1939">
        <v>2011</v>
      </c>
      <c r="E1939" t="s">
        <v>11209</v>
      </c>
      <c r="F1939" t="s">
        <v>11904</v>
      </c>
      <c r="G1939" s="5">
        <v>300</v>
      </c>
      <c r="H1939">
        <v>49565</v>
      </c>
      <c r="I1939" s="5">
        <f t="shared" si="60"/>
        <v>1937</v>
      </c>
      <c r="J1939" s="5" t="str">
        <f t="shared" si="61"/>
        <v>1938,Saab,43960,2011,premium unleaded (recommended),AUTOMATIC,300,49565,1937</v>
      </c>
    </row>
    <row r="1940" spans="1:10">
      <c r="A1940" s="5">
        <v>1939</v>
      </c>
      <c r="B1940" s="5" t="s">
        <v>11249</v>
      </c>
      <c r="C1940">
        <v>43960</v>
      </c>
      <c r="D1940">
        <v>2011</v>
      </c>
      <c r="E1940" t="s">
        <v>11209</v>
      </c>
      <c r="F1940" t="s">
        <v>11903</v>
      </c>
      <c r="G1940" s="5">
        <v>220</v>
      </c>
      <c r="H1940">
        <v>38525</v>
      </c>
      <c r="I1940" s="5" t="str">
        <f t="shared" si="60"/>
        <v>|n</v>
      </c>
      <c r="J1940" s="5" t="str">
        <f t="shared" si="61"/>
        <v>1939,Saab,43960,2011,premium unleaded (recommended),MANUAL,220,38525,|n</v>
      </c>
    </row>
    <row r="1941" spans="1:10">
      <c r="A1941" s="5">
        <v>1940</v>
      </c>
      <c r="B1941" s="5" t="s">
        <v>11249</v>
      </c>
      <c r="C1941" t="s">
        <v>11250</v>
      </c>
      <c r="D1941">
        <v>2005</v>
      </c>
      <c r="E1941" t="s">
        <v>11202</v>
      </c>
      <c r="F1941" t="s">
        <v>11903</v>
      </c>
      <c r="G1941" s="5">
        <v>227</v>
      </c>
      <c r="H1941">
        <v>26950</v>
      </c>
      <c r="I1941" s="5" t="str">
        <f t="shared" si="60"/>
        <v>|n</v>
      </c>
      <c r="J1941" s="5" t="str">
        <f t="shared" si="61"/>
        <v>1940,Saab,9-2X,2005,premium unleaded (required),MANUAL,227,26950,|n</v>
      </c>
    </row>
    <row r="1942" spans="1:10">
      <c r="A1942" s="5">
        <v>1941</v>
      </c>
      <c r="B1942" s="5" t="s">
        <v>11249</v>
      </c>
      <c r="C1942" t="s">
        <v>11250</v>
      </c>
      <c r="D1942">
        <v>2005</v>
      </c>
      <c r="E1942" t="s">
        <v>11206</v>
      </c>
      <c r="F1942" t="s">
        <v>11903</v>
      </c>
      <c r="G1942" s="5">
        <v>165</v>
      </c>
      <c r="H1942">
        <v>22990</v>
      </c>
      <c r="I1942" s="5" t="str">
        <f t="shared" si="60"/>
        <v>|n</v>
      </c>
      <c r="J1942" s="5" t="str">
        <f t="shared" si="61"/>
        <v>1941,Saab,9-2X,2005,regular unleaded,MANUAL,165,22990,|n</v>
      </c>
    </row>
    <row r="1943" spans="1:10">
      <c r="A1943" s="5">
        <v>1942</v>
      </c>
      <c r="B1943" s="5" t="s">
        <v>11249</v>
      </c>
      <c r="C1943" t="s">
        <v>11250</v>
      </c>
      <c r="D1943">
        <v>2006</v>
      </c>
      <c r="E1943" t="s">
        <v>11202</v>
      </c>
      <c r="F1943" t="s">
        <v>11903</v>
      </c>
      <c r="G1943" s="5">
        <v>230</v>
      </c>
      <c r="H1943">
        <v>26950</v>
      </c>
      <c r="I1943" s="5" t="str">
        <f t="shared" si="60"/>
        <v>|n</v>
      </c>
      <c r="J1943" s="5" t="str">
        <f t="shared" si="61"/>
        <v>1942,Saab,9-2X,2006,premium unleaded (required),MANUAL,230,26950,|n</v>
      </c>
    </row>
    <row r="1944" spans="1:10">
      <c r="A1944" s="5">
        <v>1943</v>
      </c>
      <c r="B1944" s="5" t="s">
        <v>11249</v>
      </c>
      <c r="C1944" s="5" t="s">
        <v>11250</v>
      </c>
      <c r="D1944">
        <v>2006</v>
      </c>
      <c r="E1944" t="s">
        <v>11206</v>
      </c>
      <c r="F1944" t="s">
        <v>11903</v>
      </c>
      <c r="G1944" s="5">
        <v>173</v>
      </c>
      <c r="H1944">
        <v>22990</v>
      </c>
      <c r="I1944" s="5" t="str">
        <f t="shared" si="60"/>
        <v>|n</v>
      </c>
      <c r="J1944" s="5" t="str">
        <f t="shared" si="61"/>
        <v>1943,Saab,9-2X,2006,regular unleaded,MANUAL,173,22990,|n</v>
      </c>
    </row>
    <row r="1945" spans="1:10">
      <c r="A1945" s="5">
        <v>1944</v>
      </c>
      <c r="B1945" s="5" t="s">
        <v>11249</v>
      </c>
      <c r="C1945" t="s">
        <v>11251</v>
      </c>
      <c r="D1945">
        <v>2012</v>
      </c>
      <c r="E1945" t="s">
        <v>11252</v>
      </c>
      <c r="F1945" t="s">
        <v>11904</v>
      </c>
      <c r="G1945" s="5">
        <v>220</v>
      </c>
      <c r="H1945">
        <v>46080</v>
      </c>
      <c r="I1945" s="5" t="str">
        <f t="shared" si="60"/>
        <v>|n</v>
      </c>
      <c r="J1945" s="5" t="str">
        <f t="shared" si="61"/>
        <v>1944,Saab,9-3 Griffin,2012,flex-fuel (premium unleaded recommended/E85),AUTOMATIC,220,46080,|n</v>
      </c>
    </row>
    <row r="1946" spans="1:10">
      <c r="A1946" s="5">
        <v>1945</v>
      </c>
      <c r="B1946" s="5" t="s">
        <v>11249</v>
      </c>
      <c r="C1946" t="s">
        <v>11251</v>
      </c>
      <c r="D1946">
        <v>2012</v>
      </c>
      <c r="E1946" t="s">
        <v>11252</v>
      </c>
      <c r="F1946" t="s">
        <v>11903</v>
      </c>
      <c r="G1946" s="5">
        <v>220</v>
      </c>
      <c r="H1946">
        <v>46080</v>
      </c>
      <c r="I1946" s="5" t="str">
        <f t="shared" si="60"/>
        <v>|n</v>
      </c>
      <c r="J1946" s="5" t="str">
        <f t="shared" si="61"/>
        <v>1945,Saab,9-3 Griffin,2012,flex-fuel (premium unleaded recommended/E85),MANUAL,220,46080,|n</v>
      </c>
    </row>
    <row r="1947" spans="1:10">
      <c r="A1947" s="5">
        <v>1946</v>
      </c>
      <c r="B1947" s="5" t="s">
        <v>11249</v>
      </c>
      <c r="C1947" t="s">
        <v>11251</v>
      </c>
      <c r="D1947">
        <v>2012</v>
      </c>
      <c r="E1947" t="s">
        <v>11209</v>
      </c>
      <c r="F1947" t="s">
        <v>11904</v>
      </c>
      <c r="G1947" s="5">
        <v>220</v>
      </c>
      <c r="H1947">
        <v>37115</v>
      </c>
      <c r="I1947" s="5" t="str">
        <f t="shared" si="60"/>
        <v>|n</v>
      </c>
      <c r="J1947" s="5" t="str">
        <f t="shared" si="61"/>
        <v>1946,Saab,9-3 Griffin,2012,premium unleaded (recommended),AUTOMATIC,220,37115,|n</v>
      </c>
    </row>
    <row r="1948" spans="1:10">
      <c r="A1948" s="5">
        <v>1947</v>
      </c>
      <c r="B1948" s="5" t="s">
        <v>11249</v>
      </c>
      <c r="C1948" t="s">
        <v>11251</v>
      </c>
      <c r="D1948">
        <v>2012</v>
      </c>
      <c r="E1948" t="s">
        <v>11209</v>
      </c>
      <c r="F1948" t="s">
        <v>11903</v>
      </c>
      <c r="G1948" s="5">
        <v>220</v>
      </c>
      <c r="H1948">
        <v>37115</v>
      </c>
      <c r="I1948" s="5" t="str">
        <f t="shared" si="60"/>
        <v>|n</v>
      </c>
      <c r="J1948" s="5" t="str">
        <f t="shared" si="61"/>
        <v>1947,Saab,9-3 Griffin,2012,premium unleaded (recommended),MANUAL,220,37115,|n</v>
      </c>
    </row>
    <row r="1949" spans="1:10">
      <c r="A1949" s="5">
        <v>1948</v>
      </c>
      <c r="B1949" s="5" t="s">
        <v>11249</v>
      </c>
      <c r="C1949" t="s">
        <v>11253</v>
      </c>
      <c r="D1949">
        <v>2011</v>
      </c>
      <c r="E1949" t="s">
        <v>11202</v>
      </c>
      <c r="F1949" t="s">
        <v>11904</v>
      </c>
      <c r="G1949" s="5">
        <v>300</v>
      </c>
      <c r="H1949">
        <v>48010</v>
      </c>
      <c r="I1949" s="5" t="str">
        <f t="shared" si="60"/>
        <v>|n</v>
      </c>
      <c r="J1949" s="5" t="str">
        <f t="shared" si="61"/>
        <v>1948,Saab,9-4X,2011,premium unleaded (required),AUTOMATIC,300,48010,|n</v>
      </c>
    </row>
    <row r="1950" spans="1:10">
      <c r="A1950" s="5">
        <v>1949</v>
      </c>
      <c r="B1950" s="5" t="s">
        <v>11249</v>
      </c>
      <c r="C1950" t="s">
        <v>11254</v>
      </c>
      <c r="D1950">
        <v>2007</v>
      </c>
      <c r="E1950" t="s">
        <v>11206</v>
      </c>
      <c r="F1950" t="s">
        <v>11904</v>
      </c>
      <c r="G1950" s="5">
        <v>300</v>
      </c>
      <c r="H1950">
        <v>41190</v>
      </c>
      <c r="I1950" s="5" t="str">
        <f t="shared" si="60"/>
        <v>|n</v>
      </c>
      <c r="J1950" s="5" t="str">
        <f t="shared" si="61"/>
        <v>1949,Saab,9-7X,2007,regular unleaded,AUTOMATIC,300,41190,|n</v>
      </c>
    </row>
    <row r="1951" spans="1:10">
      <c r="A1951" s="5">
        <v>1950</v>
      </c>
      <c r="B1951" s="5" t="s">
        <v>11249</v>
      </c>
      <c r="C1951" t="s">
        <v>11254</v>
      </c>
      <c r="D1951">
        <v>2008</v>
      </c>
      <c r="E1951" t="s">
        <v>11206</v>
      </c>
      <c r="F1951" t="s">
        <v>11904</v>
      </c>
      <c r="G1951" s="5">
        <v>390</v>
      </c>
      <c r="H1951">
        <v>46530</v>
      </c>
      <c r="I1951" s="5">
        <f t="shared" si="60"/>
        <v>1949</v>
      </c>
      <c r="J1951" s="5" t="str">
        <f t="shared" si="61"/>
        <v>1950,Saab,9-7X,2008,regular unleaded,AUTOMATIC,390,46530,1949</v>
      </c>
    </row>
    <row r="1952" spans="1:10">
      <c r="A1952" s="5">
        <v>1951</v>
      </c>
      <c r="B1952" s="5" t="s">
        <v>11249</v>
      </c>
      <c r="C1952" t="s">
        <v>11254</v>
      </c>
      <c r="D1952">
        <v>2009</v>
      </c>
      <c r="E1952" t="s">
        <v>11206</v>
      </c>
      <c r="F1952" t="s">
        <v>11904</v>
      </c>
      <c r="G1952" s="5">
        <v>390</v>
      </c>
      <c r="H1952">
        <v>49105</v>
      </c>
      <c r="I1952" s="5">
        <f t="shared" si="60"/>
        <v>1950</v>
      </c>
      <c r="J1952" s="5" t="str">
        <f t="shared" si="61"/>
        <v>1951,Saab,9-7X,2009,regular unleaded,AUTOMATIC,390,49105,1950</v>
      </c>
    </row>
    <row r="1953" spans="1:10">
      <c r="A1953" s="5">
        <v>1952</v>
      </c>
      <c r="B1953" s="5" t="s">
        <v>11483</v>
      </c>
      <c r="C1953" t="s">
        <v>11484</v>
      </c>
      <c r="D1953">
        <v>2014</v>
      </c>
      <c r="E1953" t="s">
        <v>11202</v>
      </c>
      <c r="F1953" t="s">
        <v>11904</v>
      </c>
      <c r="G1953" s="5">
        <v>200</v>
      </c>
      <c r="H1953">
        <v>28500</v>
      </c>
      <c r="I1953" s="5" t="str">
        <f t="shared" si="60"/>
        <v>|n</v>
      </c>
      <c r="J1953" s="5" t="str">
        <f t="shared" si="61"/>
        <v>1952,Scion,FR-S,2014,premium unleaded (required),AUTOMATIC,200,28500,|n</v>
      </c>
    </row>
    <row r="1954" spans="1:10">
      <c r="A1954" s="5">
        <v>1953</v>
      </c>
      <c r="B1954" s="5" t="s">
        <v>11483</v>
      </c>
      <c r="C1954" s="5" t="s">
        <v>11484</v>
      </c>
      <c r="D1954">
        <v>2014</v>
      </c>
      <c r="E1954" t="s">
        <v>11202</v>
      </c>
      <c r="F1954" t="s">
        <v>11903</v>
      </c>
      <c r="G1954" s="5">
        <v>200</v>
      </c>
      <c r="H1954">
        <v>27400</v>
      </c>
      <c r="I1954" s="5" t="str">
        <f t="shared" si="60"/>
        <v>|n</v>
      </c>
      <c r="J1954" s="5" t="str">
        <f t="shared" si="61"/>
        <v>1953,Scion,FR-S,2014,premium unleaded (required),MANUAL,200,27400,|n</v>
      </c>
    </row>
    <row r="1955" spans="1:10">
      <c r="A1955" s="5">
        <v>1954</v>
      </c>
      <c r="B1955" s="5" t="s">
        <v>11483</v>
      </c>
      <c r="C1955" t="s">
        <v>11484</v>
      </c>
      <c r="D1955">
        <v>2015</v>
      </c>
      <c r="E1955" t="s">
        <v>11202</v>
      </c>
      <c r="F1955" t="s">
        <v>11904</v>
      </c>
      <c r="G1955" s="5">
        <v>200</v>
      </c>
      <c r="H1955">
        <v>31090</v>
      </c>
      <c r="I1955" s="5" t="str">
        <f t="shared" si="60"/>
        <v>|n</v>
      </c>
      <c r="J1955" s="5" t="str">
        <f t="shared" si="61"/>
        <v>1954,Scion,FR-S,2015,premium unleaded (required),AUTOMATIC,200,31090,|n</v>
      </c>
    </row>
    <row r="1956" spans="1:10">
      <c r="A1956" s="5">
        <v>1955</v>
      </c>
      <c r="B1956" s="5" t="s">
        <v>11483</v>
      </c>
      <c r="C1956" t="s">
        <v>11484</v>
      </c>
      <c r="D1956">
        <v>2015</v>
      </c>
      <c r="E1956" t="s">
        <v>11202</v>
      </c>
      <c r="F1956" t="s">
        <v>11903</v>
      </c>
      <c r="G1956" s="5">
        <v>200</v>
      </c>
      <c r="H1956">
        <v>29990</v>
      </c>
      <c r="I1956" s="5" t="str">
        <f t="shared" si="60"/>
        <v>|n</v>
      </c>
      <c r="J1956" s="5" t="str">
        <f t="shared" si="61"/>
        <v>1955,Scion,FR-S,2015,premium unleaded (required),MANUAL,200,29990,|n</v>
      </c>
    </row>
    <row r="1957" spans="1:10">
      <c r="A1957" s="5">
        <v>1956</v>
      </c>
      <c r="B1957" s="5" t="s">
        <v>11483</v>
      </c>
      <c r="C1957" t="s">
        <v>11484</v>
      </c>
      <c r="D1957">
        <v>2016</v>
      </c>
      <c r="E1957" t="s">
        <v>11202</v>
      </c>
      <c r="F1957" t="s">
        <v>11904</v>
      </c>
      <c r="G1957" s="5">
        <v>200</v>
      </c>
      <c r="H1957">
        <v>30610</v>
      </c>
      <c r="I1957" s="5" t="str">
        <f t="shared" si="60"/>
        <v>|n</v>
      </c>
      <c r="J1957" s="5" t="str">
        <f t="shared" si="61"/>
        <v>1956,Scion,FR-S,2016,premium unleaded (required),AUTOMATIC,200,30610,|n</v>
      </c>
    </row>
    <row r="1958" spans="1:10">
      <c r="A1958" s="5">
        <v>1957</v>
      </c>
      <c r="B1958" s="5" t="s">
        <v>11483</v>
      </c>
      <c r="C1958" t="s">
        <v>11484</v>
      </c>
      <c r="D1958">
        <v>2016</v>
      </c>
      <c r="E1958" t="s">
        <v>11202</v>
      </c>
      <c r="F1958" t="s">
        <v>11903</v>
      </c>
      <c r="G1958" s="5">
        <v>200</v>
      </c>
      <c r="H1958">
        <v>29510</v>
      </c>
      <c r="I1958" s="5" t="str">
        <f t="shared" si="60"/>
        <v>|n</v>
      </c>
      <c r="J1958" s="5" t="str">
        <f t="shared" si="61"/>
        <v>1957,Scion,FR-S,2016,premium unleaded (required),MANUAL,200,29510,|n</v>
      </c>
    </row>
    <row r="1959" spans="1:10">
      <c r="A1959" s="5">
        <v>1958</v>
      </c>
      <c r="B1959" s="5" t="s">
        <v>11483</v>
      </c>
      <c r="C1959" t="s">
        <v>11560</v>
      </c>
      <c r="D1959">
        <v>2016</v>
      </c>
      <c r="E1959" t="s">
        <v>11206</v>
      </c>
      <c r="F1959" t="s">
        <v>11904</v>
      </c>
      <c r="G1959" s="5">
        <v>106</v>
      </c>
      <c r="H1959">
        <v>16800</v>
      </c>
      <c r="I1959" s="5" t="str">
        <f t="shared" si="60"/>
        <v>|n</v>
      </c>
      <c r="J1959" s="5" t="str">
        <f t="shared" si="61"/>
        <v>1958,Scion,iA,2016,regular unleaded,AUTOMATIC,106,16800,|n</v>
      </c>
    </row>
    <row r="1960" spans="1:10">
      <c r="A1960" s="5">
        <v>1959</v>
      </c>
      <c r="B1960" s="5" t="s">
        <v>11483</v>
      </c>
      <c r="C1960" t="s">
        <v>11560</v>
      </c>
      <c r="D1960">
        <v>2016</v>
      </c>
      <c r="E1960" t="s">
        <v>11206</v>
      </c>
      <c r="F1960" t="s">
        <v>11903</v>
      </c>
      <c r="G1960" s="5">
        <v>106</v>
      </c>
      <c r="H1960">
        <v>15700</v>
      </c>
      <c r="I1960" s="5" t="str">
        <f t="shared" si="60"/>
        <v>|n</v>
      </c>
      <c r="J1960" s="5" t="str">
        <f t="shared" si="61"/>
        <v>1959,Scion,iA,2016,regular unleaded,MANUAL,106,15700,|n</v>
      </c>
    </row>
    <row r="1961" spans="1:10">
      <c r="A1961" s="5">
        <v>1960</v>
      </c>
      <c r="B1961" s="5" t="s">
        <v>11483</v>
      </c>
      <c r="C1961" t="s">
        <v>11567</v>
      </c>
      <c r="D1961">
        <v>2016</v>
      </c>
      <c r="E1961" t="s">
        <v>11206</v>
      </c>
      <c r="F1961" t="s">
        <v>11904</v>
      </c>
      <c r="G1961" s="5">
        <v>137</v>
      </c>
      <c r="H1961">
        <v>19200</v>
      </c>
      <c r="I1961" s="5" t="str">
        <f t="shared" si="60"/>
        <v>|n</v>
      </c>
      <c r="J1961" s="5" t="str">
        <f t="shared" si="61"/>
        <v>1960,Scion,iM,2016,regular unleaded,AUTOMATIC,137,19200,|n</v>
      </c>
    </row>
    <row r="1962" spans="1:10">
      <c r="A1962" s="5">
        <v>1961</v>
      </c>
      <c r="B1962" s="5" t="s">
        <v>11483</v>
      </c>
      <c r="C1962" t="s">
        <v>11567</v>
      </c>
      <c r="D1962">
        <v>2016</v>
      </c>
      <c r="E1962" t="s">
        <v>11206</v>
      </c>
      <c r="F1962" t="s">
        <v>11903</v>
      </c>
      <c r="G1962" s="5">
        <v>137</v>
      </c>
      <c r="H1962">
        <v>18460</v>
      </c>
      <c r="I1962" s="5" t="str">
        <f t="shared" si="60"/>
        <v>|n</v>
      </c>
      <c r="J1962" s="5" t="str">
        <f t="shared" si="61"/>
        <v>1961,Scion,iM,2016,regular unleaded,MANUAL,137,18460,|n</v>
      </c>
    </row>
    <row r="1963" spans="1:10">
      <c r="A1963" s="5">
        <v>1962</v>
      </c>
      <c r="B1963" s="5" t="s">
        <v>11483</v>
      </c>
      <c r="C1963" t="s">
        <v>11569</v>
      </c>
      <c r="D1963">
        <v>2013</v>
      </c>
      <c r="E1963" t="s">
        <v>11206</v>
      </c>
      <c r="F1963" t="s">
        <v>11904</v>
      </c>
      <c r="G1963" s="5">
        <v>94</v>
      </c>
      <c r="H1963">
        <v>15495</v>
      </c>
      <c r="I1963" s="5" t="str">
        <f t="shared" si="60"/>
        <v>|n</v>
      </c>
      <c r="J1963" s="5" t="str">
        <f t="shared" si="61"/>
        <v>1962,Scion,iQ,2013,regular unleaded,AUTOMATIC,94,15495,|n</v>
      </c>
    </row>
    <row r="1964" spans="1:10">
      <c r="A1964" s="5">
        <v>1963</v>
      </c>
      <c r="B1964" s="5" t="s">
        <v>11483</v>
      </c>
      <c r="C1964" t="s">
        <v>11569</v>
      </c>
      <c r="D1964">
        <v>2014</v>
      </c>
      <c r="E1964" t="s">
        <v>11206</v>
      </c>
      <c r="F1964" t="s">
        <v>11904</v>
      </c>
      <c r="G1964" s="5">
        <v>94</v>
      </c>
      <c r="H1964">
        <v>17850</v>
      </c>
      <c r="I1964" s="5">
        <f t="shared" si="60"/>
        <v>1962</v>
      </c>
      <c r="J1964" s="5" t="str">
        <f t="shared" si="61"/>
        <v>1963,Scion,iQ,2014,regular unleaded,AUTOMATIC,94,17850,1962</v>
      </c>
    </row>
    <row r="1965" spans="1:10">
      <c r="A1965" s="5">
        <v>1964</v>
      </c>
      <c r="B1965" s="5" t="s">
        <v>11483</v>
      </c>
      <c r="C1965" s="5" t="s">
        <v>11569</v>
      </c>
      <c r="D1965">
        <v>2015</v>
      </c>
      <c r="E1965" t="s">
        <v>11206</v>
      </c>
      <c r="F1965" t="s">
        <v>11904</v>
      </c>
      <c r="G1965" s="5">
        <v>94</v>
      </c>
      <c r="H1965">
        <v>15665</v>
      </c>
      <c r="I1965" s="5">
        <f t="shared" si="60"/>
        <v>1963</v>
      </c>
      <c r="J1965" s="5" t="str">
        <f t="shared" si="61"/>
        <v>1964,Scion,iQ,2015,regular unleaded,AUTOMATIC,94,15665,1963</v>
      </c>
    </row>
    <row r="1966" spans="1:10">
      <c r="A1966" s="5">
        <v>1965</v>
      </c>
      <c r="B1966" s="5" t="s">
        <v>11483</v>
      </c>
      <c r="C1966" t="s">
        <v>11817</v>
      </c>
      <c r="D1966">
        <v>2014</v>
      </c>
      <c r="E1966" t="s">
        <v>11206</v>
      </c>
      <c r="F1966" t="s">
        <v>11904</v>
      </c>
      <c r="G1966" s="5">
        <v>179</v>
      </c>
      <c r="H1966">
        <v>22440</v>
      </c>
      <c r="I1966" s="5" t="str">
        <f t="shared" si="60"/>
        <v>|n</v>
      </c>
      <c r="J1966" s="5" t="str">
        <f t="shared" si="61"/>
        <v>1965,Scion,tC,2014,regular unleaded,AUTOMATIC,179,22440,|n</v>
      </c>
    </row>
    <row r="1967" spans="1:10">
      <c r="A1967" s="5">
        <v>1966</v>
      </c>
      <c r="B1967" s="5" t="s">
        <v>11483</v>
      </c>
      <c r="C1967" t="s">
        <v>11817</v>
      </c>
      <c r="D1967">
        <v>2014</v>
      </c>
      <c r="E1967" t="s">
        <v>11206</v>
      </c>
      <c r="F1967" t="s">
        <v>11903</v>
      </c>
      <c r="G1967" s="5">
        <v>179</v>
      </c>
      <c r="H1967">
        <v>21440</v>
      </c>
      <c r="I1967" s="5" t="str">
        <f t="shared" si="60"/>
        <v>|n</v>
      </c>
      <c r="J1967" s="5" t="str">
        <f t="shared" si="61"/>
        <v>1966,Scion,tC,2014,regular unleaded,MANUAL,179,21440,|n</v>
      </c>
    </row>
    <row r="1968" spans="1:10">
      <c r="A1968" s="5">
        <v>1967</v>
      </c>
      <c r="B1968" s="5" t="s">
        <v>11483</v>
      </c>
      <c r="C1968" t="s">
        <v>11817</v>
      </c>
      <c r="D1968">
        <v>2015</v>
      </c>
      <c r="E1968" t="s">
        <v>11206</v>
      </c>
      <c r="F1968" t="s">
        <v>11904</v>
      </c>
      <c r="G1968" s="5">
        <v>179</v>
      </c>
      <c r="H1968">
        <v>24340</v>
      </c>
      <c r="I1968" s="5" t="str">
        <f t="shared" si="60"/>
        <v>|n</v>
      </c>
      <c r="J1968" s="5" t="str">
        <f t="shared" si="61"/>
        <v>1967,Scion,tC,2015,regular unleaded,AUTOMATIC,179,24340,|n</v>
      </c>
    </row>
    <row r="1969" spans="1:10">
      <c r="A1969" s="5">
        <v>1968</v>
      </c>
      <c r="B1969" s="5" t="s">
        <v>11483</v>
      </c>
      <c r="C1969" t="s">
        <v>11817</v>
      </c>
      <c r="D1969">
        <v>2015</v>
      </c>
      <c r="E1969" t="s">
        <v>11206</v>
      </c>
      <c r="F1969" t="s">
        <v>11903</v>
      </c>
      <c r="G1969" s="5">
        <v>179</v>
      </c>
      <c r="H1969">
        <v>23190</v>
      </c>
      <c r="I1969" s="5" t="str">
        <f t="shared" si="60"/>
        <v>|n</v>
      </c>
      <c r="J1969" s="5" t="str">
        <f t="shared" si="61"/>
        <v>1968,Scion,tC,2015,regular unleaded,MANUAL,179,23190,|n</v>
      </c>
    </row>
    <row r="1970" spans="1:10">
      <c r="A1970" s="5">
        <v>1969</v>
      </c>
      <c r="B1970" s="5" t="s">
        <v>11483</v>
      </c>
      <c r="C1970" t="s">
        <v>11817</v>
      </c>
      <c r="D1970">
        <v>2016</v>
      </c>
      <c r="E1970" t="s">
        <v>11206</v>
      </c>
      <c r="F1970" t="s">
        <v>11904</v>
      </c>
      <c r="G1970" s="5">
        <v>179</v>
      </c>
      <c r="H1970">
        <v>24340</v>
      </c>
      <c r="I1970" s="5" t="str">
        <f t="shared" si="60"/>
        <v>|n</v>
      </c>
      <c r="J1970" s="5" t="str">
        <f t="shared" si="61"/>
        <v>1969,Scion,tC,2016,regular unleaded,AUTOMATIC,179,24340,|n</v>
      </c>
    </row>
    <row r="1971" spans="1:10">
      <c r="A1971" s="5">
        <v>1970</v>
      </c>
      <c r="B1971" s="5" t="s">
        <v>11483</v>
      </c>
      <c r="C1971" t="s">
        <v>11817</v>
      </c>
      <c r="D1971">
        <v>2016</v>
      </c>
      <c r="E1971" t="s">
        <v>11206</v>
      </c>
      <c r="F1971" t="s">
        <v>11903</v>
      </c>
      <c r="G1971" s="5">
        <v>179</v>
      </c>
      <c r="H1971">
        <v>23190</v>
      </c>
      <c r="I1971" s="5" t="str">
        <f t="shared" si="60"/>
        <v>|n</v>
      </c>
      <c r="J1971" s="5" t="str">
        <f t="shared" si="61"/>
        <v>1970,Scion,tC,2016,regular unleaded,MANUAL,179,23190,|n</v>
      </c>
    </row>
    <row r="1972" spans="1:10">
      <c r="A1972" s="5">
        <v>1971</v>
      </c>
      <c r="B1972" s="5" t="s">
        <v>11483</v>
      </c>
      <c r="C1972" t="s">
        <v>11879</v>
      </c>
      <c r="D1972">
        <v>2005</v>
      </c>
      <c r="E1972" t="s">
        <v>11206</v>
      </c>
      <c r="F1972" t="s">
        <v>11904</v>
      </c>
      <c r="G1972" s="5">
        <v>108</v>
      </c>
      <c r="H1972">
        <v>13330</v>
      </c>
      <c r="I1972" s="5" t="str">
        <f t="shared" si="60"/>
        <v>|n</v>
      </c>
      <c r="J1972" s="5" t="str">
        <f t="shared" si="61"/>
        <v>1971,Scion,xA,2005,regular unleaded,AUTOMATIC,108,13330,|n</v>
      </c>
    </row>
    <row r="1973" spans="1:10">
      <c r="A1973" s="5">
        <v>1972</v>
      </c>
      <c r="B1973" s="5" t="s">
        <v>11483</v>
      </c>
      <c r="C1973" t="s">
        <v>11879</v>
      </c>
      <c r="D1973">
        <v>2005</v>
      </c>
      <c r="E1973" t="s">
        <v>11206</v>
      </c>
      <c r="F1973" t="s">
        <v>11903</v>
      </c>
      <c r="G1973" s="5">
        <v>108</v>
      </c>
      <c r="H1973">
        <v>12530</v>
      </c>
      <c r="I1973" s="5" t="str">
        <f t="shared" si="60"/>
        <v>|n</v>
      </c>
      <c r="J1973" s="5" t="str">
        <f t="shared" si="61"/>
        <v>1972,Scion,xA,2005,regular unleaded,MANUAL,108,12530,|n</v>
      </c>
    </row>
    <row r="1974" spans="1:10">
      <c r="A1974" s="5">
        <v>1973</v>
      </c>
      <c r="B1974" s="5" t="s">
        <v>11483</v>
      </c>
      <c r="C1974" t="s">
        <v>11879</v>
      </c>
      <c r="D1974">
        <v>2006</v>
      </c>
      <c r="E1974" t="s">
        <v>11206</v>
      </c>
      <c r="F1974" t="s">
        <v>11904</v>
      </c>
      <c r="G1974" s="5">
        <v>103</v>
      </c>
      <c r="H1974">
        <v>13580</v>
      </c>
      <c r="I1974" s="5" t="str">
        <f t="shared" si="60"/>
        <v>|n</v>
      </c>
      <c r="J1974" s="5" t="str">
        <f t="shared" si="61"/>
        <v>1973,Scion,xA,2006,regular unleaded,AUTOMATIC,103,13580,|n</v>
      </c>
    </row>
    <row r="1975" spans="1:10">
      <c r="A1975" s="5">
        <v>1974</v>
      </c>
      <c r="B1975" s="5" t="s">
        <v>11483</v>
      </c>
      <c r="C1975" t="s">
        <v>11879</v>
      </c>
      <c r="D1975">
        <v>2006</v>
      </c>
      <c r="E1975" t="s">
        <v>11206</v>
      </c>
      <c r="F1975" t="s">
        <v>11903</v>
      </c>
      <c r="G1975" s="5">
        <v>103</v>
      </c>
      <c r="H1975">
        <v>12780</v>
      </c>
      <c r="I1975" s="5" t="str">
        <f t="shared" si="60"/>
        <v>|n</v>
      </c>
      <c r="J1975" s="5" t="str">
        <f t="shared" si="61"/>
        <v>1974,Scion,xA,2006,regular unleaded,MANUAL,103,12780,|n</v>
      </c>
    </row>
    <row r="1976" spans="1:10">
      <c r="A1976" s="5">
        <v>1975</v>
      </c>
      <c r="B1976" s="5" t="s">
        <v>11483</v>
      </c>
      <c r="C1976" t="s">
        <v>11880</v>
      </c>
      <c r="D1976">
        <v>2013</v>
      </c>
      <c r="E1976" t="s">
        <v>11206</v>
      </c>
      <c r="F1976" t="s">
        <v>11904</v>
      </c>
      <c r="G1976" s="5">
        <v>158</v>
      </c>
      <c r="H1976">
        <v>20160</v>
      </c>
      <c r="I1976" s="5" t="str">
        <f t="shared" si="60"/>
        <v>|n</v>
      </c>
      <c r="J1976" s="5" t="str">
        <f t="shared" si="61"/>
        <v>1975,Scion,xB,2013,regular unleaded,AUTOMATIC,158,20160,|n</v>
      </c>
    </row>
    <row r="1977" spans="1:10">
      <c r="A1977" s="5">
        <v>1976</v>
      </c>
      <c r="B1977" s="5" t="s">
        <v>11483</v>
      </c>
      <c r="C1977" t="s">
        <v>11880</v>
      </c>
      <c r="D1977">
        <v>2013</v>
      </c>
      <c r="E1977" t="s">
        <v>11206</v>
      </c>
      <c r="F1977" t="s">
        <v>11903</v>
      </c>
      <c r="G1977" s="5">
        <v>158</v>
      </c>
      <c r="H1977">
        <v>19210</v>
      </c>
      <c r="I1977" s="5" t="str">
        <f t="shared" si="60"/>
        <v>|n</v>
      </c>
      <c r="J1977" s="5" t="str">
        <f t="shared" si="61"/>
        <v>1976,Scion,xB,2013,regular unleaded,MANUAL,158,19210,|n</v>
      </c>
    </row>
    <row r="1978" spans="1:10">
      <c r="A1978" s="5">
        <v>1977</v>
      </c>
      <c r="B1978" s="5" t="s">
        <v>11483</v>
      </c>
      <c r="C1978" t="s">
        <v>11880</v>
      </c>
      <c r="D1978">
        <v>2014</v>
      </c>
      <c r="E1978" t="s">
        <v>11206</v>
      </c>
      <c r="F1978" t="s">
        <v>11904</v>
      </c>
      <c r="G1978" s="5">
        <v>158</v>
      </c>
      <c r="H1978">
        <v>20420</v>
      </c>
      <c r="I1978" s="5" t="str">
        <f t="shared" si="60"/>
        <v>|n</v>
      </c>
      <c r="J1978" s="5" t="str">
        <f t="shared" si="61"/>
        <v>1977,Scion,xB,2014,regular unleaded,AUTOMATIC,158,20420,|n</v>
      </c>
    </row>
    <row r="1979" spans="1:10">
      <c r="A1979" s="5">
        <v>1978</v>
      </c>
      <c r="B1979" s="5" t="s">
        <v>11483</v>
      </c>
      <c r="C1979" t="s">
        <v>11880</v>
      </c>
      <c r="D1979">
        <v>2014</v>
      </c>
      <c r="E1979" t="s">
        <v>11206</v>
      </c>
      <c r="F1979" t="s">
        <v>11903</v>
      </c>
      <c r="G1979" s="5">
        <v>158</v>
      </c>
      <c r="H1979">
        <v>16970</v>
      </c>
      <c r="I1979" s="5" t="str">
        <f t="shared" si="60"/>
        <v>|n</v>
      </c>
      <c r="J1979" s="5" t="str">
        <f t="shared" si="61"/>
        <v>1978,Scion,xB,2014,regular unleaded,MANUAL,158,16970,|n</v>
      </c>
    </row>
    <row r="1980" spans="1:10">
      <c r="A1980" s="5">
        <v>1979</v>
      </c>
      <c r="B1980" s="5" t="s">
        <v>11483</v>
      </c>
      <c r="C1980" t="s">
        <v>11880</v>
      </c>
      <c r="D1980">
        <v>2015</v>
      </c>
      <c r="E1980" t="s">
        <v>11206</v>
      </c>
      <c r="F1980" t="s">
        <v>11904</v>
      </c>
      <c r="G1980" s="5">
        <v>158</v>
      </c>
      <c r="H1980">
        <v>19685</v>
      </c>
      <c r="I1980" s="5" t="str">
        <f t="shared" si="60"/>
        <v>|n</v>
      </c>
      <c r="J1980" s="5" t="str">
        <f t="shared" si="61"/>
        <v>1979,Scion,xB,2015,regular unleaded,AUTOMATIC,158,19685,|n</v>
      </c>
    </row>
    <row r="1981" spans="1:10">
      <c r="A1981" s="5">
        <v>1980</v>
      </c>
      <c r="B1981" s="5" t="s">
        <v>11483</v>
      </c>
      <c r="C1981" t="s">
        <v>11880</v>
      </c>
      <c r="D1981">
        <v>2015</v>
      </c>
      <c r="E1981" t="s">
        <v>11206</v>
      </c>
      <c r="F1981" t="s">
        <v>11903</v>
      </c>
      <c r="G1981" s="5">
        <v>158</v>
      </c>
      <c r="H1981">
        <v>17120</v>
      </c>
      <c r="I1981" s="5" t="str">
        <f t="shared" si="60"/>
        <v>|n</v>
      </c>
      <c r="J1981" s="5" t="str">
        <f t="shared" si="61"/>
        <v>1980,Scion,xB,2015,regular unleaded,MANUAL,158,17120,|n</v>
      </c>
    </row>
    <row r="1982" spans="1:10">
      <c r="A1982" s="5">
        <v>1981</v>
      </c>
      <c r="B1982" s="5" t="s">
        <v>11483</v>
      </c>
      <c r="C1982" t="s">
        <v>11884</v>
      </c>
      <c r="D1982">
        <v>2012</v>
      </c>
      <c r="E1982" t="s">
        <v>11206</v>
      </c>
      <c r="F1982" t="s">
        <v>11904</v>
      </c>
      <c r="G1982" s="5">
        <v>128</v>
      </c>
      <c r="H1982">
        <v>17050</v>
      </c>
      <c r="I1982" s="5" t="str">
        <f t="shared" si="60"/>
        <v>|n</v>
      </c>
      <c r="J1982" s="5" t="str">
        <f t="shared" si="61"/>
        <v>1981,Scion,xD,2012,regular unleaded,AUTOMATIC,128,17050,|n</v>
      </c>
    </row>
    <row r="1983" spans="1:10">
      <c r="A1983" s="5">
        <v>1982</v>
      </c>
      <c r="B1983" s="5" t="s">
        <v>11483</v>
      </c>
      <c r="C1983" t="s">
        <v>11884</v>
      </c>
      <c r="D1983">
        <v>2012</v>
      </c>
      <c r="E1983" t="s">
        <v>11206</v>
      </c>
      <c r="F1983" t="s">
        <v>11903</v>
      </c>
      <c r="G1983" s="5">
        <v>128</v>
      </c>
      <c r="H1983">
        <v>16250</v>
      </c>
      <c r="I1983" s="5" t="str">
        <f t="shared" si="60"/>
        <v>|n</v>
      </c>
      <c r="J1983" s="5" t="str">
        <f t="shared" si="61"/>
        <v>1982,Scion,xD,2012,regular unleaded,MANUAL,128,16250,|n</v>
      </c>
    </row>
    <row r="1984" spans="1:10">
      <c r="A1984" s="5">
        <v>1983</v>
      </c>
      <c r="B1984" s="5" t="s">
        <v>11483</v>
      </c>
      <c r="C1984" t="s">
        <v>11884</v>
      </c>
      <c r="D1984">
        <v>2013</v>
      </c>
      <c r="E1984" t="s">
        <v>11206</v>
      </c>
      <c r="F1984" t="s">
        <v>11904</v>
      </c>
      <c r="G1984" s="5">
        <v>128</v>
      </c>
      <c r="H1984">
        <v>18955</v>
      </c>
      <c r="I1984" s="5" t="str">
        <f t="shared" si="60"/>
        <v>|n</v>
      </c>
      <c r="J1984" s="5" t="str">
        <f t="shared" si="61"/>
        <v>1983,Scion,xD,2013,regular unleaded,AUTOMATIC,128,18955,|n</v>
      </c>
    </row>
    <row r="1985" spans="1:10">
      <c r="A1985" s="5">
        <v>1984</v>
      </c>
      <c r="B1985" s="5" t="s">
        <v>11483</v>
      </c>
      <c r="C1985" t="s">
        <v>11884</v>
      </c>
      <c r="D1985">
        <v>2013</v>
      </c>
      <c r="E1985" t="s">
        <v>11206</v>
      </c>
      <c r="F1985" t="s">
        <v>11903</v>
      </c>
      <c r="G1985" s="5">
        <v>128</v>
      </c>
      <c r="H1985">
        <v>18155</v>
      </c>
      <c r="I1985" s="5" t="str">
        <f t="shared" si="60"/>
        <v>|n</v>
      </c>
      <c r="J1985" s="5" t="str">
        <f t="shared" si="61"/>
        <v>1984,Scion,xD,2013,regular unleaded,MANUAL,128,18155,|n</v>
      </c>
    </row>
    <row r="1986" spans="1:10">
      <c r="A1986" s="5">
        <v>1985</v>
      </c>
      <c r="B1986" s="5" t="s">
        <v>11483</v>
      </c>
      <c r="C1986" t="s">
        <v>11884</v>
      </c>
      <c r="D1986">
        <v>2014</v>
      </c>
      <c r="E1986" t="s">
        <v>11206</v>
      </c>
      <c r="F1986" t="s">
        <v>11904</v>
      </c>
      <c r="G1986" s="5">
        <v>128</v>
      </c>
      <c r="H1986">
        <v>16720</v>
      </c>
      <c r="I1986" s="5" t="str">
        <f t="shared" si="60"/>
        <v>|n</v>
      </c>
      <c r="J1986" s="5" t="str">
        <f t="shared" si="61"/>
        <v>1985,Scion,xD,2014,regular unleaded,AUTOMATIC,128,16720,|n</v>
      </c>
    </row>
    <row r="1987" spans="1:10">
      <c r="A1987" s="5">
        <v>1986</v>
      </c>
      <c r="B1987" s="5" t="s">
        <v>11483</v>
      </c>
      <c r="C1987" t="s">
        <v>11884</v>
      </c>
      <c r="D1987">
        <v>2014</v>
      </c>
      <c r="E1987" t="s">
        <v>11206</v>
      </c>
      <c r="F1987" t="s">
        <v>11903</v>
      </c>
      <c r="G1987" s="5">
        <v>128</v>
      </c>
      <c r="H1987">
        <v>15920</v>
      </c>
      <c r="I1987" s="5" t="str">
        <f t="shared" ref="I1987:I2050" si="62">IF(AND($B1986=$B1987,$C1986=$C1987,$E1986=$E1987,$F1986=$F1987),A1986,"|n")</f>
        <v>|n</v>
      </c>
      <c r="J1987" s="5" t="str">
        <f t="shared" ref="J1987:J2050" si="63">A1987&amp;","&amp;B1987&amp;","&amp;C1987&amp;","&amp;D1987&amp;","&amp;E1987&amp;","&amp;F1987&amp;","&amp;G1987&amp;","&amp;H1987&amp;","&amp;I1987</f>
        <v>1986,Scion,xD,2014,regular unleaded,MANUAL,128,15920,|n</v>
      </c>
    </row>
    <row r="1988" spans="1:10">
      <c r="A1988" s="5">
        <v>1987</v>
      </c>
      <c r="B1988" s="5" t="s">
        <v>11332</v>
      </c>
      <c r="C1988" s="5" t="s">
        <v>11333</v>
      </c>
      <c r="D1988">
        <v>2009</v>
      </c>
      <c r="E1988" t="s">
        <v>11202</v>
      </c>
      <c r="F1988" t="s">
        <v>11903</v>
      </c>
      <c r="G1988" s="5">
        <v>400</v>
      </c>
      <c r="H1988">
        <v>219990</v>
      </c>
      <c r="I1988" s="5" t="str">
        <f t="shared" si="62"/>
        <v>|n</v>
      </c>
      <c r="J1988" s="5" t="str">
        <f t="shared" si="63"/>
        <v>1987,Spyker,C8,2009,premium unleaded (required),MANUAL,400,219990,|n</v>
      </c>
    </row>
    <row r="1989" spans="1:10">
      <c r="A1989" s="5">
        <v>1988</v>
      </c>
      <c r="B1989" s="5" t="s">
        <v>11314</v>
      </c>
      <c r="C1989" t="s">
        <v>11315</v>
      </c>
      <c r="D1989">
        <v>2006</v>
      </c>
      <c r="E1989" t="s">
        <v>11202</v>
      </c>
      <c r="F1989" t="s">
        <v>11904</v>
      </c>
      <c r="G1989" s="5">
        <v>250</v>
      </c>
      <c r="H1989">
        <v>37695</v>
      </c>
      <c r="I1989" s="5" t="str">
        <f t="shared" si="62"/>
        <v>|n</v>
      </c>
      <c r="J1989" s="5" t="str">
        <f t="shared" si="63"/>
        <v>1988,Subaru,B9 Tribeca,2006,premium unleaded (required),AUTOMATIC,250,37695,|n</v>
      </c>
    </row>
    <row r="1990" spans="1:10">
      <c r="A1990" s="5">
        <v>1989</v>
      </c>
      <c r="B1990" s="5" t="s">
        <v>11314</v>
      </c>
      <c r="C1990" t="s">
        <v>11315</v>
      </c>
      <c r="D1990">
        <v>2007</v>
      </c>
      <c r="E1990" t="s">
        <v>11202</v>
      </c>
      <c r="F1990" t="s">
        <v>11904</v>
      </c>
      <c r="G1990" s="5">
        <v>245</v>
      </c>
      <c r="H1990">
        <v>37295</v>
      </c>
      <c r="I1990" s="5">
        <f t="shared" si="62"/>
        <v>1988</v>
      </c>
      <c r="J1990" s="5" t="str">
        <f t="shared" si="63"/>
        <v>1989,Subaru,B9 Tribeca,2007,premium unleaded (required),AUTOMATIC,245,37295,1988</v>
      </c>
    </row>
    <row r="1991" spans="1:10">
      <c r="A1991" s="5">
        <v>1990</v>
      </c>
      <c r="B1991" s="5" t="s">
        <v>11314</v>
      </c>
      <c r="C1991" t="s">
        <v>11316</v>
      </c>
      <c r="D1991">
        <v>2005</v>
      </c>
      <c r="E1991" t="s">
        <v>11202</v>
      </c>
      <c r="F1991" t="s">
        <v>11904</v>
      </c>
      <c r="G1991" s="5">
        <v>210</v>
      </c>
      <c r="H1991">
        <v>27245</v>
      </c>
      <c r="I1991" s="5" t="str">
        <f t="shared" si="62"/>
        <v>|n</v>
      </c>
      <c r="J1991" s="5" t="str">
        <f t="shared" si="63"/>
        <v>1990,Subaru,Baja,2005,premium unleaded (required),AUTOMATIC,210,27245,|n</v>
      </c>
    </row>
    <row r="1992" spans="1:10">
      <c r="A1992" s="5">
        <v>1991</v>
      </c>
      <c r="B1992" s="5" t="s">
        <v>11314</v>
      </c>
      <c r="C1992" t="s">
        <v>11316</v>
      </c>
      <c r="D1992">
        <v>2005</v>
      </c>
      <c r="E1992" t="s">
        <v>11202</v>
      </c>
      <c r="F1992" t="s">
        <v>11903</v>
      </c>
      <c r="G1992" s="5">
        <v>210</v>
      </c>
      <c r="H1992">
        <v>24345</v>
      </c>
      <c r="I1992" s="5" t="str">
        <f t="shared" si="62"/>
        <v>|n</v>
      </c>
      <c r="J1992" s="5" t="str">
        <f t="shared" si="63"/>
        <v>1991,Subaru,Baja,2005,premium unleaded (required),MANUAL,210,24345,|n</v>
      </c>
    </row>
    <row r="1993" spans="1:10">
      <c r="A1993" s="5">
        <v>1992</v>
      </c>
      <c r="B1993" s="5" t="s">
        <v>11314</v>
      </c>
      <c r="C1993" t="s">
        <v>11316</v>
      </c>
      <c r="D1993">
        <v>2005</v>
      </c>
      <c r="E1993" t="s">
        <v>11206</v>
      </c>
      <c r="F1993" t="s">
        <v>11904</v>
      </c>
      <c r="G1993" s="5">
        <v>165</v>
      </c>
      <c r="H1993">
        <v>23145</v>
      </c>
      <c r="I1993" s="5" t="str">
        <f t="shared" si="62"/>
        <v>|n</v>
      </c>
      <c r="J1993" s="5" t="str">
        <f t="shared" si="63"/>
        <v>1992,Subaru,Baja,2005,regular unleaded,AUTOMATIC,165,23145,|n</v>
      </c>
    </row>
    <row r="1994" spans="1:10">
      <c r="A1994" s="5">
        <v>1993</v>
      </c>
      <c r="B1994" s="5" t="s">
        <v>11314</v>
      </c>
      <c r="C1994" t="s">
        <v>11316</v>
      </c>
      <c r="D1994">
        <v>2005</v>
      </c>
      <c r="E1994" t="s">
        <v>11206</v>
      </c>
      <c r="F1994" t="s">
        <v>11903</v>
      </c>
      <c r="G1994" s="5">
        <v>165</v>
      </c>
      <c r="H1994">
        <v>22345</v>
      </c>
      <c r="I1994" s="5" t="str">
        <f t="shared" si="62"/>
        <v>|n</v>
      </c>
      <c r="J1994" s="5" t="str">
        <f t="shared" si="63"/>
        <v>1993,Subaru,Baja,2005,regular unleaded,MANUAL,165,22345,|n</v>
      </c>
    </row>
    <row r="1995" spans="1:10">
      <c r="A1995" s="5">
        <v>1994</v>
      </c>
      <c r="B1995" s="5" t="s">
        <v>11314</v>
      </c>
      <c r="C1995" t="s">
        <v>11316</v>
      </c>
      <c r="D1995">
        <v>2006</v>
      </c>
      <c r="E1995" t="s">
        <v>11202</v>
      </c>
      <c r="F1995" t="s">
        <v>11904</v>
      </c>
      <c r="G1995" s="5">
        <v>210</v>
      </c>
      <c r="H1995">
        <v>27495</v>
      </c>
      <c r="I1995" s="5" t="str">
        <f t="shared" si="62"/>
        <v>|n</v>
      </c>
      <c r="J1995" s="5" t="str">
        <f t="shared" si="63"/>
        <v>1994,Subaru,Baja,2006,premium unleaded (required),AUTOMATIC,210,27495,|n</v>
      </c>
    </row>
    <row r="1996" spans="1:10">
      <c r="A1996" s="5">
        <v>1995</v>
      </c>
      <c r="B1996" s="5" t="s">
        <v>11314</v>
      </c>
      <c r="C1996" t="s">
        <v>11316</v>
      </c>
      <c r="D1996">
        <v>2006</v>
      </c>
      <c r="E1996" t="s">
        <v>11202</v>
      </c>
      <c r="F1996" t="s">
        <v>11903</v>
      </c>
      <c r="G1996" s="5">
        <v>210</v>
      </c>
      <c r="H1996">
        <v>24595</v>
      </c>
      <c r="I1996" s="5" t="str">
        <f t="shared" si="62"/>
        <v>|n</v>
      </c>
      <c r="J1996" s="5" t="str">
        <f t="shared" si="63"/>
        <v>1995,Subaru,Baja,2006,premium unleaded (required),MANUAL,210,24595,|n</v>
      </c>
    </row>
    <row r="1997" spans="1:10">
      <c r="A1997" s="5">
        <v>1996</v>
      </c>
      <c r="B1997" s="5" t="s">
        <v>11314</v>
      </c>
      <c r="C1997" t="s">
        <v>11316</v>
      </c>
      <c r="D1997">
        <v>2006</v>
      </c>
      <c r="E1997" t="s">
        <v>11206</v>
      </c>
      <c r="F1997" t="s">
        <v>11904</v>
      </c>
      <c r="G1997" s="5">
        <v>165</v>
      </c>
      <c r="H1997">
        <v>23295</v>
      </c>
      <c r="I1997" s="5" t="str">
        <f t="shared" si="62"/>
        <v>|n</v>
      </c>
      <c r="J1997" s="5" t="str">
        <f t="shared" si="63"/>
        <v>1996,Subaru,Baja,2006,regular unleaded,AUTOMATIC,165,23295,|n</v>
      </c>
    </row>
    <row r="1998" spans="1:10">
      <c r="A1998" s="5">
        <v>1997</v>
      </c>
      <c r="B1998" s="5" t="s">
        <v>11314</v>
      </c>
      <c r="C1998" t="s">
        <v>11316</v>
      </c>
      <c r="D1998">
        <v>2006</v>
      </c>
      <c r="E1998" t="s">
        <v>11206</v>
      </c>
      <c r="F1998" t="s">
        <v>11903</v>
      </c>
      <c r="G1998" s="5">
        <v>165</v>
      </c>
      <c r="H1998">
        <v>22495</v>
      </c>
      <c r="I1998" s="5" t="str">
        <f t="shared" si="62"/>
        <v>|n</v>
      </c>
      <c r="J1998" s="5" t="str">
        <f t="shared" si="63"/>
        <v>1997,Subaru,Baja,2006,regular unleaded,MANUAL,165,22495,|n</v>
      </c>
    </row>
    <row r="1999" spans="1:10">
      <c r="A1999" s="5">
        <v>1998</v>
      </c>
      <c r="B1999" s="5" t="s">
        <v>11314</v>
      </c>
      <c r="C1999" t="s">
        <v>11327</v>
      </c>
      <c r="D1999">
        <v>2015</v>
      </c>
      <c r="E1999" t="s">
        <v>11202</v>
      </c>
      <c r="F1999" t="s">
        <v>11904</v>
      </c>
      <c r="G1999" s="5">
        <v>200</v>
      </c>
      <c r="H1999">
        <v>28795</v>
      </c>
      <c r="I1999" s="5" t="str">
        <f t="shared" si="62"/>
        <v>|n</v>
      </c>
      <c r="J1999" s="5" t="str">
        <f t="shared" si="63"/>
        <v>1998,Subaru,BRZ,2015,premium unleaded (required),AUTOMATIC,200,28795,|n</v>
      </c>
    </row>
    <row r="2000" spans="1:10">
      <c r="A2000" s="5">
        <v>1999</v>
      </c>
      <c r="B2000" s="5" t="s">
        <v>11314</v>
      </c>
      <c r="C2000" t="s">
        <v>11327</v>
      </c>
      <c r="D2000">
        <v>2015</v>
      </c>
      <c r="E2000" t="s">
        <v>11202</v>
      </c>
      <c r="F2000" t="s">
        <v>11903</v>
      </c>
      <c r="G2000" s="5">
        <v>200</v>
      </c>
      <c r="H2000">
        <v>29490</v>
      </c>
      <c r="I2000" s="5" t="str">
        <f t="shared" si="62"/>
        <v>|n</v>
      </c>
      <c r="J2000" s="5" t="str">
        <f t="shared" si="63"/>
        <v>1999,Subaru,BRZ,2015,premium unleaded (required),MANUAL,200,29490,|n</v>
      </c>
    </row>
    <row r="2001" spans="1:10">
      <c r="A2001" s="5">
        <v>2000</v>
      </c>
      <c r="B2001" s="5" t="s">
        <v>11314</v>
      </c>
      <c r="C2001" t="s">
        <v>11327</v>
      </c>
      <c r="D2001">
        <v>2016</v>
      </c>
      <c r="E2001" t="s">
        <v>11202</v>
      </c>
      <c r="F2001" t="s">
        <v>11904</v>
      </c>
      <c r="G2001" s="5">
        <v>200</v>
      </c>
      <c r="H2001">
        <v>28495</v>
      </c>
      <c r="I2001" s="5" t="str">
        <f t="shared" si="62"/>
        <v>|n</v>
      </c>
      <c r="J2001" s="5" t="str">
        <f t="shared" si="63"/>
        <v>2000,Subaru,BRZ,2016,premium unleaded (required),AUTOMATIC,200,28495,|n</v>
      </c>
    </row>
    <row r="2002" spans="1:10">
      <c r="A2002" s="5">
        <v>2001</v>
      </c>
      <c r="B2002" s="5" t="s">
        <v>11314</v>
      </c>
      <c r="C2002" t="s">
        <v>11327</v>
      </c>
      <c r="D2002">
        <v>2016</v>
      </c>
      <c r="E2002" t="s">
        <v>11202</v>
      </c>
      <c r="F2002" t="s">
        <v>11903</v>
      </c>
      <c r="G2002" s="5">
        <v>200</v>
      </c>
      <c r="H2002">
        <v>27690</v>
      </c>
      <c r="I2002" s="5" t="str">
        <f t="shared" si="62"/>
        <v>|n</v>
      </c>
      <c r="J2002" s="5" t="str">
        <f t="shared" si="63"/>
        <v>2001,Subaru,BRZ,2016,premium unleaded (required),MANUAL,200,27690,|n</v>
      </c>
    </row>
    <row r="2003" spans="1:10">
      <c r="A2003" s="5">
        <v>2002</v>
      </c>
      <c r="B2003" s="5" t="s">
        <v>11314</v>
      </c>
      <c r="C2003" t="s">
        <v>11327</v>
      </c>
      <c r="D2003">
        <v>2017</v>
      </c>
      <c r="E2003" t="s">
        <v>11202</v>
      </c>
      <c r="F2003" t="s">
        <v>11904</v>
      </c>
      <c r="G2003" s="5">
        <v>200</v>
      </c>
      <c r="H2003">
        <v>28745</v>
      </c>
      <c r="I2003" s="5" t="str">
        <f t="shared" si="62"/>
        <v>|n</v>
      </c>
      <c r="J2003" s="5" t="str">
        <f t="shared" si="63"/>
        <v>2002,Subaru,BRZ,2017,premium unleaded (required),AUTOMATIC,200,28745,|n</v>
      </c>
    </row>
    <row r="2004" spans="1:10">
      <c r="A2004" s="5">
        <v>2003</v>
      </c>
      <c r="B2004" s="5" t="s">
        <v>11314</v>
      </c>
      <c r="C2004" t="s">
        <v>11327</v>
      </c>
      <c r="D2004">
        <v>2017</v>
      </c>
      <c r="E2004" t="s">
        <v>11202</v>
      </c>
      <c r="F2004" t="s">
        <v>11903</v>
      </c>
      <c r="G2004" s="5">
        <v>205</v>
      </c>
      <c r="H2004">
        <v>29695</v>
      </c>
      <c r="I2004" s="5" t="str">
        <f t="shared" si="62"/>
        <v>|n</v>
      </c>
      <c r="J2004" s="5" t="str">
        <f t="shared" si="63"/>
        <v>2003,Subaru,BRZ,2017,premium unleaded (required),MANUAL,205,29695,|n</v>
      </c>
    </row>
    <row r="2005" spans="1:10">
      <c r="A2005" s="5">
        <v>2004</v>
      </c>
      <c r="B2005" s="5" t="s">
        <v>11314</v>
      </c>
      <c r="C2005" t="s">
        <v>11389</v>
      </c>
      <c r="D2005">
        <v>2016</v>
      </c>
      <c r="E2005" t="s">
        <v>11206</v>
      </c>
      <c r="F2005" t="s">
        <v>11904</v>
      </c>
      <c r="G2005" s="5">
        <v>160</v>
      </c>
      <c r="H2005">
        <v>29995</v>
      </c>
      <c r="I2005" s="5" t="str">
        <f t="shared" si="62"/>
        <v>|n</v>
      </c>
      <c r="J2005" s="5" t="str">
        <f t="shared" si="63"/>
        <v>2004,Subaru,Crosstrek,2016,regular unleaded,AUTOMATIC,160,29995,|n</v>
      </c>
    </row>
    <row r="2006" spans="1:10">
      <c r="A2006" s="5">
        <v>2005</v>
      </c>
      <c r="B2006" s="5" t="s">
        <v>11314</v>
      </c>
      <c r="C2006" t="s">
        <v>11389</v>
      </c>
      <c r="D2006">
        <v>2016</v>
      </c>
      <c r="E2006" t="s">
        <v>11206</v>
      </c>
      <c r="F2006" t="s">
        <v>11903</v>
      </c>
      <c r="G2006" s="5">
        <v>148</v>
      </c>
      <c r="H2006">
        <v>22395</v>
      </c>
      <c r="I2006" s="5" t="str">
        <f t="shared" si="62"/>
        <v>|n</v>
      </c>
      <c r="J2006" s="5" t="str">
        <f t="shared" si="63"/>
        <v>2005,Subaru,Crosstrek,2016,regular unleaded,MANUAL,148,22395,|n</v>
      </c>
    </row>
    <row r="2007" spans="1:10">
      <c r="A2007" s="5">
        <v>2006</v>
      </c>
      <c r="B2007" s="5" t="s">
        <v>11314</v>
      </c>
      <c r="C2007" t="s">
        <v>11389</v>
      </c>
      <c r="D2007">
        <v>2017</v>
      </c>
      <c r="E2007" t="s">
        <v>11206</v>
      </c>
      <c r="F2007" t="s">
        <v>11904</v>
      </c>
      <c r="G2007" s="5">
        <v>148</v>
      </c>
      <c r="H2007">
        <v>25195</v>
      </c>
      <c r="I2007" s="5" t="str">
        <f t="shared" si="62"/>
        <v>|n</v>
      </c>
      <c r="J2007" s="5" t="str">
        <f t="shared" si="63"/>
        <v>2006,Subaru,Crosstrek,2017,regular unleaded,AUTOMATIC,148,25195,|n</v>
      </c>
    </row>
    <row r="2008" spans="1:10">
      <c r="A2008" s="5">
        <v>2007</v>
      </c>
      <c r="B2008" s="5" t="s">
        <v>11314</v>
      </c>
      <c r="C2008" t="s">
        <v>11389</v>
      </c>
      <c r="D2008">
        <v>2017</v>
      </c>
      <c r="E2008" t="s">
        <v>11206</v>
      </c>
      <c r="F2008" t="s">
        <v>11903</v>
      </c>
      <c r="G2008" s="5">
        <v>148</v>
      </c>
      <c r="H2008">
        <v>22495</v>
      </c>
      <c r="I2008" s="5" t="str">
        <f t="shared" si="62"/>
        <v>|n</v>
      </c>
      <c r="J2008" s="5" t="str">
        <f t="shared" si="63"/>
        <v>2007,Subaru,Crosstrek,2017,regular unleaded,MANUAL,148,22495,|n</v>
      </c>
    </row>
    <row r="2009" spans="1:10">
      <c r="A2009" s="5">
        <v>2008</v>
      </c>
      <c r="B2009" s="5" t="s">
        <v>11314</v>
      </c>
      <c r="C2009" t="s">
        <v>11481</v>
      </c>
      <c r="D2009">
        <v>2015</v>
      </c>
      <c r="E2009" t="s">
        <v>11202</v>
      </c>
      <c r="F2009" t="s">
        <v>11904</v>
      </c>
      <c r="G2009" s="5">
        <v>250</v>
      </c>
      <c r="H2009">
        <v>33095</v>
      </c>
      <c r="I2009" s="5" t="str">
        <f t="shared" si="62"/>
        <v>|n</v>
      </c>
      <c r="J2009" s="5" t="str">
        <f t="shared" si="63"/>
        <v>2008,Subaru,Forester,2015,premium unleaded (required),AUTOMATIC,250,33095,|n</v>
      </c>
    </row>
    <row r="2010" spans="1:10">
      <c r="A2010" s="5">
        <v>2009</v>
      </c>
      <c r="B2010" s="5" t="s">
        <v>11314</v>
      </c>
      <c r="C2010" t="s">
        <v>11481</v>
      </c>
      <c r="D2010">
        <v>2015</v>
      </c>
      <c r="E2010" t="s">
        <v>11206</v>
      </c>
      <c r="F2010" t="s">
        <v>11904</v>
      </c>
      <c r="G2010" s="5">
        <v>170</v>
      </c>
      <c r="H2010">
        <v>30095</v>
      </c>
      <c r="I2010" s="5" t="str">
        <f t="shared" si="62"/>
        <v>|n</v>
      </c>
      <c r="J2010" s="5" t="str">
        <f t="shared" si="63"/>
        <v>2009,Subaru,Forester,2015,regular unleaded,AUTOMATIC,170,30095,|n</v>
      </c>
    </row>
    <row r="2011" spans="1:10">
      <c r="A2011" s="5">
        <v>2010</v>
      </c>
      <c r="B2011" s="5" t="s">
        <v>11314</v>
      </c>
      <c r="C2011" t="s">
        <v>11481</v>
      </c>
      <c r="D2011">
        <v>2015</v>
      </c>
      <c r="E2011" t="s">
        <v>11206</v>
      </c>
      <c r="F2011" t="s">
        <v>11903</v>
      </c>
      <c r="G2011" s="5">
        <v>170</v>
      </c>
      <c r="H2011">
        <v>24595</v>
      </c>
      <c r="I2011" s="5" t="str">
        <f t="shared" si="62"/>
        <v>|n</v>
      </c>
      <c r="J2011" s="5" t="str">
        <f t="shared" si="63"/>
        <v>2010,Subaru,Forester,2015,regular unleaded,MANUAL,170,24595,|n</v>
      </c>
    </row>
    <row r="2012" spans="1:10">
      <c r="A2012" s="5">
        <v>2011</v>
      </c>
      <c r="B2012" s="5" t="s">
        <v>11314</v>
      </c>
      <c r="C2012" t="s">
        <v>11481</v>
      </c>
      <c r="D2012">
        <v>2016</v>
      </c>
      <c r="E2012" t="s">
        <v>11202</v>
      </c>
      <c r="F2012" t="s">
        <v>11904</v>
      </c>
      <c r="G2012" s="5">
        <v>250</v>
      </c>
      <c r="H2012">
        <v>33795</v>
      </c>
      <c r="I2012" s="5" t="str">
        <f t="shared" si="62"/>
        <v>|n</v>
      </c>
      <c r="J2012" s="5" t="str">
        <f t="shared" si="63"/>
        <v>2011,Subaru,Forester,2016,premium unleaded (required),AUTOMATIC,250,33795,|n</v>
      </c>
    </row>
    <row r="2013" spans="1:10">
      <c r="A2013" s="5">
        <v>2012</v>
      </c>
      <c r="B2013" s="5" t="s">
        <v>11314</v>
      </c>
      <c r="C2013" t="s">
        <v>11481</v>
      </c>
      <c r="D2013">
        <v>2016</v>
      </c>
      <c r="E2013" t="s">
        <v>11206</v>
      </c>
      <c r="F2013" t="s">
        <v>11904</v>
      </c>
      <c r="G2013" s="5">
        <v>170</v>
      </c>
      <c r="H2013">
        <v>30795</v>
      </c>
      <c r="I2013" s="5" t="str">
        <f t="shared" si="62"/>
        <v>|n</v>
      </c>
      <c r="J2013" s="5" t="str">
        <f t="shared" si="63"/>
        <v>2012,Subaru,Forester,2016,regular unleaded,AUTOMATIC,170,30795,|n</v>
      </c>
    </row>
    <row r="2014" spans="1:10">
      <c r="A2014" s="5">
        <v>2013</v>
      </c>
      <c r="B2014" s="5" t="s">
        <v>11314</v>
      </c>
      <c r="C2014" t="s">
        <v>11481</v>
      </c>
      <c r="D2014">
        <v>2016</v>
      </c>
      <c r="E2014" t="s">
        <v>11206</v>
      </c>
      <c r="F2014" t="s">
        <v>11903</v>
      </c>
      <c r="G2014" s="5">
        <v>170</v>
      </c>
      <c r="H2014">
        <v>25295</v>
      </c>
      <c r="I2014" s="5" t="str">
        <f t="shared" si="62"/>
        <v>|n</v>
      </c>
      <c r="J2014" s="5" t="str">
        <f t="shared" si="63"/>
        <v>2013,Subaru,Forester,2016,regular unleaded,MANUAL,170,25295,|n</v>
      </c>
    </row>
    <row r="2015" spans="1:10">
      <c r="A2015" s="5">
        <v>2014</v>
      </c>
      <c r="B2015" s="5" t="s">
        <v>11314</v>
      </c>
      <c r="C2015" t="s">
        <v>11481</v>
      </c>
      <c r="D2015">
        <v>2017</v>
      </c>
      <c r="E2015" t="s">
        <v>11202</v>
      </c>
      <c r="F2015" t="s">
        <v>11904</v>
      </c>
      <c r="G2015" s="5">
        <v>250</v>
      </c>
      <c r="H2015">
        <v>34295</v>
      </c>
      <c r="I2015" s="5" t="str">
        <f t="shared" si="62"/>
        <v>|n</v>
      </c>
      <c r="J2015" s="5" t="str">
        <f t="shared" si="63"/>
        <v>2014,Subaru,Forester,2017,premium unleaded (required),AUTOMATIC,250,34295,|n</v>
      </c>
    </row>
    <row r="2016" spans="1:10">
      <c r="A2016" s="5">
        <v>2015</v>
      </c>
      <c r="B2016" s="5" t="s">
        <v>11314</v>
      </c>
      <c r="C2016" t="s">
        <v>11481</v>
      </c>
      <c r="D2016">
        <v>2017</v>
      </c>
      <c r="E2016" t="s">
        <v>11206</v>
      </c>
      <c r="F2016" t="s">
        <v>11904</v>
      </c>
      <c r="G2016" s="5">
        <v>170</v>
      </c>
      <c r="H2016">
        <v>31295</v>
      </c>
      <c r="I2016" s="5" t="str">
        <f t="shared" si="62"/>
        <v>|n</v>
      </c>
      <c r="J2016" s="5" t="str">
        <f t="shared" si="63"/>
        <v>2015,Subaru,Forester,2017,regular unleaded,AUTOMATIC,170,31295,|n</v>
      </c>
    </row>
    <row r="2017" spans="1:10">
      <c r="A2017" s="5">
        <v>2016</v>
      </c>
      <c r="B2017" s="5" t="s">
        <v>11314</v>
      </c>
      <c r="C2017" t="s">
        <v>11481</v>
      </c>
      <c r="D2017">
        <v>2017</v>
      </c>
      <c r="E2017" t="s">
        <v>11206</v>
      </c>
      <c r="F2017" t="s">
        <v>11903</v>
      </c>
      <c r="G2017" s="5">
        <v>170</v>
      </c>
      <c r="H2017">
        <v>25495</v>
      </c>
      <c r="I2017" s="5" t="str">
        <f t="shared" si="62"/>
        <v>|n</v>
      </c>
      <c r="J2017" s="5" t="str">
        <f t="shared" si="63"/>
        <v>2016,Subaru,Forester,2017,regular unleaded,MANUAL,170,25495,|n</v>
      </c>
    </row>
    <row r="2018" spans="1:10">
      <c r="A2018" s="5">
        <v>2017</v>
      </c>
      <c r="B2018" s="5" t="s">
        <v>11314</v>
      </c>
      <c r="C2018" t="s">
        <v>11566</v>
      </c>
      <c r="D2018">
        <v>2015</v>
      </c>
      <c r="E2018" t="s">
        <v>11206</v>
      </c>
      <c r="F2018" t="s">
        <v>11904</v>
      </c>
      <c r="G2018" s="5">
        <v>148</v>
      </c>
      <c r="H2018">
        <v>23295</v>
      </c>
      <c r="I2018" s="5" t="str">
        <f t="shared" si="62"/>
        <v>|n</v>
      </c>
      <c r="J2018" s="5" t="str">
        <f t="shared" si="63"/>
        <v>2017,Subaru,Impreza,2015,regular unleaded,AUTOMATIC,148,23295,|n</v>
      </c>
    </row>
    <row r="2019" spans="1:10">
      <c r="A2019" s="5">
        <v>2018</v>
      </c>
      <c r="B2019" s="5" t="s">
        <v>11314</v>
      </c>
      <c r="C2019" t="s">
        <v>11566</v>
      </c>
      <c r="D2019">
        <v>2015</v>
      </c>
      <c r="E2019" t="s">
        <v>11206</v>
      </c>
      <c r="F2019" t="s">
        <v>11903</v>
      </c>
      <c r="G2019" s="5">
        <v>148</v>
      </c>
      <c r="H2019">
        <v>20995</v>
      </c>
      <c r="I2019" s="5" t="str">
        <f t="shared" si="62"/>
        <v>|n</v>
      </c>
      <c r="J2019" s="5" t="str">
        <f t="shared" si="63"/>
        <v>2018,Subaru,Impreza,2015,regular unleaded,MANUAL,148,20995,|n</v>
      </c>
    </row>
    <row r="2020" spans="1:10">
      <c r="A2020" s="5">
        <v>2019</v>
      </c>
      <c r="B2020" s="5" t="s">
        <v>11314</v>
      </c>
      <c r="C2020" t="s">
        <v>11566</v>
      </c>
      <c r="D2020">
        <v>2016</v>
      </c>
      <c r="E2020" t="s">
        <v>11206</v>
      </c>
      <c r="F2020" t="s">
        <v>11904</v>
      </c>
      <c r="G2020" s="5">
        <v>148</v>
      </c>
      <c r="H2020">
        <v>23595</v>
      </c>
      <c r="I2020" s="5" t="str">
        <f t="shared" si="62"/>
        <v>|n</v>
      </c>
      <c r="J2020" s="5" t="str">
        <f t="shared" si="63"/>
        <v>2019,Subaru,Impreza,2016,regular unleaded,AUTOMATIC,148,23595,|n</v>
      </c>
    </row>
    <row r="2021" spans="1:10">
      <c r="A2021" s="5">
        <v>2020</v>
      </c>
      <c r="B2021" s="5" t="s">
        <v>11314</v>
      </c>
      <c r="C2021" t="s">
        <v>11566</v>
      </c>
      <c r="D2021">
        <v>2016</v>
      </c>
      <c r="E2021" t="s">
        <v>11206</v>
      </c>
      <c r="F2021" t="s">
        <v>11903</v>
      </c>
      <c r="G2021" s="5">
        <v>148</v>
      </c>
      <c r="H2021">
        <v>21095</v>
      </c>
      <c r="I2021" s="5" t="str">
        <f t="shared" si="62"/>
        <v>|n</v>
      </c>
      <c r="J2021" s="5" t="str">
        <f t="shared" si="63"/>
        <v>2020,Subaru,Impreza,2016,regular unleaded,MANUAL,148,21095,|n</v>
      </c>
    </row>
    <row r="2022" spans="1:10">
      <c r="A2022" s="5">
        <v>2021</v>
      </c>
      <c r="B2022" s="5" t="s">
        <v>11314</v>
      </c>
      <c r="C2022" t="s">
        <v>11566</v>
      </c>
      <c r="D2022">
        <v>2017</v>
      </c>
      <c r="E2022" t="s">
        <v>11206</v>
      </c>
      <c r="F2022" t="s">
        <v>11904</v>
      </c>
      <c r="G2022" s="5">
        <v>152</v>
      </c>
      <c r="H2022">
        <v>24595</v>
      </c>
      <c r="I2022" s="5" t="str">
        <f t="shared" si="62"/>
        <v>|n</v>
      </c>
      <c r="J2022" s="5" t="str">
        <f t="shared" si="63"/>
        <v>2021,Subaru,Impreza,2017,regular unleaded,AUTOMATIC,152,24595,|n</v>
      </c>
    </row>
    <row r="2023" spans="1:10">
      <c r="A2023" s="5">
        <v>2022</v>
      </c>
      <c r="B2023" s="5" t="s">
        <v>11314</v>
      </c>
      <c r="C2023" t="s">
        <v>11566</v>
      </c>
      <c r="D2023">
        <v>2017</v>
      </c>
      <c r="E2023" t="s">
        <v>11206</v>
      </c>
      <c r="F2023" t="s">
        <v>11903</v>
      </c>
      <c r="G2023" s="5">
        <v>152</v>
      </c>
      <c r="H2023">
        <v>22495</v>
      </c>
      <c r="I2023" s="5" t="str">
        <f t="shared" si="62"/>
        <v>|n</v>
      </c>
      <c r="J2023" s="5" t="str">
        <f t="shared" si="63"/>
        <v>2022,Subaru,Impreza,2017,regular unleaded,MANUAL,152,22495,|n</v>
      </c>
    </row>
    <row r="2024" spans="1:10">
      <c r="A2024" s="5">
        <v>2023</v>
      </c>
      <c r="B2024" s="5" t="s">
        <v>11314</v>
      </c>
      <c r="C2024" s="5" t="s">
        <v>11565</v>
      </c>
      <c r="D2024">
        <v>2013</v>
      </c>
      <c r="E2024" t="s">
        <v>11202</v>
      </c>
      <c r="F2024" t="s">
        <v>11903</v>
      </c>
      <c r="G2024" s="5">
        <v>305</v>
      </c>
      <c r="H2024">
        <v>37645</v>
      </c>
      <c r="I2024" s="5" t="str">
        <f t="shared" si="62"/>
        <v>|n</v>
      </c>
      <c r="J2024" s="5" t="str">
        <f t="shared" si="63"/>
        <v>2023,Subaru,Impreza WRX,2013,premium unleaded (required),MANUAL,305,37645,|n</v>
      </c>
    </row>
    <row r="2025" spans="1:10">
      <c r="A2025" s="5">
        <v>2024</v>
      </c>
      <c r="B2025" s="5" t="s">
        <v>11314</v>
      </c>
      <c r="C2025" t="s">
        <v>11565</v>
      </c>
      <c r="D2025">
        <v>2014</v>
      </c>
      <c r="E2025" t="s">
        <v>11202</v>
      </c>
      <c r="F2025" t="s">
        <v>11903</v>
      </c>
      <c r="G2025" s="5">
        <v>305</v>
      </c>
      <c r="H2025">
        <v>37845</v>
      </c>
      <c r="I2025" s="5">
        <f t="shared" si="62"/>
        <v>2023</v>
      </c>
      <c r="J2025" s="5" t="str">
        <f t="shared" si="63"/>
        <v>2024,Subaru,Impreza WRX,2014,premium unleaded (required),MANUAL,305,37845,2023</v>
      </c>
    </row>
    <row r="2026" spans="1:10">
      <c r="A2026" s="5">
        <v>2025</v>
      </c>
      <c r="B2026" s="5" t="s">
        <v>11314</v>
      </c>
      <c r="C2026" t="s">
        <v>11593</v>
      </c>
      <c r="D2026">
        <v>2015</v>
      </c>
      <c r="E2026" t="s">
        <v>11206</v>
      </c>
      <c r="F2026" t="s">
        <v>11904</v>
      </c>
      <c r="G2026" s="5">
        <v>256</v>
      </c>
      <c r="H2026">
        <v>29595</v>
      </c>
      <c r="I2026" s="5" t="str">
        <f t="shared" si="62"/>
        <v>|n</v>
      </c>
      <c r="J2026" s="5" t="str">
        <f t="shared" si="63"/>
        <v>2025,Subaru,Legacy,2015,regular unleaded,AUTOMATIC,256,29595,|n</v>
      </c>
    </row>
    <row r="2027" spans="1:10">
      <c r="A2027" s="5">
        <v>2026</v>
      </c>
      <c r="B2027" s="5" t="s">
        <v>11314</v>
      </c>
      <c r="C2027" t="s">
        <v>11593</v>
      </c>
      <c r="D2027">
        <v>2016</v>
      </c>
      <c r="E2027" t="s">
        <v>11206</v>
      </c>
      <c r="F2027" t="s">
        <v>11904</v>
      </c>
      <c r="G2027" s="5">
        <v>256</v>
      </c>
      <c r="H2027">
        <v>29945</v>
      </c>
      <c r="I2027" s="5">
        <f t="shared" si="62"/>
        <v>2025</v>
      </c>
      <c r="J2027" s="5" t="str">
        <f t="shared" si="63"/>
        <v>2026,Subaru,Legacy,2016,regular unleaded,AUTOMATIC,256,29945,2025</v>
      </c>
    </row>
    <row r="2028" spans="1:10">
      <c r="A2028" s="5">
        <v>2027</v>
      </c>
      <c r="B2028" s="5" t="s">
        <v>11314</v>
      </c>
      <c r="C2028" t="s">
        <v>11593</v>
      </c>
      <c r="D2028">
        <v>2017</v>
      </c>
      <c r="E2028" t="s">
        <v>11206</v>
      </c>
      <c r="F2028" t="s">
        <v>11904</v>
      </c>
      <c r="G2028" s="5">
        <v>256</v>
      </c>
      <c r="H2028">
        <v>31640</v>
      </c>
      <c r="I2028" s="5">
        <f t="shared" si="62"/>
        <v>2026</v>
      </c>
      <c r="J2028" s="5" t="str">
        <f t="shared" si="63"/>
        <v>2027,Subaru,Legacy,2017,regular unleaded,AUTOMATIC,256,31640,2026</v>
      </c>
    </row>
    <row r="2029" spans="1:10">
      <c r="A2029" s="5">
        <v>2028</v>
      </c>
      <c r="B2029" s="5" t="s">
        <v>11314</v>
      </c>
      <c r="C2029" t="s">
        <v>11669</v>
      </c>
      <c r="D2029">
        <v>2015</v>
      </c>
      <c r="E2029" t="s">
        <v>11206</v>
      </c>
      <c r="F2029" t="s">
        <v>11904</v>
      </c>
      <c r="G2029" s="5">
        <v>256</v>
      </c>
      <c r="H2029">
        <v>32995</v>
      </c>
      <c r="I2029" s="5" t="str">
        <f t="shared" si="62"/>
        <v>|n</v>
      </c>
      <c r="J2029" s="5" t="str">
        <f t="shared" si="63"/>
        <v>2028,Subaru,Outback,2015,regular unleaded,AUTOMATIC,256,32995,|n</v>
      </c>
    </row>
    <row r="2030" spans="1:10">
      <c r="A2030" s="5">
        <v>2029</v>
      </c>
      <c r="B2030" s="5" t="s">
        <v>11314</v>
      </c>
      <c r="C2030" t="s">
        <v>11669</v>
      </c>
      <c r="D2030">
        <v>2016</v>
      </c>
      <c r="E2030" t="s">
        <v>11206</v>
      </c>
      <c r="F2030" t="s">
        <v>11904</v>
      </c>
      <c r="G2030" s="5">
        <v>256</v>
      </c>
      <c r="H2030">
        <v>33395</v>
      </c>
      <c r="I2030" s="5">
        <f t="shared" si="62"/>
        <v>2028</v>
      </c>
      <c r="J2030" s="5" t="str">
        <f t="shared" si="63"/>
        <v>2029,Subaru,Outback,2016,regular unleaded,AUTOMATIC,256,33395,2028</v>
      </c>
    </row>
    <row r="2031" spans="1:10">
      <c r="A2031" s="5">
        <v>2030</v>
      </c>
      <c r="B2031" s="5" t="s">
        <v>11314</v>
      </c>
      <c r="C2031" t="s">
        <v>11669</v>
      </c>
      <c r="D2031">
        <v>2017</v>
      </c>
      <c r="E2031" t="s">
        <v>11206</v>
      </c>
      <c r="F2031" t="s">
        <v>11904</v>
      </c>
      <c r="G2031" s="5">
        <v>256</v>
      </c>
      <c r="H2031">
        <v>38195</v>
      </c>
      <c r="I2031" s="5">
        <f t="shared" si="62"/>
        <v>2029</v>
      </c>
      <c r="J2031" s="5" t="str">
        <f t="shared" si="63"/>
        <v>2030,Subaru,Outback,2017,regular unleaded,AUTOMATIC,256,38195,2029</v>
      </c>
    </row>
    <row r="2032" spans="1:10">
      <c r="A2032" s="5">
        <v>2031</v>
      </c>
      <c r="B2032" s="5" t="s">
        <v>11314</v>
      </c>
      <c r="C2032" t="s">
        <v>11837</v>
      </c>
      <c r="D2032">
        <v>2012</v>
      </c>
      <c r="E2032" t="s">
        <v>11206</v>
      </c>
      <c r="F2032" t="s">
        <v>11904</v>
      </c>
      <c r="G2032" s="5">
        <v>256</v>
      </c>
      <c r="H2032">
        <v>35895</v>
      </c>
      <c r="I2032" s="5" t="str">
        <f t="shared" si="62"/>
        <v>|n</v>
      </c>
      <c r="J2032" s="5" t="str">
        <f t="shared" si="63"/>
        <v>2031,Subaru,Tribeca,2012,regular unleaded,AUTOMATIC,256,35895,|n</v>
      </c>
    </row>
    <row r="2033" spans="1:10">
      <c r="A2033" s="5">
        <v>2032</v>
      </c>
      <c r="B2033" s="5" t="s">
        <v>11314</v>
      </c>
      <c r="C2033" t="s">
        <v>11837</v>
      </c>
      <c r="D2033">
        <v>2013</v>
      </c>
      <c r="E2033" t="s">
        <v>11206</v>
      </c>
      <c r="F2033" t="s">
        <v>11904</v>
      </c>
      <c r="G2033" s="5">
        <v>256</v>
      </c>
      <c r="H2033">
        <v>32595</v>
      </c>
      <c r="I2033" s="5">
        <f t="shared" si="62"/>
        <v>2031</v>
      </c>
      <c r="J2033" s="5" t="str">
        <f t="shared" si="63"/>
        <v>2032,Subaru,Tribeca,2013,regular unleaded,AUTOMATIC,256,32595,2031</v>
      </c>
    </row>
    <row r="2034" spans="1:10">
      <c r="A2034" s="5">
        <v>2033</v>
      </c>
      <c r="B2034" s="5" t="s">
        <v>11314</v>
      </c>
      <c r="C2034" t="s">
        <v>11837</v>
      </c>
      <c r="D2034">
        <v>2014</v>
      </c>
      <c r="E2034" t="s">
        <v>11206</v>
      </c>
      <c r="F2034" t="s">
        <v>11904</v>
      </c>
      <c r="G2034" s="5">
        <v>256</v>
      </c>
      <c r="H2034">
        <v>34095</v>
      </c>
      <c r="I2034" s="5">
        <f t="shared" si="62"/>
        <v>2032</v>
      </c>
      <c r="J2034" s="5" t="str">
        <f t="shared" si="63"/>
        <v>2033,Subaru,Tribeca,2014,regular unleaded,AUTOMATIC,256,34095,2032</v>
      </c>
    </row>
    <row r="2035" spans="1:10">
      <c r="A2035" s="5">
        <v>2034</v>
      </c>
      <c r="B2035" s="5" t="s">
        <v>11314</v>
      </c>
      <c r="C2035" t="s">
        <v>11871</v>
      </c>
      <c r="D2035">
        <v>2015</v>
      </c>
      <c r="E2035" t="s">
        <v>11209</v>
      </c>
      <c r="F2035" t="s">
        <v>11904</v>
      </c>
      <c r="G2035" s="5">
        <v>268</v>
      </c>
      <c r="H2035">
        <v>31195</v>
      </c>
      <c r="I2035" s="5" t="str">
        <f t="shared" si="62"/>
        <v>|n</v>
      </c>
      <c r="J2035" s="5" t="str">
        <f t="shared" si="63"/>
        <v>2034,Subaru,WRX,2015,premium unleaded (recommended),AUTOMATIC,268,31195,|n</v>
      </c>
    </row>
    <row r="2036" spans="1:10">
      <c r="A2036" s="5">
        <v>2035</v>
      </c>
      <c r="B2036" s="5" t="s">
        <v>11314</v>
      </c>
      <c r="C2036" t="s">
        <v>11871</v>
      </c>
      <c r="D2036">
        <v>2015</v>
      </c>
      <c r="E2036" t="s">
        <v>11209</v>
      </c>
      <c r="F2036" t="s">
        <v>11903</v>
      </c>
      <c r="G2036" s="5">
        <v>268</v>
      </c>
      <c r="H2036">
        <v>29995</v>
      </c>
      <c r="I2036" s="5" t="str">
        <f t="shared" si="62"/>
        <v>|n</v>
      </c>
      <c r="J2036" s="5" t="str">
        <f t="shared" si="63"/>
        <v>2035,Subaru,WRX,2015,premium unleaded (recommended),MANUAL,268,29995,|n</v>
      </c>
    </row>
    <row r="2037" spans="1:10">
      <c r="A2037" s="5">
        <v>2036</v>
      </c>
      <c r="B2037" s="5" t="s">
        <v>11314</v>
      </c>
      <c r="C2037" t="s">
        <v>11871</v>
      </c>
      <c r="D2037">
        <v>2015</v>
      </c>
      <c r="E2037" t="s">
        <v>11202</v>
      </c>
      <c r="F2037" t="s">
        <v>11903</v>
      </c>
      <c r="G2037" s="5">
        <v>305</v>
      </c>
      <c r="H2037">
        <v>38495</v>
      </c>
      <c r="I2037" s="5" t="str">
        <f t="shared" si="62"/>
        <v>|n</v>
      </c>
      <c r="J2037" s="5" t="str">
        <f t="shared" si="63"/>
        <v>2036,Subaru,WRX,2015,premium unleaded (required),MANUAL,305,38495,|n</v>
      </c>
    </row>
    <row r="2038" spans="1:10">
      <c r="A2038" s="5">
        <v>2037</v>
      </c>
      <c r="B2038" s="5" t="s">
        <v>11314</v>
      </c>
      <c r="C2038" t="s">
        <v>11871</v>
      </c>
      <c r="D2038">
        <v>2016</v>
      </c>
      <c r="E2038" t="s">
        <v>11209</v>
      </c>
      <c r="F2038" t="s">
        <v>11904</v>
      </c>
      <c r="G2038" s="5">
        <v>268</v>
      </c>
      <c r="H2038">
        <v>31595</v>
      </c>
      <c r="I2038" s="5" t="str">
        <f t="shared" si="62"/>
        <v>|n</v>
      </c>
      <c r="J2038" s="5" t="str">
        <f t="shared" si="63"/>
        <v>2037,Subaru,WRX,2016,premium unleaded (recommended),AUTOMATIC,268,31595,|n</v>
      </c>
    </row>
    <row r="2039" spans="1:10">
      <c r="A2039" s="5">
        <v>2038</v>
      </c>
      <c r="B2039" s="5" t="s">
        <v>11314</v>
      </c>
      <c r="C2039" t="s">
        <v>11871</v>
      </c>
      <c r="D2039">
        <v>2016</v>
      </c>
      <c r="E2039" t="s">
        <v>11209</v>
      </c>
      <c r="F2039" t="s">
        <v>11903</v>
      </c>
      <c r="G2039" s="5">
        <v>268</v>
      </c>
      <c r="H2039">
        <v>30395</v>
      </c>
      <c r="I2039" s="5" t="str">
        <f t="shared" si="62"/>
        <v>|n</v>
      </c>
      <c r="J2039" s="5" t="str">
        <f t="shared" si="63"/>
        <v>2038,Subaru,WRX,2016,premium unleaded (recommended),MANUAL,268,30395,|n</v>
      </c>
    </row>
    <row r="2040" spans="1:10">
      <c r="A2040" s="5">
        <v>2039</v>
      </c>
      <c r="B2040" s="5" t="s">
        <v>11314</v>
      </c>
      <c r="C2040" t="s">
        <v>11871</v>
      </c>
      <c r="D2040">
        <v>2016</v>
      </c>
      <c r="E2040" t="s">
        <v>11202</v>
      </c>
      <c r="F2040" t="s">
        <v>11903</v>
      </c>
      <c r="G2040" s="5">
        <v>305</v>
      </c>
      <c r="H2040">
        <v>39995</v>
      </c>
      <c r="I2040" s="5" t="str">
        <f t="shared" si="62"/>
        <v>|n</v>
      </c>
      <c r="J2040" s="5" t="str">
        <f t="shared" si="63"/>
        <v>2039,Subaru,WRX,2016,premium unleaded (required),MANUAL,305,39995,|n</v>
      </c>
    </row>
    <row r="2041" spans="1:10">
      <c r="A2041" s="5">
        <v>2040</v>
      </c>
      <c r="B2041" s="5" t="s">
        <v>11314</v>
      </c>
      <c r="C2041" t="s">
        <v>11871</v>
      </c>
      <c r="D2041">
        <v>2017</v>
      </c>
      <c r="E2041" t="s">
        <v>11209</v>
      </c>
      <c r="F2041" t="s">
        <v>11904</v>
      </c>
      <c r="G2041" s="5">
        <v>268</v>
      </c>
      <c r="H2041">
        <v>32195</v>
      </c>
      <c r="I2041" s="5" t="str">
        <f t="shared" si="62"/>
        <v>|n</v>
      </c>
      <c r="J2041" s="5" t="str">
        <f t="shared" si="63"/>
        <v>2040,Subaru,WRX,2017,premium unleaded (recommended),AUTOMATIC,268,32195,|n</v>
      </c>
    </row>
    <row r="2042" spans="1:10">
      <c r="A2042" s="5">
        <v>2041</v>
      </c>
      <c r="B2042" s="5" t="s">
        <v>11314</v>
      </c>
      <c r="C2042" t="s">
        <v>11871</v>
      </c>
      <c r="D2042">
        <v>2017</v>
      </c>
      <c r="E2042" t="s">
        <v>11209</v>
      </c>
      <c r="F2042" t="s">
        <v>11903</v>
      </c>
      <c r="G2042" s="5">
        <v>268</v>
      </c>
      <c r="H2042">
        <v>30995</v>
      </c>
      <c r="I2042" s="5" t="str">
        <f t="shared" si="62"/>
        <v>|n</v>
      </c>
      <c r="J2042" s="5" t="str">
        <f t="shared" si="63"/>
        <v>2041,Subaru,WRX,2017,premium unleaded (recommended),MANUAL,268,30995,|n</v>
      </c>
    </row>
    <row r="2043" spans="1:10">
      <c r="A2043" s="5">
        <v>2042</v>
      </c>
      <c r="B2043" s="5" t="s">
        <v>11314</v>
      </c>
      <c r="C2043" t="s">
        <v>11871</v>
      </c>
      <c r="D2043">
        <v>2017</v>
      </c>
      <c r="E2043" t="s">
        <v>11202</v>
      </c>
      <c r="F2043" t="s">
        <v>11903</v>
      </c>
      <c r="G2043" s="5">
        <v>305</v>
      </c>
      <c r="H2043">
        <v>39995</v>
      </c>
      <c r="I2043" s="5" t="str">
        <f t="shared" si="62"/>
        <v>|n</v>
      </c>
      <c r="J2043" s="5" t="str">
        <f t="shared" si="63"/>
        <v>2042,Subaru,WRX,2017,premium unleaded (required),MANUAL,305,39995,|n</v>
      </c>
    </row>
    <row r="2044" spans="1:10">
      <c r="A2044" s="5">
        <v>2043</v>
      </c>
      <c r="B2044" s="5" t="s">
        <v>11314</v>
      </c>
      <c r="C2044" t="s">
        <v>11893</v>
      </c>
      <c r="D2044">
        <v>2013</v>
      </c>
      <c r="E2044" t="s">
        <v>11206</v>
      </c>
      <c r="F2044" t="s">
        <v>11904</v>
      </c>
      <c r="G2044" s="5">
        <v>148</v>
      </c>
      <c r="H2044">
        <v>24495</v>
      </c>
      <c r="I2044" s="5" t="str">
        <f t="shared" si="62"/>
        <v>|n</v>
      </c>
      <c r="J2044" s="5" t="str">
        <f t="shared" si="63"/>
        <v>2043,Subaru,XV Crosstrek,2013,regular unleaded,AUTOMATIC,148,24495,|n</v>
      </c>
    </row>
    <row r="2045" spans="1:10">
      <c r="A2045" s="5">
        <v>2044</v>
      </c>
      <c r="B2045" s="5" t="s">
        <v>11314</v>
      </c>
      <c r="C2045" t="s">
        <v>11893</v>
      </c>
      <c r="D2045">
        <v>2013</v>
      </c>
      <c r="E2045" t="s">
        <v>11206</v>
      </c>
      <c r="F2045" t="s">
        <v>11903</v>
      </c>
      <c r="G2045" s="5">
        <v>148</v>
      </c>
      <c r="H2045">
        <v>21995</v>
      </c>
      <c r="I2045" s="5" t="str">
        <f t="shared" si="62"/>
        <v>|n</v>
      </c>
      <c r="J2045" s="5" t="str">
        <f t="shared" si="63"/>
        <v>2044,Subaru,XV Crosstrek,2013,regular unleaded,MANUAL,148,21995,|n</v>
      </c>
    </row>
    <row r="2046" spans="1:10">
      <c r="A2046" s="5">
        <v>2045</v>
      </c>
      <c r="B2046" s="5" t="s">
        <v>11314</v>
      </c>
      <c r="C2046" t="s">
        <v>11893</v>
      </c>
      <c r="D2046">
        <v>2014</v>
      </c>
      <c r="E2046" t="s">
        <v>11206</v>
      </c>
      <c r="F2046" t="s">
        <v>11904</v>
      </c>
      <c r="G2046" s="5">
        <v>160</v>
      </c>
      <c r="H2046">
        <v>29295</v>
      </c>
      <c r="I2046" s="5" t="str">
        <f t="shared" si="62"/>
        <v>|n</v>
      </c>
      <c r="J2046" s="5" t="str">
        <f t="shared" si="63"/>
        <v>2045,Subaru,XV Crosstrek,2014,regular unleaded,AUTOMATIC,160,29295,|n</v>
      </c>
    </row>
    <row r="2047" spans="1:10">
      <c r="A2047" s="5">
        <v>2046</v>
      </c>
      <c r="B2047" s="5" t="s">
        <v>11314</v>
      </c>
      <c r="C2047" t="s">
        <v>11893</v>
      </c>
      <c r="D2047">
        <v>2014</v>
      </c>
      <c r="E2047" t="s">
        <v>11206</v>
      </c>
      <c r="F2047" t="s">
        <v>11903</v>
      </c>
      <c r="G2047" s="5">
        <v>148</v>
      </c>
      <c r="H2047">
        <v>21995</v>
      </c>
      <c r="I2047" s="5" t="str">
        <f t="shared" si="62"/>
        <v>|n</v>
      </c>
      <c r="J2047" s="5" t="str">
        <f t="shared" si="63"/>
        <v>2046,Subaru,XV Crosstrek,2014,regular unleaded,MANUAL,148,21995,|n</v>
      </c>
    </row>
    <row r="2048" spans="1:10">
      <c r="A2048" s="5">
        <v>2047</v>
      </c>
      <c r="B2048" s="5" t="s">
        <v>11314</v>
      </c>
      <c r="C2048" t="s">
        <v>11893</v>
      </c>
      <c r="D2048">
        <v>2015</v>
      </c>
      <c r="E2048" t="s">
        <v>11206</v>
      </c>
      <c r="F2048" t="s">
        <v>11904</v>
      </c>
      <c r="G2048" s="5">
        <v>160</v>
      </c>
      <c r="H2048">
        <v>29295</v>
      </c>
      <c r="I2048" s="5" t="str">
        <f t="shared" si="62"/>
        <v>|n</v>
      </c>
      <c r="J2048" s="5" t="str">
        <f t="shared" si="63"/>
        <v>2047,Subaru,XV Crosstrek,2015,regular unleaded,AUTOMATIC,160,29295,|n</v>
      </c>
    </row>
    <row r="2049" spans="1:10">
      <c r="A2049" s="5">
        <v>2048</v>
      </c>
      <c r="B2049" s="5" t="s">
        <v>11314</v>
      </c>
      <c r="C2049" t="s">
        <v>11893</v>
      </c>
      <c r="D2049">
        <v>2015</v>
      </c>
      <c r="E2049" t="s">
        <v>11206</v>
      </c>
      <c r="F2049" t="s">
        <v>11903</v>
      </c>
      <c r="G2049" s="5">
        <v>148</v>
      </c>
      <c r="H2049">
        <v>22295</v>
      </c>
      <c r="I2049" s="5" t="str">
        <f t="shared" si="62"/>
        <v>|n</v>
      </c>
      <c r="J2049" s="5" t="str">
        <f t="shared" si="63"/>
        <v>2048,Subaru,XV Crosstrek,2015,regular unleaded,MANUAL,148,22295,|n</v>
      </c>
    </row>
    <row r="2050" spans="1:10">
      <c r="A2050" s="5">
        <v>2049</v>
      </c>
      <c r="B2050" s="5" t="s">
        <v>11275</v>
      </c>
      <c r="C2050" t="s">
        <v>11276</v>
      </c>
      <c r="D2050">
        <v>2005</v>
      </c>
      <c r="E2050" t="s">
        <v>11206</v>
      </c>
      <c r="F2050" t="s">
        <v>11904</v>
      </c>
      <c r="G2050" s="5">
        <v>155</v>
      </c>
      <c r="H2050">
        <v>17849</v>
      </c>
      <c r="I2050" s="5" t="str">
        <f t="shared" si="62"/>
        <v>|n</v>
      </c>
      <c r="J2050" s="5" t="str">
        <f t="shared" si="63"/>
        <v>2049,Suzuki,Aerio,2005,regular unleaded,AUTOMATIC,155,17849,|n</v>
      </c>
    </row>
    <row r="2051" spans="1:10">
      <c r="A2051" s="5">
        <v>2050</v>
      </c>
      <c r="B2051" s="5" t="s">
        <v>11275</v>
      </c>
      <c r="C2051" t="s">
        <v>11276</v>
      </c>
      <c r="D2051">
        <v>2005</v>
      </c>
      <c r="E2051" t="s">
        <v>11206</v>
      </c>
      <c r="F2051" t="s">
        <v>11903</v>
      </c>
      <c r="G2051" s="5">
        <v>155</v>
      </c>
      <c r="H2051">
        <v>15949</v>
      </c>
      <c r="I2051" s="5" t="str">
        <f t="shared" ref="I2051:I2114" si="64">IF(AND($B2050=$B2051,$C2050=$C2051,$E2050=$E2051,$F2050=$F2051),A2050,"|n")</f>
        <v>|n</v>
      </c>
      <c r="J2051" s="5" t="str">
        <f t="shared" ref="J2051:J2114" si="65">A2051&amp;","&amp;B2051&amp;","&amp;C2051&amp;","&amp;D2051&amp;","&amp;E2051&amp;","&amp;F2051&amp;","&amp;G2051&amp;","&amp;H2051&amp;","&amp;I2051</f>
        <v>2050,Suzuki,Aerio,2005,regular unleaded,MANUAL,155,15949,|n</v>
      </c>
    </row>
    <row r="2052" spans="1:10">
      <c r="A2052" s="5">
        <v>2051</v>
      </c>
      <c r="B2052" s="5" t="s">
        <v>11275</v>
      </c>
      <c r="C2052" t="s">
        <v>11276</v>
      </c>
      <c r="D2052">
        <v>2006</v>
      </c>
      <c r="E2052" t="s">
        <v>11206</v>
      </c>
      <c r="F2052" t="s">
        <v>11904</v>
      </c>
      <c r="G2052" s="5">
        <v>155</v>
      </c>
      <c r="H2052">
        <v>17099</v>
      </c>
      <c r="I2052" s="5" t="str">
        <f t="shared" si="64"/>
        <v>|n</v>
      </c>
      <c r="J2052" s="5" t="str">
        <f t="shared" si="65"/>
        <v>2051,Suzuki,Aerio,2006,regular unleaded,AUTOMATIC,155,17099,|n</v>
      </c>
    </row>
    <row r="2053" spans="1:10">
      <c r="A2053" s="5">
        <v>2052</v>
      </c>
      <c r="B2053" s="5" t="s">
        <v>11275</v>
      </c>
      <c r="C2053" t="s">
        <v>11276</v>
      </c>
      <c r="D2053">
        <v>2006</v>
      </c>
      <c r="E2053" t="s">
        <v>11206</v>
      </c>
      <c r="F2053" t="s">
        <v>11903</v>
      </c>
      <c r="G2053" s="5">
        <v>155</v>
      </c>
      <c r="H2053">
        <v>15299</v>
      </c>
      <c r="I2053" s="5" t="str">
        <f t="shared" si="64"/>
        <v>|n</v>
      </c>
      <c r="J2053" s="5" t="str">
        <f t="shared" si="65"/>
        <v>2052,Suzuki,Aerio,2006,regular unleaded,MANUAL,155,15299,|n</v>
      </c>
    </row>
    <row r="2054" spans="1:10">
      <c r="A2054" s="5">
        <v>2053</v>
      </c>
      <c r="B2054" s="5" t="s">
        <v>11275</v>
      </c>
      <c r="C2054" t="s">
        <v>11276</v>
      </c>
      <c r="D2054">
        <v>2007</v>
      </c>
      <c r="E2054" t="s">
        <v>11206</v>
      </c>
      <c r="F2054" t="s">
        <v>11904</v>
      </c>
      <c r="G2054" s="5">
        <v>155</v>
      </c>
      <c r="H2054">
        <v>17199</v>
      </c>
      <c r="I2054" s="5" t="str">
        <f t="shared" si="64"/>
        <v>|n</v>
      </c>
      <c r="J2054" s="5" t="str">
        <f t="shared" si="65"/>
        <v>2053,Suzuki,Aerio,2007,regular unleaded,AUTOMATIC,155,17199,|n</v>
      </c>
    </row>
    <row r="2055" spans="1:10">
      <c r="A2055" s="5">
        <v>2054</v>
      </c>
      <c r="B2055" s="5" t="s">
        <v>11275</v>
      </c>
      <c r="C2055" t="s">
        <v>11276</v>
      </c>
      <c r="D2055">
        <v>2007</v>
      </c>
      <c r="E2055" t="s">
        <v>11206</v>
      </c>
      <c r="F2055" t="s">
        <v>11903</v>
      </c>
      <c r="G2055" s="5">
        <v>155</v>
      </c>
      <c r="H2055">
        <v>14299</v>
      </c>
      <c r="I2055" s="5" t="str">
        <f t="shared" si="64"/>
        <v>|n</v>
      </c>
      <c r="J2055" s="5" t="str">
        <f t="shared" si="65"/>
        <v>2054,Suzuki,Aerio,2007,regular unleaded,MANUAL,155,14299,|n</v>
      </c>
    </row>
    <row r="2056" spans="1:10">
      <c r="A2056" s="5">
        <v>2055</v>
      </c>
      <c r="B2056" s="5" t="s">
        <v>11275</v>
      </c>
      <c r="C2056" t="s">
        <v>11443</v>
      </c>
      <c r="D2056">
        <v>2010</v>
      </c>
      <c r="E2056" t="s">
        <v>11206</v>
      </c>
      <c r="F2056" t="s">
        <v>11904</v>
      </c>
      <c r="G2056" s="5">
        <v>261</v>
      </c>
      <c r="H2056">
        <v>30900</v>
      </c>
      <c r="I2056" s="5" t="str">
        <f t="shared" si="64"/>
        <v>|n</v>
      </c>
      <c r="J2056" s="5" t="str">
        <f t="shared" si="65"/>
        <v>2055,Suzuki,Equator,2010,regular unleaded,AUTOMATIC,261,30900,|n</v>
      </c>
    </row>
    <row r="2057" spans="1:10">
      <c r="A2057" s="5">
        <v>2056</v>
      </c>
      <c r="B2057" s="5" t="s">
        <v>11275</v>
      </c>
      <c r="C2057" t="s">
        <v>11443</v>
      </c>
      <c r="D2057">
        <v>2010</v>
      </c>
      <c r="E2057" t="s">
        <v>11206</v>
      </c>
      <c r="F2057" t="s">
        <v>11903</v>
      </c>
      <c r="G2057" s="5">
        <v>152</v>
      </c>
      <c r="H2057">
        <v>18825</v>
      </c>
      <c r="I2057" s="5" t="str">
        <f t="shared" si="64"/>
        <v>|n</v>
      </c>
      <c r="J2057" s="5" t="str">
        <f t="shared" si="65"/>
        <v>2056,Suzuki,Equator,2010,regular unleaded,MANUAL,152,18825,|n</v>
      </c>
    </row>
    <row r="2058" spans="1:10">
      <c r="A2058" s="5">
        <v>2057</v>
      </c>
      <c r="B2058" s="5" t="s">
        <v>11275</v>
      </c>
      <c r="C2058" t="s">
        <v>11443</v>
      </c>
      <c r="D2058">
        <v>2011</v>
      </c>
      <c r="E2058" t="s">
        <v>11206</v>
      </c>
      <c r="F2058" t="s">
        <v>11904</v>
      </c>
      <c r="G2058" s="5">
        <v>261</v>
      </c>
      <c r="H2058">
        <v>29150</v>
      </c>
      <c r="I2058" s="5" t="str">
        <f t="shared" si="64"/>
        <v>|n</v>
      </c>
      <c r="J2058" s="5" t="str">
        <f t="shared" si="65"/>
        <v>2057,Suzuki,Equator,2011,regular unleaded,AUTOMATIC,261,29150,|n</v>
      </c>
    </row>
    <row r="2059" spans="1:10">
      <c r="A2059" s="5">
        <v>2058</v>
      </c>
      <c r="B2059" s="5" t="s">
        <v>11275</v>
      </c>
      <c r="C2059" t="s">
        <v>11443</v>
      </c>
      <c r="D2059">
        <v>2011</v>
      </c>
      <c r="E2059" t="s">
        <v>11206</v>
      </c>
      <c r="F2059" t="s">
        <v>11903</v>
      </c>
      <c r="G2059" s="5">
        <v>152</v>
      </c>
      <c r="H2059">
        <v>17595</v>
      </c>
      <c r="I2059" s="5" t="str">
        <f t="shared" si="64"/>
        <v>|n</v>
      </c>
      <c r="J2059" s="5" t="str">
        <f t="shared" si="65"/>
        <v>2058,Suzuki,Equator,2011,regular unleaded,MANUAL,152,17595,|n</v>
      </c>
    </row>
    <row r="2060" spans="1:10">
      <c r="A2060" s="5">
        <v>2059</v>
      </c>
      <c r="B2060" s="5" t="s">
        <v>11275</v>
      </c>
      <c r="C2060" t="s">
        <v>11443</v>
      </c>
      <c r="D2060">
        <v>2012</v>
      </c>
      <c r="E2060" t="s">
        <v>11206</v>
      </c>
      <c r="F2060" t="s">
        <v>11904</v>
      </c>
      <c r="G2060" s="5">
        <v>261</v>
      </c>
      <c r="H2060">
        <v>29550</v>
      </c>
      <c r="I2060" s="5" t="str">
        <f t="shared" si="64"/>
        <v>|n</v>
      </c>
      <c r="J2060" s="5" t="str">
        <f t="shared" si="65"/>
        <v>2059,Suzuki,Equator,2012,regular unleaded,AUTOMATIC,261,29550,|n</v>
      </c>
    </row>
    <row r="2061" spans="1:10">
      <c r="A2061" s="5">
        <v>2060</v>
      </c>
      <c r="B2061" s="5" t="s">
        <v>11275</v>
      </c>
      <c r="C2061" t="s">
        <v>11443</v>
      </c>
      <c r="D2061">
        <v>2012</v>
      </c>
      <c r="E2061" t="s">
        <v>11206</v>
      </c>
      <c r="F2061" t="s">
        <v>11903</v>
      </c>
      <c r="G2061" s="5">
        <v>152</v>
      </c>
      <c r="H2061">
        <v>19299</v>
      </c>
      <c r="I2061" s="5" t="str">
        <f t="shared" si="64"/>
        <v>|n</v>
      </c>
      <c r="J2061" s="5" t="str">
        <f t="shared" si="65"/>
        <v>2060,Suzuki,Equator,2012,regular unleaded,MANUAL,152,19299,|n</v>
      </c>
    </row>
    <row r="2062" spans="1:10">
      <c r="A2062" s="5">
        <v>2061</v>
      </c>
      <c r="B2062" s="5" t="s">
        <v>11275</v>
      </c>
      <c r="C2062" t="s">
        <v>11480</v>
      </c>
      <c r="D2062">
        <v>2006</v>
      </c>
      <c r="E2062" t="s">
        <v>11206</v>
      </c>
      <c r="F2062" t="s">
        <v>11904</v>
      </c>
      <c r="G2062" s="5">
        <v>126</v>
      </c>
      <c r="H2062">
        <v>16699</v>
      </c>
      <c r="I2062" s="5" t="str">
        <f t="shared" si="64"/>
        <v>|n</v>
      </c>
      <c r="J2062" s="5" t="str">
        <f t="shared" si="65"/>
        <v>2061,Suzuki,Forenza,2006,regular unleaded,AUTOMATIC,126,16699,|n</v>
      </c>
    </row>
    <row r="2063" spans="1:10">
      <c r="A2063" s="5">
        <v>2062</v>
      </c>
      <c r="B2063" s="5" t="s">
        <v>11275</v>
      </c>
      <c r="C2063" t="s">
        <v>11480</v>
      </c>
      <c r="D2063">
        <v>2006</v>
      </c>
      <c r="E2063" t="s">
        <v>11206</v>
      </c>
      <c r="F2063" t="s">
        <v>11903</v>
      </c>
      <c r="G2063" s="5">
        <v>126</v>
      </c>
      <c r="H2063">
        <v>15799</v>
      </c>
      <c r="I2063" s="5" t="str">
        <f t="shared" si="64"/>
        <v>|n</v>
      </c>
      <c r="J2063" s="5" t="str">
        <f t="shared" si="65"/>
        <v>2062,Suzuki,Forenza,2006,regular unleaded,MANUAL,126,15799,|n</v>
      </c>
    </row>
    <row r="2064" spans="1:10">
      <c r="A2064" s="5">
        <v>2063</v>
      </c>
      <c r="B2064" s="5" t="s">
        <v>11275</v>
      </c>
      <c r="C2064" t="s">
        <v>11480</v>
      </c>
      <c r="D2064">
        <v>2007</v>
      </c>
      <c r="E2064" t="s">
        <v>11206</v>
      </c>
      <c r="F2064" t="s">
        <v>11904</v>
      </c>
      <c r="G2064" s="5">
        <v>127</v>
      </c>
      <c r="H2064">
        <v>16949</v>
      </c>
      <c r="I2064" s="5" t="str">
        <f t="shared" si="64"/>
        <v>|n</v>
      </c>
      <c r="J2064" s="5" t="str">
        <f t="shared" si="65"/>
        <v>2063,Suzuki,Forenza,2007,regular unleaded,AUTOMATIC,127,16949,|n</v>
      </c>
    </row>
    <row r="2065" spans="1:10">
      <c r="A2065" s="5">
        <v>2064</v>
      </c>
      <c r="B2065" s="5" t="s">
        <v>11275</v>
      </c>
      <c r="C2065" t="s">
        <v>11480</v>
      </c>
      <c r="D2065">
        <v>2007</v>
      </c>
      <c r="E2065" t="s">
        <v>11206</v>
      </c>
      <c r="F2065" t="s">
        <v>11903</v>
      </c>
      <c r="G2065" s="5">
        <v>127</v>
      </c>
      <c r="H2065">
        <v>15849</v>
      </c>
      <c r="I2065" s="5" t="str">
        <f t="shared" si="64"/>
        <v>|n</v>
      </c>
      <c r="J2065" s="5" t="str">
        <f t="shared" si="65"/>
        <v>2064,Suzuki,Forenza,2007,regular unleaded,MANUAL,127,15849,|n</v>
      </c>
    </row>
    <row r="2066" spans="1:10">
      <c r="A2066" s="5">
        <v>2065</v>
      </c>
      <c r="B2066" s="5" t="s">
        <v>11275</v>
      </c>
      <c r="C2066" t="s">
        <v>11480</v>
      </c>
      <c r="D2066">
        <v>2008</v>
      </c>
      <c r="E2066" t="s">
        <v>11206</v>
      </c>
      <c r="F2066" t="s">
        <v>11904</v>
      </c>
      <c r="G2066" s="5">
        <v>127</v>
      </c>
      <c r="H2066">
        <v>17689</v>
      </c>
      <c r="I2066" s="5" t="str">
        <f t="shared" si="64"/>
        <v>|n</v>
      </c>
      <c r="J2066" s="5" t="str">
        <f t="shared" si="65"/>
        <v>2065,Suzuki,Forenza,2008,regular unleaded,AUTOMATIC,127,17689,|n</v>
      </c>
    </row>
    <row r="2067" spans="1:10">
      <c r="A2067" s="5">
        <v>2066</v>
      </c>
      <c r="B2067" s="5" t="s">
        <v>11275</v>
      </c>
      <c r="C2067" t="s">
        <v>11480</v>
      </c>
      <c r="D2067">
        <v>2008</v>
      </c>
      <c r="E2067" t="s">
        <v>11206</v>
      </c>
      <c r="F2067" t="s">
        <v>11903</v>
      </c>
      <c r="G2067" s="5">
        <v>127</v>
      </c>
      <c r="H2067">
        <v>15889</v>
      </c>
      <c r="I2067" s="5" t="str">
        <f t="shared" si="64"/>
        <v>|n</v>
      </c>
      <c r="J2067" s="5" t="str">
        <f t="shared" si="65"/>
        <v>2066,Suzuki,Forenza,2008,regular unleaded,MANUAL,127,15889,|n</v>
      </c>
    </row>
    <row r="2068" spans="1:10">
      <c r="A2068" s="5">
        <v>2067</v>
      </c>
      <c r="B2068" s="5" t="s">
        <v>11275</v>
      </c>
      <c r="C2068" t="s">
        <v>11532</v>
      </c>
      <c r="D2068">
        <v>2011</v>
      </c>
      <c r="E2068" t="s">
        <v>11206</v>
      </c>
      <c r="F2068" t="s">
        <v>11904</v>
      </c>
      <c r="G2068" s="5">
        <v>166</v>
      </c>
      <c r="H2068">
        <v>24949</v>
      </c>
      <c r="I2068" s="5" t="str">
        <f t="shared" si="64"/>
        <v>|n</v>
      </c>
      <c r="J2068" s="5" t="str">
        <f t="shared" si="65"/>
        <v>2067,Suzuki,Grand Vitara,2011,regular unleaded,AUTOMATIC,166,24949,|n</v>
      </c>
    </row>
    <row r="2069" spans="1:10">
      <c r="A2069" s="5">
        <v>2068</v>
      </c>
      <c r="B2069" s="5" t="s">
        <v>11275</v>
      </c>
      <c r="C2069" t="s">
        <v>11532</v>
      </c>
      <c r="D2069">
        <v>2011</v>
      </c>
      <c r="E2069" t="s">
        <v>11206</v>
      </c>
      <c r="F2069" t="s">
        <v>11903</v>
      </c>
      <c r="G2069" s="5">
        <v>166</v>
      </c>
      <c r="H2069">
        <v>19299</v>
      </c>
      <c r="I2069" s="5" t="str">
        <f t="shared" si="64"/>
        <v>|n</v>
      </c>
      <c r="J2069" s="5" t="str">
        <f t="shared" si="65"/>
        <v>2068,Suzuki,Grand Vitara,2011,regular unleaded,MANUAL,166,19299,|n</v>
      </c>
    </row>
    <row r="2070" spans="1:10">
      <c r="A2070" s="5">
        <v>2069</v>
      </c>
      <c r="B2070" s="5" t="s">
        <v>11275</v>
      </c>
      <c r="C2070" t="s">
        <v>11532</v>
      </c>
      <c r="D2070">
        <v>2012</v>
      </c>
      <c r="E2070" t="s">
        <v>11206</v>
      </c>
      <c r="F2070" t="s">
        <v>11904</v>
      </c>
      <c r="G2070" s="5">
        <v>166</v>
      </c>
      <c r="H2070">
        <v>25249</v>
      </c>
      <c r="I2070" s="5" t="str">
        <f t="shared" si="64"/>
        <v>|n</v>
      </c>
      <c r="J2070" s="5" t="str">
        <f t="shared" si="65"/>
        <v>2069,Suzuki,Grand Vitara,2012,regular unleaded,AUTOMATIC,166,25249,|n</v>
      </c>
    </row>
    <row r="2071" spans="1:10">
      <c r="A2071" s="5">
        <v>2070</v>
      </c>
      <c r="B2071" s="5" t="s">
        <v>11275</v>
      </c>
      <c r="C2071" t="s">
        <v>11532</v>
      </c>
      <c r="D2071">
        <v>2012</v>
      </c>
      <c r="E2071" t="s">
        <v>11206</v>
      </c>
      <c r="F2071" t="s">
        <v>11903</v>
      </c>
      <c r="G2071" s="5">
        <v>166</v>
      </c>
      <c r="H2071">
        <v>19499</v>
      </c>
      <c r="I2071" s="5" t="str">
        <f t="shared" si="64"/>
        <v>|n</v>
      </c>
      <c r="J2071" s="5" t="str">
        <f t="shared" si="65"/>
        <v>2070,Suzuki,Grand Vitara,2012,regular unleaded,MANUAL,166,19499,|n</v>
      </c>
    </row>
    <row r="2072" spans="1:10">
      <c r="A2072" s="5">
        <v>2071</v>
      </c>
      <c r="B2072" s="5" t="s">
        <v>11275</v>
      </c>
      <c r="C2072" t="s">
        <v>11532</v>
      </c>
      <c r="D2072">
        <v>2013</v>
      </c>
      <c r="E2072" t="s">
        <v>11206</v>
      </c>
      <c r="F2072" t="s">
        <v>11904</v>
      </c>
      <c r="G2072" s="5">
        <v>166</v>
      </c>
      <c r="H2072">
        <v>25949</v>
      </c>
      <c r="I2072" s="5" t="str">
        <f t="shared" si="64"/>
        <v>|n</v>
      </c>
      <c r="J2072" s="5" t="str">
        <f t="shared" si="65"/>
        <v>2071,Suzuki,Grand Vitara,2013,regular unleaded,AUTOMATIC,166,25949,|n</v>
      </c>
    </row>
    <row r="2073" spans="1:10">
      <c r="A2073" s="5">
        <v>2072</v>
      </c>
      <c r="B2073" s="5" t="s">
        <v>11275</v>
      </c>
      <c r="C2073" t="s">
        <v>11532</v>
      </c>
      <c r="D2073">
        <v>2013</v>
      </c>
      <c r="E2073" t="s">
        <v>11206</v>
      </c>
      <c r="F2073" t="s">
        <v>11903</v>
      </c>
      <c r="G2073" s="5">
        <v>166</v>
      </c>
      <c r="H2073">
        <v>19949</v>
      </c>
      <c r="I2073" s="5" t="str">
        <f t="shared" si="64"/>
        <v>|n</v>
      </c>
      <c r="J2073" s="5" t="str">
        <f t="shared" si="65"/>
        <v>2072,Suzuki,Grand Vitara,2013,regular unleaded,MANUAL,166,19949,|n</v>
      </c>
    </row>
    <row r="2074" spans="1:10">
      <c r="A2074" s="5">
        <v>2073</v>
      </c>
      <c r="B2074" s="5" t="s">
        <v>11275</v>
      </c>
      <c r="C2074" t="s">
        <v>11585</v>
      </c>
      <c r="D2074">
        <v>2011</v>
      </c>
      <c r="E2074" t="s">
        <v>11206</v>
      </c>
      <c r="F2074" t="s">
        <v>11904</v>
      </c>
      <c r="G2074" s="5">
        <v>180</v>
      </c>
      <c r="H2074">
        <v>27299</v>
      </c>
      <c r="I2074" s="5" t="str">
        <f t="shared" si="64"/>
        <v>|n</v>
      </c>
      <c r="J2074" s="5" t="str">
        <f t="shared" si="65"/>
        <v>2073,Suzuki,Kizashi,2011,regular unleaded,AUTOMATIC,180,27299,|n</v>
      </c>
    </row>
    <row r="2075" spans="1:10">
      <c r="A2075" s="5">
        <v>2074</v>
      </c>
      <c r="B2075" s="5" t="s">
        <v>11275</v>
      </c>
      <c r="C2075" t="s">
        <v>11585</v>
      </c>
      <c r="D2075">
        <v>2011</v>
      </c>
      <c r="E2075" t="s">
        <v>11206</v>
      </c>
      <c r="F2075" t="s">
        <v>11903</v>
      </c>
      <c r="G2075" s="5">
        <v>185</v>
      </c>
      <c r="H2075">
        <v>24849</v>
      </c>
      <c r="I2075" s="5" t="str">
        <f t="shared" si="64"/>
        <v>|n</v>
      </c>
      <c r="J2075" s="5" t="str">
        <f t="shared" si="65"/>
        <v>2074,Suzuki,Kizashi,2011,regular unleaded,MANUAL,185,24849,|n</v>
      </c>
    </row>
    <row r="2076" spans="1:10">
      <c r="A2076" s="5">
        <v>2075</v>
      </c>
      <c r="B2076" s="5" t="s">
        <v>11275</v>
      </c>
      <c r="C2076" t="s">
        <v>11585</v>
      </c>
      <c r="D2076">
        <v>2012</v>
      </c>
      <c r="E2076" t="s">
        <v>11206</v>
      </c>
      <c r="F2076" t="s">
        <v>11904</v>
      </c>
      <c r="G2076" s="5">
        <v>180</v>
      </c>
      <c r="H2076">
        <v>27549</v>
      </c>
      <c r="I2076" s="5" t="str">
        <f t="shared" si="64"/>
        <v>|n</v>
      </c>
      <c r="J2076" s="5" t="str">
        <f t="shared" si="65"/>
        <v>2075,Suzuki,Kizashi,2012,regular unleaded,AUTOMATIC,180,27549,|n</v>
      </c>
    </row>
    <row r="2077" spans="1:10">
      <c r="A2077" s="5">
        <v>2076</v>
      </c>
      <c r="B2077" s="5" t="s">
        <v>11275</v>
      </c>
      <c r="C2077" t="s">
        <v>11585</v>
      </c>
      <c r="D2077">
        <v>2012</v>
      </c>
      <c r="E2077" t="s">
        <v>11206</v>
      </c>
      <c r="F2077" t="s">
        <v>11903</v>
      </c>
      <c r="G2077" s="5">
        <v>185</v>
      </c>
      <c r="H2077">
        <v>25099</v>
      </c>
      <c r="I2077" s="5" t="str">
        <f t="shared" si="64"/>
        <v>|n</v>
      </c>
      <c r="J2077" s="5" t="str">
        <f t="shared" si="65"/>
        <v>2076,Suzuki,Kizashi,2012,regular unleaded,MANUAL,185,25099,|n</v>
      </c>
    </row>
    <row r="2078" spans="1:10">
      <c r="A2078" s="5">
        <v>2077</v>
      </c>
      <c r="B2078" s="5" t="s">
        <v>11275</v>
      </c>
      <c r="C2078" t="s">
        <v>11585</v>
      </c>
      <c r="D2078">
        <v>2013</v>
      </c>
      <c r="E2078" t="s">
        <v>11206</v>
      </c>
      <c r="F2078" t="s">
        <v>11904</v>
      </c>
      <c r="G2078" s="5">
        <v>180</v>
      </c>
      <c r="H2078">
        <v>28999</v>
      </c>
      <c r="I2078" s="5" t="str">
        <f t="shared" si="64"/>
        <v>|n</v>
      </c>
      <c r="J2078" s="5" t="str">
        <f t="shared" si="65"/>
        <v>2077,Suzuki,Kizashi,2013,regular unleaded,AUTOMATIC,180,28999,|n</v>
      </c>
    </row>
    <row r="2079" spans="1:10">
      <c r="A2079" s="5">
        <v>2078</v>
      </c>
      <c r="B2079" s="5" t="s">
        <v>11275</v>
      </c>
      <c r="C2079" t="s">
        <v>11585</v>
      </c>
      <c r="D2079">
        <v>2013</v>
      </c>
      <c r="E2079" t="s">
        <v>11206</v>
      </c>
      <c r="F2079" t="s">
        <v>11903</v>
      </c>
      <c r="G2079" s="5">
        <v>185</v>
      </c>
      <c r="H2079">
        <v>19999</v>
      </c>
      <c r="I2079" s="5" t="str">
        <f t="shared" si="64"/>
        <v>|n</v>
      </c>
      <c r="J2079" s="5" t="str">
        <f t="shared" si="65"/>
        <v>2078,Suzuki,Kizashi,2013,regular unleaded,MANUAL,185,19999,|n</v>
      </c>
    </row>
    <row r="2080" spans="1:10">
      <c r="A2080" s="5">
        <v>2079</v>
      </c>
      <c r="B2080" s="5" t="s">
        <v>11275</v>
      </c>
      <c r="C2080" t="s">
        <v>11727</v>
      </c>
      <c r="D2080">
        <v>2006</v>
      </c>
      <c r="E2080" t="s">
        <v>11206</v>
      </c>
      <c r="F2080" t="s">
        <v>11904</v>
      </c>
      <c r="G2080" s="5">
        <v>126</v>
      </c>
      <c r="H2080">
        <v>16299</v>
      </c>
      <c r="I2080" s="5" t="str">
        <f t="shared" si="64"/>
        <v>|n</v>
      </c>
      <c r="J2080" s="5" t="str">
        <f t="shared" si="65"/>
        <v>2079,Suzuki,Reno,2006,regular unleaded,AUTOMATIC,126,16299,|n</v>
      </c>
    </row>
    <row r="2081" spans="1:10">
      <c r="A2081" s="5">
        <v>2080</v>
      </c>
      <c r="B2081" s="5" t="s">
        <v>11275</v>
      </c>
      <c r="C2081" t="s">
        <v>11727</v>
      </c>
      <c r="D2081">
        <v>2006</v>
      </c>
      <c r="E2081" t="s">
        <v>11206</v>
      </c>
      <c r="F2081" t="s">
        <v>11903</v>
      </c>
      <c r="G2081" s="5">
        <v>126</v>
      </c>
      <c r="H2081">
        <v>15399</v>
      </c>
      <c r="I2081" s="5" t="str">
        <f t="shared" si="64"/>
        <v>|n</v>
      </c>
      <c r="J2081" s="5" t="str">
        <f t="shared" si="65"/>
        <v>2080,Suzuki,Reno,2006,regular unleaded,MANUAL,126,15399,|n</v>
      </c>
    </row>
    <row r="2082" spans="1:10">
      <c r="A2082" s="5">
        <v>2081</v>
      </c>
      <c r="B2082" s="5" t="s">
        <v>11275</v>
      </c>
      <c r="C2082" t="s">
        <v>11727</v>
      </c>
      <c r="D2082">
        <v>2007</v>
      </c>
      <c r="E2082" t="s">
        <v>11206</v>
      </c>
      <c r="F2082" t="s">
        <v>11904</v>
      </c>
      <c r="G2082" s="5">
        <v>127</v>
      </c>
      <c r="H2082">
        <v>15199</v>
      </c>
      <c r="I2082" s="5" t="str">
        <f t="shared" si="64"/>
        <v>|n</v>
      </c>
      <c r="J2082" s="5" t="str">
        <f t="shared" si="65"/>
        <v>2081,Suzuki,Reno,2007,regular unleaded,AUTOMATIC,127,15199,|n</v>
      </c>
    </row>
    <row r="2083" spans="1:10">
      <c r="A2083" s="5">
        <v>2082</v>
      </c>
      <c r="B2083" s="5" t="s">
        <v>11275</v>
      </c>
      <c r="C2083" t="s">
        <v>11727</v>
      </c>
      <c r="D2083">
        <v>2007</v>
      </c>
      <c r="E2083" t="s">
        <v>11206</v>
      </c>
      <c r="F2083" t="s">
        <v>11903</v>
      </c>
      <c r="G2083" s="5">
        <v>127</v>
      </c>
      <c r="H2083">
        <v>14099</v>
      </c>
      <c r="I2083" s="5" t="str">
        <f t="shared" si="64"/>
        <v>|n</v>
      </c>
      <c r="J2083" s="5" t="str">
        <f t="shared" si="65"/>
        <v>2082,Suzuki,Reno,2007,regular unleaded,MANUAL,127,14099,|n</v>
      </c>
    </row>
    <row r="2084" spans="1:10">
      <c r="A2084" s="5">
        <v>2083</v>
      </c>
      <c r="B2084" s="5" t="s">
        <v>11275</v>
      </c>
      <c r="C2084" t="s">
        <v>11727</v>
      </c>
      <c r="D2084">
        <v>2008</v>
      </c>
      <c r="E2084" t="s">
        <v>11206</v>
      </c>
      <c r="F2084" t="s">
        <v>11904</v>
      </c>
      <c r="G2084" s="5">
        <v>127</v>
      </c>
      <c r="H2084">
        <v>15349</v>
      </c>
      <c r="I2084" s="5" t="str">
        <f t="shared" si="64"/>
        <v>|n</v>
      </c>
      <c r="J2084" s="5" t="str">
        <f t="shared" si="65"/>
        <v>2083,Suzuki,Reno,2008,regular unleaded,AUTOMATIC,127,15349,|n</v>
      </c>
    </row>
    <row r="2085" spans="1:10">
      <c r="A2085" s="5">
        <v>2084</v>
      </c>
      <c r="B2085" s="5" t="s">
        <v>11275</v>
      </c>
      <c r="C2085" t="s">
        <v>11727</v>
      </c>
      <c r="D2085">
        <v>2008</v>
      </c>
      <c r="E2085" t="s">
        <v>11206</v>
      </c>
      <c r="F2085" t="s">
        <v>11903</v>
      </c>
      <c r="G2085" s="5">
        <v>127</v>
      </c>
      <c r="H2085">
        <v>14339</v>
      </c>
      <c r="I2085" s="5" t="str">
        <f t="shared" si="64"/>
        <v>|n</v>
      </c>
      <c r="J2085" s="5" t="str">
        <f t="shared" si="65"/>
        <v>2084,Suzuki,Reno,2008,regular unleaded,MANUAL,127,14339,|n</v>
      </c>
    </row>
    <row r="2086" spans="1:10">
      <c r="A2086" s="5">
        <v>2085</v>
      </c>
      <c r="B2086" s="5" t="s">
        <v>11275</v>
      </c>
      <c r="C2086" t="s">
        <v>11811</v>
      </c>
      <c r="D2086">
        <v>2011</v>
      </c>
      <c r="E2086" t="s">
        <v>11206</v>
      </c>
      <c r="F2086" t="s">
        <v>11904</v>
      </c>
      <c r="G2086" s="5">
        <v>148</v>
      </c>
      <c r="H2086">
        <v>19349</v>
      </c>
      <c r="I2086" s="5" t="str">
        <f t="shared" si="64"/>
        <v>|n</v>
      </c>
      <c r="J2086" s="5" t="str">
        <f t="shared" si="65"/>
        <v>2085,Suzuki,SX4,2011,regular unleaded,AUTOMATIC,148,19349,|n</v>
      </c>
    </row>
    <row r="2087" spans="1:10">
      <c r="A2087" s="5">
        <v>2086</v>
      </c>
      <c r="B2087" s="5" t="s">
        <v>11275</v>
      </c>
      <c r="C2087" t="s">
        <v>11811</v>
      </c>
      <c r="D2087">
        <v>2011</v>
      </c>
      <c r="E2087" t="s">
        <v>11206</v>
      </c>
      <c r="F2087" t="s">
        <v>11903</v>
      </c>
      <c r="G2087" s="5">
        <v>150</v>
      </c>
      <c r="H2087">
        <v>18249</v>
      </c>
      <c r="I2087" s="5" t="str">
        <f t="shared" si="64"/>
        <v>|n</v>
      </c>
      <c r="J2087" s="5" t="str">
        <f t="shared" si="65"/>
        <v>2086,Suzuki,SX4,2011,regular unleaded,MANUAL,150,18249,|n</v>
      </c>
    </row>
    <row r="2088" spans="1:10">
      <c r="A2088" s="5">
        <v>2087</v>
      </c>
      <c r="B2088" s="5" t="s">
        <v>11275</v>
      </c>
      <c r="C2088" t="s">
        <v>11811</v>
      </c>
      <c r="D2088">
        <v>2012</v>
      </c>
      <c r="E2088" t="s">
        <v>11206</v>
      </c>
      <c r="F2088" t="s">
        <v>11904</v>
      </c>
      <c r="G2088" s="5">
        <v>148</v>
      </c>
      <c r="H2088">
        <v>19649</v>
      </c>
      <c r="I2088" s="5" t="str">
        <f t="shared" si="64"/>
        <v>|n</v>
      </c>
      <c r="J2088" s="5" t="str">
        <f t="shared" si="65"/>
        <v>2087,Suzuki,SX4,2012,regular unleaded,AUTOMATIC,148,19649,|n</v>
      </c>
    </row>
    <row r="2089" spans="1:10">
      <c r="A2089" s="5">
        <v>2088</v>
      </c>
      <c r="B2089" s="5" t="s">
        <v>11275</v>
      </c>
      <c r="C2089" t="s">
        <v>11811</v>
      </c>
      <c r="D2089">
        <v>2012</v>
      </c>
      <c r="E2089" t="s">
        <v>11206</v>
      </c>
      <c r="F2089" t="s">
        <v>11903</v>
      </c>
      <c r="G2089" s="5">
        <v>150</v>
      </c>
      <c r="H2089">
        <v>18549</v>
      </c>
      <c r="I2089" s="5" t="str">
        <f t="shared" si="64"/>
        <v>|n</v>
      </c>
      <c r="J2089" s="5" t="str">
        <f t="shared" si="65"/>
        <v>2088,Suzuki,SX4,2012,regular unleaded,MANUAL,150,18549,|n</v>
      </c>
    </row>
    <row r="2090" spans="1:10">
      <c r="A2090" s="5">
        <v>2089</v>
      </c>
      <c r="B2090" s="5" t="s">
        <v>11275</v>
      </c>
      <c r="C2090" t="s">
        <v>11811</v>
      </c>
      <c r="D2090">
        <v>2013</v>
      </c>
      <c r="E2090" t="s">
        <v>11206</v>
      </c>
      <c r="F2090" t="s">
        <v>11904</v>
      </c>
      <c r="G2090" s="5">
        <v>148</v>
      </c>
      <c r="H2090">
        <v>20449</v>
      </c>
      <c r="I2090" s="5" t="str">
        <f t="shared" si="64"/>
        <v>|n</v>
      </c>
      <c r="J2090" s="5" t="str">
        <f t="shared" si="65"/>
        <v>2089,Suzuki,SX4,2013,regular unleaded,AUTOMATIC,148,20449,|n</v>
      </c>
    </row>
    <row r="2091" spans="1:10">
      <c r="A2091" s="5">
        <v>2090</v>
      </c>
      <c r="B2091" s="5" t="s">
        <v>11275</v>
      </c>
      <c r="C2091" t="s">
        <v>11811</v>
      </c>
      <c r="D2091">
        <v>2013</v>
      </c>
      <c r="E2091" t="s">
        <v>11206</v>
      </c>
      <c r="F2091" t="s">
        <v>11903</v>
      </c>
      <c r="G2091" s="5">
        <v>150</v>
      </c>
      <c r="H2091">
        <v>19349</v>
      </c>
      <c r="I2091" s="5" t="str">
        <f t="shared" si="64"/>
        <v>|n</v>
      </c>
      <c r="J2091" s="5" t="str">
        <f t="shared" si="65"/>
        <v>2090,Suzuki,SX4,2013,regular unleaded,MANUAL,150,19349,|n</v>
      </c>
    </row>
    <row r="2092" spans="1:10">
      <c r="A2092" s="5">
        <v>2091</v>
      </c>
      <c r="B2092" s="5" t="s">
        <v>11275</v>
      </c>
      <c r="C2092" t="s">
        <v>11862</v>
      </c>
      <c r="D2092">
        <v>2005</v>
      </c>
      <c r="E2092" t="s">
        <v>11206</v>
      </c>
      <c r="F2092" t="s">
        <v>11904</v>
      </c>
      <c r="G2092" s="5">
        <v>155</v>
      </c>
      <c r="H2092">
        <v>21049</v>
      </c>
      <c r="I2092" s="5" t="str">
        <f t="shared" si="64"/>
        <v>|n</v>
      </c>
      <c r="J2092" s="5" t="str">
        <f t="shared" si="65"/>
        <v>2091,Suzuki,Verona,2005,regular unleaded,AUTOMATIC,155,21049,|n</v>
      </c>
    </row>
    <row r="2093" spans="1:10">
      <c r="A2093" s="5">
        <v>2092</v>
      </c>
      <c r="B2093" s="5" t="s">
        <v>11275</v>
      </c>
      <c r="C2093" t="s">
        <v>11862</v>
      </c>
      <c r="D2093">
        <v>2006</v>
      </c>
      <c r="E2093" t="s">
        <v>11206</v>
      </c>
      <c r="F2093" t="s">
        <v>11904</v>
      </c>
      <c r="G2093" s="5">
        <v>155</v>
      </c>
      <c r="H2093">
        <v>20299</v>
      </c>
      <c r="I2093" s="5">
        <f t="shared" si="64"/>
        <v>2091</v>
      </c>
      <c r="J2093" s="5" t="str">
        <f t="shared" si="65"/>
        <v>2092,Suzuki,Verona,2006,regular unleaded,AUTOMATIC,155,20299,2091</v>
      </c>
    </row>
    <row r="2094" spans="1:10">
      <c r="A2094" s="5">
        <v>2093</v>
      </c>
      <c r="B2094" s="5" t="s">
        <v>11275</v>
      </c>
      <c r="C2094" t="s">
        <v>11887</v>
      </c>
      <c r="D2094">
        <v>2007</v>
      </c>
      <c r="E2094" t="s">
        <v>11206</v>
      </c>
      <c r="F2094" t="s">
        <v>11904</v>
      </c>
      <c r="G2094" s="5">
        <v>252</v>
      </c>
      <c r="H2094">
        <v>31749</v>
      </c>
      <c r="I2094" s="5" t="str">
        <f t="shared" si="64"/>
        <v>|n</v>
      </c>
      <c r="J2094" s="5" t="str">
        <f t="shared" si="65"/>
        <v>2093,Suzuki,XL7,2007,regular unleaded,AUTOMATIC,252,31749,|n</v>
      </c>
    </row>
    <row r="2095" spans="1:10">
      <c r="A2095" s="5">
        <v>2094</v>
      </c>
      <c r="B2095" s="5" t="s">
        <v>11275</v>
      </c>
      <c r="C2095" t="s">
        <v>11887</v>
      </c>
      <c r="D2095">
        <v>2008</v>
      </c>
      <c r="E2095" t="s">
        <v>11206</v>
      </c>
      <c r="F2095" t="s">
        <v>11904</v>
      </c>
      <c r="G2095" s="5">
        <v>252</v>
      </c>
      <c r="H2095">
        <v>29149</v>
      </c>
      <c r="I2095" s="5">
        <f t="shared" si="64"/>
        <v>2093</v>
      </c>
      <c r="J2095" s="5" t="str">
        <f t="shared" si="65"/>
        <v>2094,Suzuki,XL7,2008,regular unleaded,AUTOMATIC,252,29149,2093</v>
      </c>
    </row>
    <row r="2096" spans="1:10">
      <c r="A2096" s="5">
        <v>2095</v>
      </c>
      <c r="B2096" s="5" t="s">
        <v>11275</v>
      </c>
      <c r="C2096" t="s">
        <v>11887</v>
      </c>
      <c r="D2096">
        <v>2009</v>
      </c>
      <c r="E2096" t="s">
        <v>11206</v>
      </c>
      <c r="F2096" t="s">
        <v>11904</v>
      </c>
      <c r="G2096" s="5">
        <v>252</v>
      </c>
      <c r="H2096">
        <v>30230</v>
      </c>
      <c r="I2096" s="5">
        <f t="shared" si="64"/>
        <v>2094</v>
      </c>
      <c r="J2096" s="5" t="str">
        <f t="shared" si="65"/>
        <v>2095,Suzuki,XL7,2009,regular unleaded,AUTOMATIC,252,30230,2094</v>
      </c>
    </row>
    <row r="2097" spans="1:10">
      <c r="A2097" s="5">
        <v>2096</v>
      </c>
      <c r="B2097" s="5" t="s">
        <v>11275</v>
      </c>
      <c r="C2097" t="s">
        <v>11886</v>
      </c>
      <c r="D2097">
        <v>2005</v>
      </c>
      <c r="E2097" t="s">
        <v>11206</v>
      </c>
      <c r="F2097" t="s">
        <v>11904</v>
      </c>
      <c r="G2097" s="5">
        <v>185</v>
      </c>
      <c r="H2097">
        <v>27799</v>
      </c>
      <c r="I2097" s="5" t="str">
        <f t="shared" si="64"/>
        <v>|n</v>
      </c>
      <c r="J2097" s="5" t="str">
        <f t="shared" si="65"/>
        <v>2096,Suzuki,XL-7,2005,regular unleaded,AUTOMATIC,185,27799,|n</v>
      </c>
    </row>
    <row r="2098" spans="1:10">
      <c r="A2098" s="5">
        <v>2097</v>
      </c>
      <c r="B2098" s="5" t="s">
        <v>11275</v>
      </c>
      <c r="C2098" t="s">
        <v>11886</v>
      </c>
      <c r="D2098">
        <v>2005</v>
      </c>
      <c r="E2098" t="s">
        <v>11206</v>
      </c>
      <c r="F2098" t="s">
        <v>11903</v>
      </c>
      <c r="G2098" s="5">
        <v>185</v>
      </c>
      <c r="H2098">
        <v>22299</v>
      </c>
      <c r="I2098" s="5" t="str">
        <f t="shared" si="64"/>
        <v>|n</v>
      </c>
      <c r="J2098" s="5" t="str">
        <f t="shared" si="65"/>
        <v>2097,Suzuki,XL-7,2005,regular unleaded,MANUAL,185,22299,|n</v>
      </c>
    </row>
    <row r="2099" spans="1:10">
      <c r="A2099" s="5">
        <v>2098</v>
      </c>
      <c r="B2099" s="5" t="s">
        <v>11275</v>
      </c>
      <c r="C2099" t="s">
        <v>11886</v>
      </c>
      <c r="D2099">
        <v>2006</v>
      </c>
      <c r="E2099" t="s">
        <v>11206</v>
      </c>
      <c r="F2099" t="s">
        <v>11904</v>
      </c>
      <c r="G2099" s="5">
        <v>185</v>
      </c>
      <c r="H2099">
        <v>26699</v>
      </c>
      <c r="I2099" s="5" t="str">
        <f t="shared" si="64"/>
        <v>|n</v>
      </c>
      <c r="J2099" s="5" t="str">
        <f t="shared" si="65"/>
        <v>2098,Suzuki,XL-7,2006,regular unleaded,AUTOMATIC,185,26699,|n</v>
      </c>
    </row>
    <row r="2100" spans="1:10">
      <c r="A2100" s="5">
        <v>2099</v>
      </c>
      <c r="B2100" s="5" t="s">
        <v>11643</v>
      </c>
      <c r="C2100" t="s">
        <v>11644</v>
      </c>
      <c r="D2100">
        <v>2014</v>
      </c>
      <c r="E2100" t="s">
        <v>11234</v>
      </c>
      <c r="F2100" t="s">
        <v>11906</v>
      </c>
      <c r="G2100" s="5">
        <v>613</v>
      </c>
      <c r="H2100">
        <v>104500</v>
      </c>
      <c r="I2100" s="5" t="str">
        <f t="shared" si="64"/>
        <v>|n</v>
      </c>
      <c r="J2100" s="5" t="str">
        <f t="shared" si="65"/>
        <v>2099,Tesla,Model S,2014,electric,DIRECT_DRIVE,613,104500,|n</v>
      </c>
    </row>
    <row r="2101" spans="1:10">
      <c r="A2101" s="5">
        <v>2100</v>
      </c>
      <c r="B2101" s="5" t="s">
        <v>11643</v>
      </c>
      <c r="C2101" t="s">
        <v>11644</v>
      </c>
      <c r="D2101">
        <v>2015</v>
      </c>
      <c r="E2101" t="s">
        <v>11234</v>
      </c>
      <c r="F2101" t="s">
        <v>11906</v>
      </c>
      <c r="G2101" s="5">
        <v>613</v>
      </c>
      <c r="H2101">
        <v>105000</v>
      </c>
      <c r="I2101" s="5">
        <f t="shared" si="64"/>
        <v>2099</v>
      </c>
      <c r="J2101" s="5" t="str">
        <f t="shared" si="65"/>
        <v>2100,Tesla,Model S,2015,electric,DIRECT_DRIVE,613,105000,2099</v>
      </c>
    </row>
    <row r="2102" spans="1:10">
      <c r="A2102" s="5">
        <v>2101</v>
      </c>
      <c r="B2102" s="5" t="s">
        <v>11643</v>
      </c>
      <c r="C2102" t="s">
        <v>11644</v>
      </c>
      <c r="D2102">
        <v>2016</v>
      </c>
      <c r="E2102" t="s">
        <v>11234</v>
      </c>
      <c r="F2102" t="s">
        <v>11906</v>
      </c>
      <c r="G2102" s="5">
        <v>613</v>
      </c>
      <c r="H2102">
        <v>134500</v>
      </c>
      <c r="I2102" s="5">
        <f t="shared" si="64"/>
        <v>2100</v>
      </c>
      <c r="J2102" s="5" t="str">
        <f t="shared" si="65"/>
        <v>2101,Tesla,Model S,2016,electric,DIRECT_DRIVE,613,134500,2100</v>
      </c>
    </row>
    <row r="2103" spans="1:10">
      <c r="A2103" s="5">
        <v>2102</v>
      </c>
      <c r="B2103" s="5" t="s">
        <v>11229</v>
      </c>
      <c r="C2103">
        <v>86</v>
      </c>
      <c r="D2103">
        <v>2017</v>
      </c>
      <c r="E2103" t="s">
        <v>11209</v>
      </c>
      <c r="F2103" t="s">
        <v>11904</v>
      </c>
      <c r="G2103" s="5">
        <v>200</v>
      </c>
      <c r="H2103">
        <v>26975</v>
      </c>
      <c r="I2103" s="5" t="str">
        <f t="shared" si="64"/>
        <v>|n</v>
      </c>
      <c r="J2103" s="5" t="str">
        <f t="shared" si="65"/>
        <v>2102,Toyota,86,2017,premium unleaded (recommended),AUTOMATIC,200,26975,|n</v>
      </c>
    </row>
    <row r="2104" spans="1:10">
      <c r="A2104" s="5">
        <v>2103</v>
      </c>
      <c r="B2104" s="5" t="s">
        <v>11229</v>
      </c>
      <c r="C2104">
        <v>86</v>
      </c>
      <c r="D2104">
        <v>2017</v>
      </c>
      <c r="E2104" t="s">
        <v>11209</v>
      </c>
      <c r="F2104" t="s">
        <v>11903</v>
      </c>
      <c r="G2104" s="5">
        <v>205</v>
      </c>
      <c r="H2104">
        <v>26255</v>
      </c>
      <c r="I2104" s="5" t="str">
        <f t="shared" si="64"/>
        <v>|n</v>
      </c>
      <c r="J2104" s="5" t="str">
        <f t="shared" si="65"/>
        <v>2103,Toyota,86,2017,premium unleaded (recommended),MANUAL,205,26255,|n</v>
      </c>
    </row>
    <row r="2105" spans="1:10">
      <c r="A2105" s="5">
        <v>2104</v>
      </c>
      <c r="B2105" s="5" t="s">
        <v>11229</v>
      </c>
      <c r="C2105" t="s">
        <v>11230</v>
      </c>
      <c r="D2105">
        <v>2014</v>
      </c>
      <c r="E2105" t="s">
        <v>11206</v>
      </c>
      <c r="F2105" t="s">
        <v>11904</v>
      </c>
      <c r="G2105" s="5">
        <v>270</v>
      </c>
      <c r="H2105">
        <v>43400</v>
      </c>
      <c r="I2105" s="5" t="str">
        <f t="shared" si="64"/>
        <v>|n</v>
      </c>
      <c r="J2105" s="5" t="str">
        <f t="shared" si="65"/>
        <v>2104,Toyota,4Runner,2014,regular unleaded,AUTOMATIC,270,43400,|n</v>
      </c>
    </row>
    <row r="2106" spans="1:10">
      <c r="A2106" s="5">
        <v>2105</v>
      </c>
      <c r="B2106" s="5" t="s">
        <v>11229</v>
      </c>
      <c r="C2106" t="s">
        <v>11230</v>
      </c>
      <c r="D2106">
        <v>2015</v>
      </c>
      <c r="E2106" t="s">
        <v>11206</v>
      </c>
      <c r="F2106" t="s">
        <v>11904</v>
      </c>
      <c r="G2106" s="5">
        <v>270</v>
      </c>
      <c r="H2106">
        <v>43620</v>
      </c>
      <c r="I2106" s="5">
        <f t="shared" si="64"/>
        <v>2104</v>
      </c>
      <c r="J2106" s="5" t="str">
        <f t="shared" si="65"/>
        <v>2105,Toyota,4Runner,2015,regular unleaded,AUTOMATIC,270,43620,2104</v>
      </c>
    </row>
    <row r="2107" spans="1:10">
      <c r="A2107" s="5">
        <v>2106</v>
      </c>
      <c r="B2107" s="5" t="s">
        <v>11229</v>
      </c>
      <c r="C2107" t="s">
        <v>11230</v>
      </c>
      <c r="D2107">
        <v>2016</v>
      </c>
      <c r="E2107" t="s">
        <v>11206</v>
      </c>
      <c r="F2107" t="s">
        <v>11904</v>
      </c>
      <c r="G2107" s="5">
        <v>270</v>
      </c>
      <c r="H2107">
        <v>44360</v>
      </c>
      <c r="I2107" s="5">
        <f t="shared" si="64"/>
        <v>2105</v>
      </c>
      <c r="J2107" s="5" t="str">
        <f t="shared" si="65"/>
        <v>2106,Toyota,4Runner,2016,regular unleaded,AUTOMATIC,270,44360,2105</v>
      </c>
    </row>
    <row r="2108" spans="1:10">
      <c r="A2108" s="5">
        <v>2107</v>
      </c>
      <c r="B2108" s="5" t="s">
        <v>11229</v>
      </c>
      <c r="C2108" t="s">
        <v>11300</v>
      </c>
      <c r="D2108">
        <v>2015</v>
      </c>
      <c r="E2108" t="s">
        <v>11206</v>
      </c>
      <c r="F2108" t="s">
        <v>11904</v>
      </c>
      <c r="G2108" s="5">
        <v>268</v>
      </c>
      <c r="H2108">
        <v>39980</v>
      </c>
      <c r="I2108" s="5" t="str">
        <f t="shared" si="64"/>
        <v>|n</v>
      </c>
      <c r="J2108" s="5" t="str">
        <f t="shared" si="65"/>
        <v>2107,Toyota,Avalon,2015,regular unleaded,AUTOMATIC,268,39980,|n</v>
      </c>
    </row>
    <row r="2109" spans="1:10">
      <c r="A2109" s="5">
        <v>2108</v>
      </c>
      <c r="B2109" s="5" t="s">
        <v>11229</v>
      </c>
      <c r="C2109" t="s">
        <v>11300</v>
      </c>
      <c r="D2109">
        <v>2016</v>
      </c>
      <c r="E2109" t="s">
        <v>11206</v>
      </c>
      <c r="F2109" t="s">
        <v>11904</v>
      </c>
      <c r="G2109" s="5">
        <v>268</v>
      </c>
      <c r="H2109">
        <v>40450</v>
      </c>
      <c r="I2109" s="5">
        <f t="shared" si="64"/>
        <v>2107</v>
      </c>
      <c r="J2109" s="5" t="str">
        <f t="shared" si="65"/>
        <v>2108,Toyota,Avalon,2016,regular unleaded,AUTOMATIC,268,40450,2107</v>
      </c>
    </row>
    <row r="2110" spans="1:10">
      <c r="A2110" s="5">
        <v>2109</v>
      </c>
      <c r="B2110" s="5" t="s">
        <v>11229</v>
      </c>
      <c r="C2110" t="s">
        <v>11300</v>
      </c>
      <c r="D2110">
        <v>2017</v>
      </c>
      <c r="E2110" t="s">
        <v>11206</v>
      </c>
      <c r="F2110" t="s">
        <v>11904</v>
      </c>
      <c r="G2110" s="5">
        <v>268</v>
      </c>
      <c r="H2110">
        <v>41050</v>
      </c>
      <c r="I2110" s="5">
        <f t="shared" si="64"/>
        <v>2108</v>
      </c>
      <c r="J2110" s="5" t="str">
        <f t="shared" si="65"/>
        <v>2109,Toyota,Avalon,2017,regular unleaded,AUTOMATIC,268,41050,2108</v>
      </c>
    </row>
    <row r="2111" spans="1:10">
      <c r="A2111" s="5">
        <v>2110</v>
      </c>
      <c r="B2111" s="5" t="s">
        <v>11229</v>
      </c>
      <c r="C2111" t="s">
        <v>11299</v>
      </c>
      <c r="D2111">
        <v>2015</v>
      </c>
      <c r="E2111" t="s">
        <v>11206</v>
      </c>
      <c r="F2111" t="s">
        <v>11904</v>
      </c>
      <c r="G2111" s="5">
        <v>200</v>
      </c>
      <c r="H2111">
        <v>41700</v>
      </c>
      <c r="I2111" s="5" t="str">
        <f t="shared" si="64"/>
        <v>|n</v>
      </c>
      <c r="J2111" s="5" t="str">
        <f t="shared" si="65"/>
        <v>2110,Toyota,Avalon Hybrid,2015,regular unleaded,AUTOMATIC,200,41700,|n</v>
      </c>
    </row>
    <row r="2112" spans="1:10">
      <c r="A2112" s="5">
        <v>2111</v>
      </c>
      <c r="B2112" s="5" t="s">
        <v>11229</v>
      </c>
      <c r="C2112" t="s">
        <v>11299</v>
      </c>
      <c r="D2112">
        <v>2016</v>
      </c>
      <c r="E2112" t="s">
        <v>11206</v>
      </c>
      <c r="F2112" t="s">
        <v>11904</v>
      </c>
      <c r="G2112" s="5">
        <v>200</v>
      </c>
      <c r="H2112">
        <v>41950</v>
      </c>
      <c r="I2112" s="5">
        <f t="shared" si="64"/>
        <v>2110</v>
      </c>
      <c r="J2112" s="5" t="str">
        <f t="shared" si="65"/>
        <v>2111,Toyota,Avalon Hybrid,2016,regular unleaded,AUTOMATIC,200,41950,2110</v>
      </c>
    </row>
    <row r="2113" spans="1:10">
      <c r="A2113" s="5">
        <v>2112</v>
      </c>
      <c r="B2113" s="5" t="s">
        <v>11229</v>
      </c>
      <c r="C2113" t="s">
        <v>11299</v>
      </c>
      <c r="D2113">
        <v>2017</v>
      </c>
      <c r="E2113" t="s">
        <v>11206</v>
      </c>
      <c r="F2113" t="s">
        <v>11904</v>
      </c>
      <c r="G2113" s="5">
        <v>200</v>
      </c>
      <c r="H2113">
        <v>42550</v>
      </c>
      <c r="I2113" s="5">
        <f t="shared" si="64"/>
        <v>2111</v>
      </c>
      <c r="J2113" s="5" t="str">
        <f t="shared" si="65"/>
        <v>2112,Toyota,Avalon Hybrid,2017,regular unleaded,AUTOMATIC,200,42550,2111</v>
      </c>
    </row>
    <row r="2114" spans="1:10">
      <c r="A2114" s="5">
        <v>2113</v>
      </c>
      <c r="B2114" s="5" t="s">
        <v>11229</v>
      </c>
      <c r="C2114" t="s">
        <v>11341</v>
      </c>
      <c r="D2114">
        <v>2015</v>
      </c>
      <c r="E2114" t="s">
        <v>11206</v>
      </c>
      <c r="F2114" t="s">
        <v>11904</v>
      </c>
      <c r="G2114" s="5">
        <v>268</v>
      </c>
      <c r="H2114">
        <v>31370</v>
      </c>
      <c r="I2114" s="5" t="str">
        <f t="shared" si="64"/>
        <v>|n</v>
      </c>
      <c r="J2114" s="5" t="str">
        <f t="shared" si="65"/>
        <v>2113,Toyota,Camry,2015,regular unleaded,AUTOMATIC,268,31370,|n</v>
      </c>
    </row>
    <row r="2115" spans="1:10">
      <c r="A2115" s="5">
        <v>2114</v>
      </c>
      <c r="B2115" s="5" t="s">
        <v>11229</v>
      </c>
      <c r="C2115" t="s">
        <v>11341</v>
      </c>
      <c r="D2115">
        <v>2016</v>
      </c>
      <c r="E2115" t="s">
        <v>11206</v>
      </c>
      <c r="F2115" t="s">
        <v>11904</v>
      </c>
      <c r="G2115" s="5">
        <v>268</v>
      </c>
      <c r="H2115">
        <v>31370</v>
      </c>
      <c r="I2115" s="5">
        <f t="shared" ref="I2115:I2178" si="66">IF(AND($B2114=$B2115,$C2114=$C2115,$E2114=$E2115,$F2114=$F2115),A2114,"|n")</f>
        <v>2113</v>
      </c>
      <c r="J2115" s="5" t="str">
        <f t="shared" ref="J2115:J2178" si="67">A2115&amp;","&amp;B2115&amp;","&amp;C2115&amp;","&amp;D2115&amp;","&amp;E2115&amp;","&amp;F2115&amp;","&amp;G2115&amp;","&amp;H2115&amp;","&amp;I2115</f>
        <v>2114,Toyota,Camry,2016,regular unleaded,AUTOMATIC,268,31370,2113</v>
      </c>
    </row>
    <row r="2116" spans="1:10">
      <c r="A2116" s="5">
        <v>2115</v>
      </c>
      <c r="B2116" s="5" t="s">
        <v>11229</v>
      </c>
      <c r="C2116" t="s">
        <v>11341</v>
      </c>
      <c r="D2116">
        <v>2017</v>
      </c>
      <c r="E2116" t="s">
        <v>11206</v>
      </c>
      <c r="F2116" t="s">
        <v>11904</v>
      </c>
      <c r="G2116" s="5">
        <v>268</v>
      </c>
      <c r="H2116">
        <v>31370</v>
      </c>
      <c r="I2116" s="5">
        <f t="shared" si="66"/>
        <v>2114</v>
      </c>
      <c r="J2116" s="5" t="str">
        <f t="shared" si="67"/>
        <v>2115,Toyota,Camry,2017,regular unleaded,AUTOMATIC,268,31370,2114</v>
      </c>
    </row>
    <row r="2117" spans="1:10">
      <c r="A2117" s="5">
        <v>2116</v>
      </c>
      <c r="B2117" s="5" t="s">
        <v>11229</v>
      </c>
      <c r="C2117" t="s">
        <v>11339</v>
      </c>
      <c r="D2117">
        <v>2015</v>
      </c>
      <c r="E2117" t="s">
        <v>11206</v>
      </c>
      <c r="F2117" t="s">
        <v>11904</v>
      </c>
      <c r="G2117" s="5">
        <v>200</v>
      </c>
      <c r="H2117">
        <v>29980</v>
      </c>
      <c r="I2117" s="5" t="str">
        <f t="shared" si="66"/>
        <v>|n</v>
      </c>
      <c r="J2117" s="5" t="str">
        <f t="shared" si="67"/>
        <v>2116,Toyota,Camry Hybrid,2015,regular unleaded,AUTOMATIC,200,29980,|n</v>
      </c>
    </row>
    <row r="2118" spans="1:10">
      <c r="A2118" s="5">
        <v>2117</v>
      </c>
      <c r="B2118" s="5" t="s">
        <v>11229</v>
      </c>
      <c r="C2118" t="s">
        <v>11339</v>
      </c>
      <c r="D2118">
        <v>2016</v>
      </c>
      <c r="E2118" t="s">
        <v>11206</v>
      </c>
      <c r="F2118" t="s">
        <v>11904</v>
      </c>
      <c r="G2118" s="5">
        <v>200</v>
      </c>
      <c r="H2118">
        <v>30140</v>
      </c>
      <c r="I2118" s="5">
        <f t="shared" si="66"/>
        <v>2116</v>
      </c>
      <c r="J2118" s="5" t="str">
        <f t="shared" si="67"/>
        <v>2117,Toyota,Camry Hybrid,2016,regular unleaded,AUTOMATIC,200,30140,2116</v>
      </c>
    </row>
    <row r="2119" spans="1:10">
      <c r="A2119" s="5">
        <v>2118</v>
      </c>
      <c r="B2119" s="5" t="s">
        <v>11229</v>
      </c>
      <c r="C2119" t="s">
        <v>11339</v>
      </c>
      <c r="D2119">
        <v>2017</v>
      </c>
      <c r="E2119" t="s">
        <v>11206</v>
      </c>
      <c r="F2119" t="s">
        <v>11904</v>
      </c>
      <c r="G2119" s="5">
        <v>200</v>
      </c>
      <c r="H2119">
        <v>30140</v>
      </c>
      <c r="I2119" s="5">
        <f t="shared" si="66"/>
        <v>2117</v>
      </c>
      <c r="J2119" s="5" t="str">
        <f t="shared" si="67"/>
        <v>2118,Toyota,Camry Hybrid,2017,regular unleaded,AUTOMATIC,200,30140,2117</v>
      </c>
    </row>
    <row r="2120" spans="1:10">
      <c r="A2120" s="5">
        <v>2119</v>
      </c>
      <c r="B2120" s="5" t="s">
        <v>11229</v>
      </c>
      <c r="C2120" t="s">
        <v>11340</v>
      </c>
      <c r="D2120">
        <v>2006</v>
      </c>
      <c r="E2120" t="s">
        <v>11206</v>
      </c>
      <c r="F2120" t="s">
        <v>11904</v>
      </c>
      <c r="G2120" s="5">
        <v>225</v>
      </c>
      <c r="H2120">
        <v>30210</v>
      </c>
      <c r="I2120" s="5" t="str">
        <f t="shared" si="66"/>
        <v>|n</v>
      </c>
      <c r="J2120" s="5" t="str">
        <f t="shared" si="67"/>
        <v>2119,Toyota,Camry Solara,2006,regular unleaded,AUTOMATIC,225,30210,|n</v>
      </c>
    </row>
    <row r="2121" spans="1:10">
      <c r="A2121" s="5">
        <v>2120</v>
      </c>
      <c r="B2121" s="5" t="s">
        <v>11229</v>
      </c>
      <c r="C2121" t="s">
        <v>11340</v>
      </c>
      <c r="D2121">
        <v>2006</v>
      </c>
      <c r="E2121" t="s">
        <v>11206</v>
      </c>
      <c r="F2121" t="s">
        <v>11903</v>
      </c>
      <c r="G2121" s="5">
        <v>157</v>
      </c>
      <c r="H2121">
        <v>21025</v>
      </c>
      <c r="I2121" s="5" t="str">
        <f t="shared" si="66"/>
        <v>|n</v>
      </c>
      <c r="J2121" s="5" t="str">
        <f t="shared" si="67"/>
        <v>2120,Toyota,Camry Solara,2006,regular unleaded,MANUAL,157,21025,|n</v>
      </c>
    </row>
    <row r="2122" spans="1:10">
      <c r="A2122" s="5">
        <v>2121</v>
      </c>
      <c r="B2122" s="5" t="s">
        <v>11229</v>
      </c>
      <c r="C2122" t="s">
        <v>11340</v>
      </c>
      <c r="D2122">
        <v>2007</v>
      </c>
      <c r="E2122" t="s">
        <v>11206</v>
      </c>
      <c r="F2122" t="s">
        <v>11904</v>
      </c>
      <c r="G2122" s="5">
        <v>210</v>
      </c>
      <c r="H2122">
        <v>30460</v>
      </c>
      <c r="I2122" s="5" t="str">
        <f t="shared" si="66"/>
        <v>|n</v>
      </c>
      <c r="J2122" s="5" t="str">
        <f t="shared" si="67"/>
        <v>2121,Toyota,Camry Solara,2007,regular unleaded,AUTOMATIC,210,30460,|n</v>
      </c>
    </row>
    <row r="2123" spans="1:10">
      <c r="A2123" s="5">
        <v>2122</v>
      </c>
      <c r="B2123" s="5" t="s">
        <v>11229</v>
      </c>
      <c r="C2123" t="s">
        <v>11340</v>
      </c>
      <c r="D2123">
        <v>2007</v>
      </c>
      <c r="E2123" t="s">
        <v>11206</v>
      </c>
      <c r="F2123" t="s">
        <v>11903</v>
      </c>
      <c r="G2123" s="5">
        <v>155</v>
      </c>
      <c r="H2123">
        <v>22200</v>
      </c>
      <c r="I2123" s="5" t="str">
        <f t="shared" si="66"/>
        <v>|n</v>
      </c>
      <c r="J2123" s="5" t="str">
        <f t="shared" si="67"/>
        <v>2122,Toyota,Camry Solara,2007,regular unleaded,MANUAL,155,22200,|n</v>
      </c>
    </row>
    <row r="2124" spans="1:10">
      <c r="A2124" s="5">
        <v>2123</v>
      </c>
      <c r="B2124" s="5" t="s">
        <v>11229</v>
      </c>
      <c r="C2124" t="s">
        <v>11340</v>
      </c>
      <c r="D2124">
        <v>2008</v>
      </c>
      <c r="E2124" t="s">
        <v>11206</v>
      </c>
      <c r="F2124" t="s">
        <v>11904</v>
      </c>
      <c r="G2124" s="5">
        <v>210</v>
      </c>
      <c r="H2124">
        <v>30710</v>
      </c>
      <c r="I2124" s="5" t="str">
        <f t="shared" si="66"/>
        <v>|n</v>
      </c>
      <c r="J2124" s="5" t="str">
        <f t="shared" si="67"/>
        <v>2123,Toyota,Camry Solara,2008,regular unleaded,AUTOMATIC,210,30710,|n</v>
      </c>
    </row>
    <row r="2125" spans="1:10">
      <c r="A2125" s="5">
        <v>2124</v>
      </c>
      <c r="B2125" s="5" t="s">
        <v>11229</v>
      </c>
      <c r="C2125" t="s">
        <v>11340</v>
      </c>
      <c r="D2125">
        <v>2008</v>
      </c>
      <c r="E2125" t="s">
        <v>11206</v>
      </c>
      <c r="F2125" t="s">
        <v>11903</v>
      </c>
      <c r="G2125" s="5">
        <v>155</v>
      </c>
      <c r="H2125">
        <v>22450</v>
      </c>
      <c r="I2125" s="5" t="str">
        <f t="shared" si="66"/>
        <v>|n</v>
      </c>
      <c r="J2125" s="5" t="str">
        <f t="shared" si="67"/>
        <v>2124,Toyota,Camry Solara,2008,regular unleaded,MANUAL,155,22450,|n</v>
      </c>
    </row>
    <row r="2126" spans="1:10">
      <c r="A2126" s="5">
        <v>2125</v>
      </c>
      <c r="B2126" s="5" t="s">
        <v>11229</v>
      </c>
      <c r="C2126" t="s">
        <v>11353</v>
      </c>
      <c r="D2126">
        <v>2005</v>
      </c>
      <c r="E2126" t="s">
        <v>11202</v>
      </c>
      <c r="F2126" t="s">
        <v>11904</v>
      </c>
      <c r="G2126" s="5">
        <v>180</v>
      </c>
      <c r="H2126">
        <v>23035</v>
      </c>
      <c r="I2126" s="5" t="str">
        <f t="shared" si="66"/>
        <v>|n</v>
      </c>
      <c r="J2126" s="5" t="str">
        <f t="shared" si="67"/>
        <v>2125,Toyota,Celica,2005,premium unleaded (required),AUTOMATIC,180,23035,|n</v>
      </c>
    </row>
    <row r="2127" spans="1:10">
      <c r="A2127" s="5">
        <v>2126</v>
      </c>
      <c r="B2127" s="5" t="s">
        <v>11229</v>
      </c>
      <c r="C2127" t="s">
        <v>11353</v>
      </c>
      <c r="D2127">
        <v>2005</v>
      </c>
      <c r="E2127" t="s">
        <v>11202</v>
      </c>
      <c r="F2127" t="s">
        <v>11903</v>
      </c>
      <c r="G2127" s="5">
        <v>180</v>
      </c>
      <c r="H2127">
        <v>22335</v>
      </c>
      <c r="I2127" s="5" t="str">
        <f t="shared" si="66"/>
        <v>|n</v>
      </c>
      <c r="J2127" s="5" t="str">
        <f t="shared" si="67"/>
        <v>2126,Toyota,Celica,2005,premium unleaded (required),MANUAL,180,22335,|n</v>
      </c>
    </row>
    <row r="2128" spans="1:10">
      <c r="A2128" s="5">
        <v>2127</v>
      </c>
      <c r="B2128" s="5" t="s">
        <v>11229</v>
      </c>
      <c r="C2128" t="s">
        <v>11353</v>
      </c>
      <c r="D2128">
        <v>2005</v>
      </c>
      <c r="E2128" t="s">
        <v>11206</v>
      </c>
      <c r="F2128" t="s">
        <v>11904</v>
      </c>
      <c r="G2128" s="5">
        <v>140</v>
      </c>
      <c r="H2128">
        <v>18470</v>
      </c>
      <c r="I2128" s="5" t="str">
        <f t="shared" si="66"/>
        <v>|n</v>
      </c>
      <c r="J2128" s="5" t="str">
        <f t="shared" si="67"/>
        <v>2127,Toyota,Celica,2005,regular unleaded,AUTOMATIC,140,18470,|n</v>
      </c>
    </row>
    <row r="2129" spans="1:10">
      <c r="A2129" s="5">
        <v>2128</v>
      </c>
      <c r="B2129" s="5" t="s">
        <v>11229</v>
      </c>
      <c r="C2129" t="s">
        <v>11353</v>
      </c>
      <c r="D2129">
        <v>2005</v>
      </c>
      <c r="E2129" t="s">
        <v>11206</v>
      </c>
      <c r="F2129" t="s">
        <v>11903</v>
      </c>
      <c r="G2129" s="5">
        <v>140</v>
      </c>
      <c r="H2129">
        <v>17670</v>
      </c>
      <c r="I2129" s="5" t="str">
        <f t="shared" si="66"/>
        <v>|n</v>
      </c>
      <c r="J2129" s="5" t="str">
        <f t="shared" si="67"/>
        <v>2128,Toyota,Celica,2005,regular unleaded,MANUAL,140,17670,|n</v>
      </c>
    </row>
    <row r="2130" spans="1:10">
      <c r="A2130" s="5">
        <v>2129</v>
      </c>
      <c r="B2130" s="5" t="s">
        <v>11229</v>
      </c>
      <c r="C2130" s="5" t="s">
        <v>11381</v>
      </c>
      <c r="D2130">
        <v>2015</v>
      </c>
      <c r="E2130" t="s">
        <v>11206</v>
      </c>
      <c r="F2130" t="s">
        <v>11904</v>
      </c>
      <c r="G2130" s="5">
        <v>132</v>
      </c>
      <c r="H2130">
        <v>22955</v>
      </c>
      <c r="I2130" s="5" t="str">
        <f t="shared" si="66"/>
        <v>|n</v>
      </c>
      <c r="J2130" s="5" t="str">
        <f t="shared" si="67"/>
        <v>2129,Toyota,Corolla,2015,regular unleaded,AUTOMATIC,132,22955,|n</v>
      </c>
    </row>
    <row r="2131" spans="1:10">
      <c r="A2131" s="5">
        <v>2130</v>
      </c>
      <c r="B2131" s="5" t="s">
        <v>11229</v>
      </c>
      <c r="C2131" t="s">
        <v>11381</v>
      </c>
      <c r="D2131">
        <v>2015</v>
      </c>
      <c r="E2131" t="s">
        <v>11206</v>
      </c>
      <c r="F2131" t="s">
        <v>11903</v>
      </c>
      <c r="G2131" s="5">
        <v>132</v>
      </c>
      <c r="H2131">
        <v>21495</v>
      </c>
      <c r="I2131" s="5" t="str">
        <f t="shared" si="66"/>
        <v>|n</v>
      </c>
      <c r="J2131" s="5" t="str">
        <f t="shared" si="67"/>
        <v>2130,Toyota,Corolla,2015,regular unleaded,MANUAL,132,21495,|n</v>
      </c>
    </row>
    <row r="2132" spans="1:10">
      <c r="A2132" s="5">
        <v>2131</v>
      </c>
      <c r="B2132" s="5" t="s">
        <v>11229</v>
      </c>
      <c r="C2132" t="s">
        <v>11381</v>
      </c>
      <c r="D2132">
        <v>2016</v>
      </c>
      <c r="E2132" t="s">
        <v>11206</v>
      </c>
      <c r="F2132" t="s">
        <v>11904</v>
      </c>
      <c r="G2132" s="5">
        <v>132</v>
      </c>
      <c r="H2132">
        <v>23125</v>
      </c>
      <c r="I2132" s="5" t="str">
        <f t="shared" si="66"/>
        <v>|n</v>
      </c>
      <c r="J2132" s="5" t="str">
        <f t="shared" si="67"/>
        <v>2131,Toyota,Corolla,2016,regular unleaded,AUTOMATIC,132,23125,|n</v>
      </c>
    </row>
    <row r="2133" spans="1:10">
      <c r="A2133" s="5">
        <v>2132</v>
      </c>
      <c r="B2133" s="5" t="s">
        <v>11229</v>
      </c>
      <c r="C2133" t="s">
        <v>11381</v>
      </c>
      <c r="D2133">
        <v>2016</v>
      </c>
      <c r="E2133" t="s">
        <v>11206</v>
      </c>
      <c r="F2133" t="s">
        <v>11903</v>
      </c>
      <c r="G2133" s="5">
        <v>132</v>
      </c>
      <c r="H2133">
        <v>21665</v>
      </c>
      <c r="I2133" s="5" t="str">
        <f t="shared" si="66"/>
        <v>|n</v>
      </c>
      <c r="J2133" s="5" t="str">
        <f t="shared" si="67"/>
        <v>2132,Toyota,Corolla,2016,regular unleaded,MANUAL,132,21665,|n</v>
      </c>
    </row>
    <row r="2134" spans="1:10">
      <c r="A2134" s="5">
        <v>2133</v>
      </c>
      <c r="B2134" s="5" t="s">
        <v>11229</v>
      </c>
      <c r="C2134" t="s">
        <v>11381</v>
      </c>
      <c r="D2134">
        <v>2017</v>
      </c>
      <c r="E2134" t="s">
        <v>11206</v>
      </c>
      <c r="F2134" t="s">
        <v>11904</v>
      </c>
      <c r="G2134" s="5">
        <v>132</v>
      </c>
      <c r="H2134">
        <v>22680</v>
      </c>
      <c r="I2134" s="5" t="str">
        <f t="shared" si="66"/>
        <v>|n</v>
      </c>
      <c r="J2134" s="5" t="str">
        <f t="shared" si="67"/>
        <v>2133,Toyota,Corolla,2017,regular unleaded,AUTOMATIC,132,22680,|n</v>
      </c>
    </row>
    <row r="2135" spans="1:10">
      <c r="A2135" s="5">
        <v>2134</v>
      </c>
      <c r="B2135" s="5" t="s">
        <v>11229</v>
      </c>
      <c r="C2135" t="s">
        <v>11381</v>
      </c>
      <c r="D2135">
        <v>2017</v>
      </c>
      <c r="E2135" t="s">
        <v>11206</v>
      </c>
      <c r="F2135" t="s">
        <v>11903</v>
      </c>
      <c r="G2135" s="5">
        <v>132</v>
      </c>
      <c r="H2135">
        <v>21665</v>
      </c>
      <c r="I2135" s="5" t="str">
        <f t="shared" si="66"/>
        <v>|n</v>
      </c>
      <c r="J2135" s="5" t="str">
        <f t="shared" si="67"/>
        <v>2134,Toyota,Corolla,2017,regular unleaded,MANUAL,132,21665,|n</v>
      </c>
    </row>
    <row r="2136" spans="1:10">
      <c r="A2136" s="5">
        <v>2135</v>
      </c>
      <c r="B2136" s="5" t="s">
        <v>11229</v>
      </c>
      <c r="C2136" t="s">
        <v>11380</v>
      </c>
      <c r="D2136">
        <v>2017</v>
      </c>
      <c r="E2136" t="s">
        <v>11206</v>
      </c>
      <c r="F2136" t="s">
        <v>11904</v>
      </c>
      <c r="G2136" s="5">
        <v>137</v>
      </c>
      <c r="H2136">
        <v>19490</v>
      </c>
      <c r="I2136" s="5" t="str">
        <f t="shared" si="66"/>
        <v>|n</v>
      </c>
      <c r="J2136" s="5" t="str">
        <f t="shared" si="67"/>
        <v>2135,Toyota,Corolla iM,2017,regular unleaded,AUTOMATIC,137,19490,|n</v>
      </c>
    </row>
    <row r="2137" spans="1:10">
      <c r="A2137" s="5">
        <v>2136</v>
      </c>
      <c r="B2137" s="5" t="s">
        <v>11229</v>
      </c>
      <c r="C2137" t="s">
        <v>11380</v>
      </c>
      <c r="D2137">
        <v>2017</v>
      </c>
      <c r="E2137" t="s">
        <v>11206</v>
      </c>
      <c r="F2137" t="s">
        <v>11903</v>
      </c>
      <c r="G2137" s="5">
        <v>137</v>
      </c>
      <c r="H2137">
        <v>18750</v>
      </c>
      <c r="I2137" s="5" t="str">
        <f t="shared" si="66"/>
        <v>|n</v>
      </c>
      <c r="J2137" s="5" t="str">
        <f t="shared" si="67"/>
        <v>2136,Toyota,Corolla iM,2017,regular unleaded,MANUAL,137,18750,|n</v>
      </c>
    </row>
    <row r="2138" spans="1:10">
      <c r="A2138" s="5">
        <v>2137</v>
      </c>
      <c r="B2138" s="5" t="s">
        <v>11229</v>
      </c>
      <c r="C2138" t="s">
        <v>11423</v>
      </c>
      <c r="D2138">
        <v>2005</v>
      </c>
      <c r="E2138" t="s">
        <v>11206</v>
      </c>
      <c r="F2138" t="s">
        <v>11904</v>
      </c>
      <c r="G2138" s="5">
        <v>108</v>
      </c>
      <c r="H2138">
        <v>11785</v>
      </c>
      <c r="I2138" s="5" t="str">
        <f t="shared" si="66"/>
        <v>|n</v>
      </c>
      <c r="J2138" s="5" t="str">
        <f t="shared" si="67"/>
        <v>2137,Toyota,ECHO,2005,regular unleaded,AUTOMATIC,108,11785,|n</v>
      </c>
    </row>
    <row r="2139" spans="1:10">
      <c r="A2139" s="5">
        <v>2138</v>
      </c>
      <c r="B2139" s="5" t="s">
        <v>11229</v>
      </c>
      <c r="C2139" t="s">
        <v>11423</v>
      </c>
      <c r="D2139">
        <v>2005</v>
      </c>
      <c r="E2139" t="s">
        <v>11206</v>
      </c>
      <c r="F2139" t="s">
        <v>11903</v>
      </c>
      <c r="G2139" s="5">
        <v>108</v>
      </c>
      <c r="H2139">
        <v>10985</v>
      </c>
      <c r="I2139" s="5" t="str">
        <f t="shared" si="66"/>
        <v>|n</v>
      </c>
      <c r="J2139" s="5" t="str">
        <f t="shared" si="67"/>
        <v>2138,Toyota,ECHO,2005,regular unleaded,MANUAL,108,10985,|n</v>
      </c>
    </row>
    <row r="2140" spans="1:10">
      <c r="A2140" s="5">
        <v>2139</v>
      </c>
      <c r="B2140" s="5" t="s">
        <v>11229</v>
      </c>
      <c r="C2140" t="s">
        <v>11474</v>
      </c>
      <c r="D2140">
        <v>2012</v>
      </c>
      <c r="E2140" t="s">
        <v>11206</v>
      </c>
      <c r="F2140" t="s">
        <v>11904</v>
      </c>
      <c r="G2140" s="5">
        <v>260</v>
      </c>
      <c r="H2140">
        <v>27705</v>
      </c>
      <c r="I2140" s="5" t="str">
        <f t="shared" si="66"/>
        <v>|n</v>
      </c>
      <c r="J2140" s="5" t="str">
        <f t="shared" si="67"/>
        <v>2139,Toyota,FJ Cruiser,2012,regular unleaded,AUTOMATIC,260,27705,|n</v>
      </c>
    </row>
    <row r="2141" spans="1:10">
      <c r="A2141" s="5">
        <v>2140</v>
      </c>
      <c r="B2141" s="5" t="s">
        <v>11229</v>
      </c>
      <c r="C2141" t="s">
        <v>11474</v>
      </c>
      <c r="D2141">
        <v>2012</v>
      </c>
      <c r="E2141" t="s">
        <v>11206</v>
      </c>
      <c r="F2141" t="s">
        <v>11903</v>
      </c>
      <c r="G2141" s="5">
        <v>260</v>
      </c>
      <c r="H2141">
        <v>27295</v>
      </c>
      <c r="I2141" s="5" t="str">
        <f t="shared" si="66"/>
        <v>|n</v>
      </c>
      <c r="J2141" s="5" t="str">
        <f t="shared" si="67"/>
        <v>2140,Toyota,FJ Cruiser,2012,regular unleaded,MANUAL,260,27295,|n</v>
      </c>
    </row>
    <row r="2142" spans="1:10">
      <c r="A2142" s="5">
        <v>2141</v>
      </c>
      <c r="B2142" s="5" t="s">
        <v>11229</v>
      </c>
      <c r="C2142" t="s">
        <v>11474</v>
      </c>
      <c r="D2142">
        <v>2013</v>
      </c>
      <c r="E2142" t="s">
        <v>11206</v>
      </c>
      <c r="F2142" t="s">
        <v>11904</v>
      </c>
      <c r="G2142" s="5">
        <v>260</v>
      </c>
      <c r="H2142">
        <v>28620</v>
      </c>
      <c r="I2142" s="5" t="str">
        <f t="shared" si="66"/>
        <v>|n</v>
      </c>
      <c r="J2142" s="5" t="str">
        <f t="shared" si="67"/>
        <v>2141,Toyota,FJ Cruiser,2013,regular unleaded,AUTOMATIC,260,28620,|n</v>
      </c>
    </row>
    <row r="2143" spans="1:10">
      <c r="A2143" s="5">
        <v>2142</v>
      </c>
      <c r="B2143" s="5" t="s">
        <v>11229</v>
      </c>
      <c r="C2143" t="s">
        <v>11474</v>
      </c>
      <c r="D2143">
        <v>2013</v>
      </c>
      <c r="E2143" t="s">
        <v>11206</v>
      </c>
      <c r="F2143" t="s">
        <v>11903</v>
      </c>
      <c r="G2143" s="5">
        <v>260</v>
      </c>
      <c r="H2143">
        <v>28210</v>
      </c>
      <c r="I2143" s="5" t="str">
        <f t="shared" si="66"/>
        <v>|n</v>
      </c>
      <c r="J2143" s="5" t="str">
        <f t="shared" si="67"/>
        <v>2142,Toyota,FJ Cruiser,2013,regular unleaded,MANUAL,260,28210,|n</v>
      </c>
    </row>
    <row r="2144" spans="1:10">
      <c r="A2144" s="5">
        <v>2143</v>
      </c>
      <c r="B2144" s="5" t="s">
        <v>11229</v>
      </c>
      <c r="C2144" t="s">
        <v>11474</v>
      </c>
      <c r="D2144">
        <v>2014</v>
      </c>
      <c r="E2144" t="s">
        <v>11206</v>
      </c>
      <c r="F2144" t="s">
        <v>11904</v>
      </c>
      <c r="G2144" s="5">
        <v>260</v>
      </c>
      <c r="H2144">
        <v>29270</v>
      </c>
      <c r="I2144" s="5" t="str">
        <f t="shared" si="66"/>
        <v>|n</v>
      </c>
      <c r="J2144" s="5" t="str">
        <f t="shared" si="67"/>
        <v>2143,Toyota,FJ Cruiser,2014,regular unleaded,AUTOMATIC,260,29270,|n</v>
      </c>
    </row>
    <row r="2145" spans="1:10">
      <c r="A2145" s="5">
        <v>2144</v>
      </c>
      <c r="B2145" s="5" t="s">
        <v>11229</v>
      </c>
      <c r="C2145" t="s">
        <v>11474</v>
      </c>
      <c r="D2145">
        <v>2014</v>
      </c>
      <c r="E2145" t="s">
        <v>11206</v>
      </c>
      <c r="F2145" t="s">
        <v>11903</v>
      </c>
      <c r="G2145" s="5">
        <v>260</v>
      </c>
      <c r="H2145">
        <v>28860</v>
      </c>
      <c r="I2145" s="5" t="str">
        <f t="shared" si="66"/>
        <v>|n</v>
      </c>
      <c r="J2145" s="5" t="str">
        <f t="shared" si="67"/>
        <v>2144,Toyota,FJ Cruiser,2014,regular unleaded,MANUAL,260,28860,|n</v>
      </c>
    </row>
    <row r="2146" spans="1:10">
      <c r="A2146" s="5">
        <v>2145</v>
      </c>
      <c r="B2146" s="5" t="s">
        <v>11229</v>
      </c>
      <c r="C2146" t="s">
        <v>11554</v>
      </c>
      <c r="D2146">
        <v>2015</v>
      </c>
      <c r="E2146" t="s">
        <v>11206</v>
      </c>
      <c r="F2146" t="s">
        <v>11904</v>
      </c>
      <c r="G2146" s="5">
        <v>270</v>
      </c>
      <c r="H2146">
        <v>44140</v>
      </c>
      <c r="I2146" s="5" t="str">
        <f t="shared" si="66"/>
        <v>|n</v>
      </c>
      <c r="J2146" s="5" t="str">
        <f t="shared" si="67"/>
        <v>2145,Toyota,Highlander,2015,regular unleaded,AUTOMATIC,270,44140,|n</v>
      </c>
    </row>
    <row r="2147" spans="1:10">
      <c r="A2147" s="5">
        <v>2146</v>
      </c>
      <c r="B2147" s="5" t="s">
        <v>11229</v>
      </c>
      <c r="C2147" t="s">
        <v>11554</v>
      </c>
      <c r="D2147">
        <v>2016</v>
      </c>
      <c r="E2147" t="s">
        <v>11206</v>
      </c>
      <c r="F2147" t="s">
        <v>11904</v>
      </c>
      <c r="G2147" s="5">
        <v>270</v>
      </c>
      <c r="H2147">
        <v>44990</v>
      </c>
      <c r="I2147" s="5">
        <f t="shared" si="66"/>
        <v>2145</v>
      </c>
      <c r="J2147" s="5" t="str">
        <f t="shared" si="67"/>
        <v>2146,Toyota,Highlander,2016,regular unleaded,AUTOMATIC,270,44990,2145</v>
      </c>
    </row>
    <row r="2148" spans="1:10">
      <c r="A2148" s="5">
        <v>2147</v>
      </c>
      <c r="B2148" s="5" t="s">
        <v>11229</v>
      </c>
      <c r="C2148" t="s">
        <v>11553</v>
      </c>
      <c r="D2148">
        <v>2014</v>
      </c>
      <c r="E2148" t="s">
        <v>11206</v>
      </c>
      <c r="F2148" t="s">
        <v>11904</v>
      </c>
      <c r="G2148" s="5">
        <v>280</v>
      </c>
      <c r="H2148">
        <v>49790</v>
      </c>
      <c r="I2148" s="5" t="str">
        <f t="shared" si="66"/>
        <v>|n</v>
      </c>
      <c r="J2148" s="5" t="str">
        <f t="shared" si="67"/>
        <v>2147,Toyota,Highlander Hybrid,2014,regular unleaded,AUTOMATIC,280,49790,|n</v>
      </c>
    </row>
    <row r="2149" spans="1:10">
      <c r="A2149" s="5">
        <v>2148</v>
      </c>
      <c r="B2149" s="5" t="s">
        <v>11229</v>
      </c>
      <c r="C2149" t="s">
        <v>11553</v>
      </c>
      <c r="D2149">
        <v>2015</v>
      </c>
      <c r="E2149" t="s">
        <v>11206</v>
      </c>
      <c r="F2149" t="s">
        <v>11904</v>
      </c>
      <c r="G2149" s="5">
        <v>280</v>
      </c>
      <c r="H2149">
        <v>50340</v>
      </c>
      <c r="I2149" s="5">
        <f t="shared" si="66"/>
        <v>2147</v>
      </c>
      <c r="J2149" s="5" t="str">
        <f t="shared" si="67"/>
        <v>2148,Toyota,Highlander Hybrid,2015,regular unleaded,AUTOMATIC,280,50340,2147</v>
      </c>
    </row>
    <row r="2150" spans="1:10">
      <c r="A2150" s="5">
        <v>2149</v>
      </c>
      <c r="B2150" s="5" t="s">
        <v>11229</v>
      </c>
      <c r="C2150" t="s">
        <v>11553</v>
      </c>
      <c r="D2150">
        <v>2016</v>
      </c>
      <c r="E2150" t="s">
        <v>11206</v>
      </c>
      <c r="F2150" t="s">
        <v>11904</v>
      </c>
      <c r="G2150" s="5">
        <v>280</v>
      </c>
      <c r="H2150">
        <v>50485</v>
      </c>
      <c r="I2150" s="5">
        <f t="shared" si="66"/>
        <v>2148</v>
      </c>
      <c r="J2150" s="5" t="str">
        <f t="shared" si="67"/>
        <v>2149,Toyota,Highlander Hybrid,2016,regular unleaded,AUTOMATIC,280,50485,2148</v>
      </c>
    </row>
    <row r="2151" spans="1:10">
      <c r="A2151" s="5">
        <v>2150</v>
      </c>
      <c r="B2151" s="5" t="s">
        <v>11229</v>
      </c>
      <c r="C2151" t="s">
        <v>11590</v>
      </c>
      <c r="D2151">
        <v>2015</v>
      </c>
      <c r="E2151" t="s">
        <v>11206</v>
      </c>
      <c r="F2151" t="s">
        <v>11904</v>
      </c>
      <c r="G2151" s="5">
        <v>381</v>
      </c>
      <c r="H2151">
        <v>80155</v>
      </c>
      <c r="I2151" s="5" t="str">
        <f t="shared" si="66"/>
        <v>|n</v>
      </c>
      <c r="J2151" s="5" t="str">
        <f t="shared" si="67"/>
        <v>2150,Toyota,Land Cruiser,2015,regular unleaded,AUTOMATIC,381,80155,|n</v>
      </c>
    </row>
    <row r="2152" spans="1:10">
      <c r="A2152" s="5">
        <v>2151</v>
      </c>
      <c r="B2152" s="5" t="s">
        <v>11229</v>
      </c>
      <c r="C2152" t="s">
        <v>11590</v>
      </c>
      <c r="D2152">
        <v>2016</v>
      </c>
      <c r="E2152" t="s">
        <v>11206</v>
      </c>
      <c r="F2152" t="s">
        <v>11904</v>
      </c>
      <c r="G2152" s="5">
        <v>381</v>
      </c>
      <c r="H2152">
        <v>83825</v>
      </c>
      <c r="I2152" s="5">
        <f t="shared" si="66"/>
        <v>2150</v>
      </c>
      <c r="J2152" s="5" t="str">
        <f t="shared" si="67"/>
        <v>2151,Toyota,Land Cruiser,2016,regular unleaded,AUTOMATIC,381,83825,2150</v>
      </c>
    </row>
    <row r="2153" spans="1:10">
      <c r="A2153" s="5">
        <v>2152</v>
      </c>
      <c r="B2153" s="5" t="s">
        <v>11229</v>
      </c>
      <c r="C2153" t="s">
        <v>11590</v>
      </c>
      <c r="D2153">
        <v>2017</v>
      </c>
      <c r="E2153" t="s">
        <v>11206</v>
      </c>
      <c r="F2153" t="s">
        <v>11904</v>
      </c>
      <c r="G2153" s="5">
        <v>381</v>
      </c>
      <c r="H2153">
        <v>84325</v>
      </c>
      <c r="I2153" s="5">
        <f t="shared" si="66"/>
        <v>2151</v>
      </c>
      <c r="J2153" s="5" t="str">
        <f t="shared" si="67"/>
        <v>2152,Toyota,Land Cruiser,2017,regular unleaded,AUTOMATIC,381,84325,2151</v>
      </c>
    </row>
    <row r="2154" spans="1:10">
      <c r="A2154" s="5">
        <v>2153</v>
      </c>
      <c r="B2154" s="5" t="s">
        <v>11229</v>
      </c>
      <c r="C2154" t="s">
        <v>11627</v>
      </c>
      <c r="D2154">
        <v>2011</v>
      </c>
      <c r="E2154" t="s">
        <v>11206</v>
      </c>
      <c r="F2154" t="s">
        <v>11904</v>
      </c>
      <c r="G2154" s="5">
        <v>158</v>
      </c>
      <c r="H2154">
        <v>21715</v>
      </c>
      <c r="I2154" s="5" t="str">
        <f t="shared" si="66"/>
        <v>|n</v>
      </c>
      <c r="J2154" s="5" t="str">
        <f t="shared" si="67"/>
        <v>2153,Toyota,Matrix,2011,regular unleaded,AUTOMATIC,158,21715,|n</v>
      </c>
    </row>
    <row r="2155" spans="1:10">
      <c r="A2155" s="5">
        <v>2154</v>
      </c>
      <c r="B2155" s="5" t="s">
        <v>11229</v>
      </c>
      <c r="C2155" t="s">
        <v>11627</v>
      </c>
      <c r="D2155">
        <v>2011</v>
      </c>
      <c r="E2155" t="s">
        <v>11206</v>
      </c>
      <c r="F2155" t="s">
        <v>11903</v>
      </c>
      <c r="G2155" s="5">
        <v>158</v>
      </c>
      <c r="H2155">
        <v>19565</v>
      </c>
      <c r="I2155" s="5" t="str">
        <f t="shared" si="66"/>
        <v>|n</v>
      </c>
      <c r="J2155" s="5" t="str">
        <f t="shared" si="67"/>
        <v>2154,Toyota,Matrix,2011,regular unleaded,MANUAL,158,19565,|n</v>
      </c>
    </row>
    <row r="2156" spans="1:10">
      <c r="A2156" s="5">
        <v>2155</v>
      </c>
      <c r="B2156" s="5" t="s">
        <v>11229</v>
      </c>
      <c r="C2156" t="s">
        <v>11627</v>
      </c>
      <c r="D2156">
        <v>2012</v>
      </c>
      <c r="E2156" t="s">
        <v>11206</v>
      </c>
      <c r="F2156" t="s">
        <v>11904</v>
      </c>
      <c r="G2156" s="5">
        <v>158</v>
      </c>
      <c r="H2156">
        <v>21715</v>
      </c>
      <c r="I2156" s="5" t="str">
        <f t="shared" si="66"/>
        <v>|n</v>
      </c>
      <c r="J2156" s="5" t="str">
        <f t="shared" si="67"/>
        <v>2155,Toyota,Matrix,2012,regular unleaded,AUTOMATIC,158,21715,|n</v>
      </c>
    </row>
    <row r="2157" spans="1:10">
      <c r="A2157" s="5">
        <v>2156</v>
      </c>
      <c r="B2157" s="5" t="s">
        <v>11229</v>
      </c>
      <c r="C2157" t="s">
        <v>11627</v>
      </c>
      <c r="D2157">
        <v>2012</v>
      </c>
      <c r="E2157" t="s">
        <v>11206</v>
      </c>
      <c r="F2157" t="s">
        <v>11903</v>
      </c>
      <c r="G2157" s="5">
        <v>158</v>
      </c>
      <c r="H2157">
        <v>19565</v>
      </c>
      <c r="I2157" s="5" t="str">
        <f t="shared" si="66"/>
        <v>|n</v>
      </c>
      <c r="J2157" s="5" t="str">
        <f t="shared" si="67"/>
        <v>2156,Toyota,Matrix,2012,regular unleaded,MANUAL,158,19565,|n</v>
      </c>
    </row>
    <row r="2158" spans="1:10">
      <c r="A2158" s="5">
        <v>2157</v>
      </c>
      <c r="B2158" s="5" t="s">
        <v>11229</v>
      </c>
      <c r="C2158" t="s">
        <v>11627</v>
      </c>
      <c r="D2158">
        <v>2013</v>
      </c>
      <c r="E2158" t="s">
        <v>11206</v>
      </c>
      <c r="F2158" t="s">
        <v>11904</v>
      </c>
      <c r="G2158" s="5">
        <v>158</v>
      </c>
      <c r="H2158">
        <v>22415</v>
      </c>
      <c r="I2158" s="5" t="str">
        <f t="shared" si="66"/>
        <v>|n</v>
      </c>
      <c r="J2158" s="5" t="str">
        <f t="shared" si="67"/>
        <v>2157,Toyota,Matrix,2013,regular unleaded,AUTOMATIC,158,22415,|n</v>
      </c>
    </row>
    <row r="2159" spans="1:10">
      <c r="A2159" s="5">
        <v>2158</v>
      </c>
      <c r="B2159" s="5" t="s">
        <v>11229</v>
      </c>
      <c r="C2159" t="s">
        <v>11627</v>
      </c>
      <c r="D2159">
        <v>2013</v>
      </c>
      <c r="E2159" t="s">
        <v>11206</v>
      </c>
      <c r="F2159" t="s">
        <v>11903</v>
      </c>
      <c r="G2159" s="5">
        <v>158</v>
      </c>
      <c r="H2159">
        <v>20265</v>
      </c>
      <c r="I2159" s="5" t="str">
        <f t="shared" si="66"/>
        <v>|n</v>
      </c>
      <c r="J2159" s="5" t="str">
        <f t="shared" si="67"/>
        <v>2158,Toyota,Matrix,2013,regular unleaded,MANUAL,158,20265,|n</v>
      </c>
    </row>
    <row r="2160" spans="1:10">
      <c r="A2160" s="5">
        <v>2159</v>
      </c>
      <c r="B2160" s="5" t="s">
        <v>11229</v>
      </c>
      <c r="C2160" t="s">
        <v>11651</v>
      </c>
      <c r="D2160">
        <v>2005</v>
      </c>
      <c r="E2160" t="s">
        <v>11206</v>
      </c>
      <c r="F2160" t="s">
        <v>11905</v>
      </c>
      <c r="G2160" s="5">
        <v>138</v>
      </c>
      <c r="H2160">
        <v>26145</v>
      </c>
      <c r="I2160" s="5" t="str">
        <f t="shared" si="66"/>
        <v>|n</v>
      </c>
      <c r="J2160" s="5" t="str">
        <f t="shared" si="67"/>
        <v>2159,Toyota,MR2 Spyder,2005,regular unleaded,AUTOMATED_MANUAL,138,26145,|n</v>
      </c>
    </row>
    <row r="2161" spans="1:10">
      <c r="A2161" s="5">
        <v>2160</v>
      </c>
      <c r="B2161" s="5" t="s">
        <v>11229</v>
      </c>
      <c r="C2161" t="s">
        <v>11651</v>
      </c>
      <c r="D2161">
        <v>2005</v>
      </c>
      <c r="E2161" t="s">
        <v>11206</v>
      </c>
      <c r="F2161" t="s">
        <v>11903</v>
      </c>
      <c r="G2161" s="5">
        <v>138</v>
      </c>
      <c r="H2161">
        <v>25145</v>
      </c>
      <c r="I2161" s="5" t="str">
        <f t="shared" si="66"/>
        <v>|n</v>
      </c>
      <c r="J2161" s="5" t="str">
        <f t="shared" si="67"/>
        <v>2160,Toyota,MR2 Spyder,2005,regular unleaded,MANUAL,138,25145,|n</v>
      </c>
    </row>
    <row r="2162" spans="1:10">
      <c r="A2162" s="5">
        <v>2161</v>
      </c>
      <c r="B2162" s="5" t="s">
        <v>11229</v>
      </c>
      <c r="C2162" t="s">
        <v>11685</v>
      </c>
      <c r="D2162">
        <v>2015</v>
      </c>
      <c r="E2162" t="s">
        <v>11206</v>
      </c>
      <c r="F2162" t="s">
        <v>11904</v>
      </c>
      <c r="G2162" s="5">
        <v>134</v>
      </c>
      <c r="H2162">
        <v>30005</v>
      </c>
      <c r="I2162" s="5" t="str">
        <f t="shared" si="66"/>
        <v>|n</v>
      </c>
      <c r="J2162" s="5" t="str">
        <f t="shared" si="67"/>
        <v>2161,Toyota,Prius,2015,regular unleaded,AUTOMATIC,134,30005,|n</v>
      </c>
    </row>
    <row r="2163" spans="1:10">
      <c r="A2163" s="5">
        <v>2162</v>
      </c>
      <c r="B2163" s="5" t="s">
        <v>11229</v>
      </c>
      <c r="C2163" t="s">
        <v>11685</v>
      </c>
      <c r="D2163">
        <v>2016</v>
      </c>
      <c r="E2163" t="s">
        <v>11206</v>
      </c>
      <c r="F2163" t="s">
        <v>11904</v>
      </c>
      <c r="G2163" s="5">
        <v>121</v>
      </c>
      <c r="H2163">
        <v>30000</v>
      </c>
      <c r="I2163" s="5">
        <f t="shared" si="66"/>
        <v>2161</v>
      </c>
      <c r="J2163" s="5" t="str">
        <f t="shared" si="67"/>
        <v>2162,Toyota,Prius,2016,regular unleaded,AUTOMATIC,121,30000,2161</v>
      </c>
    </row>
    <row r="2164" spans="1:10">
      <c r="A2164" s="5">
        <v>2163</v>
      </c>
      <c r="B2164" s="5" t="s">
        <v>11229</v>
      </c>
      <c r="C2164" t="s">
        <v>11685</v>
      </c>
      <c r="D2164">
        <v>2017</v>
      </c>
      <c r="E2164" t="s">
        <v>11206</v>
      </c>
      <c r="F2164" t="s">
        <v>11904</v>
      </c>
      <c r="G2164" s="5">
        <v>121</v>
      </c>
      <c r="H2164">
        <v>30015</v>
      </c>
      <c r="I2164" s="5">
        <f t="shared" si="66"/>
        <v>2162</v>
      </c>
      <c r="J2164" s="5" t="str">
        <f t="shared" si="67"/>
        <v>2163,Toyota,Prius,2017,regular unleaded,AUTOMATIC,121,30015,2162</v>
      </c>
    </row>
    <row r="2165" spans="1:10">
      <c r="A2165" s="5">
        <v>2164</v>
      </c>
      <c r="B2165" s="5" t="s">
        <v>11229</v>
      </c>
      <c r="C2165" t="s">
        <v>11682</v>
      </c>
      <c r="D2165">
        <v>2014</v>
      </c>
      <c r="E2165" t="s">
        <v>11206</v>
      </c>
      <c r="F2165" t="s">
        <v>11904</v>
      </c>
      <c r="G2165" s="5">
        <v>99</v>
      </c>
      <c r="H2165">
        <v>23360</v>
      </c>
      <c r="I2165" s="5" t="str">
        <f t="shared" si="66"/>
        <v>|n</v>
      </c>
      <c r="J2165" s="5" t="str">
        <f t="shared" si="67"/>
        <v>2164,Toyota,Prius c,2014,regular unleaded,AUTOMATIC,99,23360,|n</v>
      </c>
    </row>
    <row r="2166" spans="1:10">
      <c r="A2166" s="5">
        <v>2165</v>
      </c>
      <c r="B2166" s="5" t="s">
        <v>11229</v>
      </c>
      <c r="C2166" t="s">
        <v>11682</v>
      </c>
      <c r="D2166">
        <v>2015</v>
      </c>
      <c r="E2166" t="s">
        <v>11206</v>
      </c>
      <c r="F2166" t="s">
        <v>11904</v>
      </c>
      <c r="G2166" s="5">
        <v>99</v>
      </c>
      <c r="H2166">
        <v>24475</v>
      </c>
      <c r="I2166" s="5">
        <f t="shared" si="66"/>
        <v>2164</v>
      </c>
      <c r="J2166" s="5" t="str">
        <f t="shared" si="67"/>
        <v>2165,Toyota,Prius c,2015,regular unleaded,AUTOMATIC,99,24475,2164</v>
      </c>
    </row>
    <row r="2167" spans="1:10">
      <c r="A2167" s="5">
        <v>2166</v>
      </c>
      <c r="B2167" s="5" t="s">
        <v>11229</v>
      </c>
      <c r="C2167" t="s">
        <v>11682</v>
      </c>
      <c r="D2167">
        <v>2016</v>
      </c>
      <c r="E2167" t="s">
        <v>11206</v>
      </c>
      <c r="F2167" t="s">
        <v>11904</v>
      </c>
      <c r="G2167" s="5">
        <v>99</v>
      </c>
      <c r="H2167">
        <v>24495</v>
      </c>
      <c r="I2167" s="5">
        <f t="shared" si="66"/>
        <v>2165</v>
      </c>
      <c r="J2167" s="5" t="str">
        <f t="shared" si="67"/>
        <v>2166,Toyota,Prius c,2016,regular unleaded,AUTOMATIC,99,24495,2165</v>
      </c>
    </row>
    <row r="2168" spans="1:10">
      <c r="A2168" s="5">
        <v>2167</v>
      </c>
      <c r="B2168" s="5" t="s">
        <v>11229</v>
      </c>
      <c r="C2168" t="s">
        <v>11683</v>
      </c>
      <c r="D2168">
        <v>2017</v>
      </c>
      <c r="E2168" t="s">
        <v>11206</v>
      </c>
      <c r="F2168" t="s">
        <v>11904</v>
      </c>
      <c r="G2168" s="5">
        <v>121</v>
      </c>
      <c r="H2168">
        <v>33100</v>
      </c>
      <c r="I2168" s="5" t="str">
        <f t="shared" si="66"/>
        <v>|n</v>
      </c>
      <c r="J2168" s="5" t="str">
        <f t="shared" si="67"/>
        <v>2167,Toyota,Prius Prime,2017,regular unleaded,AUTOMATIC,121,33100,|n</v>
      </c>
    </row>
    <row r="2169" spans="1:10">
      <c r="A2169" s="5">
        <v>2168</v>
      </c>
      <c r="B2169" s="5" t="s">
        <v>11229</v>
      </c>
      <c r="C2169" t="s">
        <v>11684</v>
      </c>
      <c r="D2169">
        <v>2015</v>
      </c>
      <c r="E2169" t="s">
        <v>11206</v>
      </c>
      <c r="F2169" t="s">
        <v>11904</v>
      </c>
      <c r="G2169" s="5">
        <v>134</v>
      </c>
      <c r="H2169">
        <v>30935</v>
      </c>
      <c r="I2169" s="5" t="str">
        <f t="shared" si="66"/>
        <v>|n</v>
      </c>
      <c r="J2169" s="5" t="str">
        <f t="shared" si="67"/>
        <v>2168,Toyota,Prius v,2015,regular unleaded,AUTOMATIC,134,30935,|n</v>
      </c>
    </row>
    <row r="2170" spans="1:10">
      <c r="A2170" s="5">
        <v>2169</v>
      </c>
      <c r="B2170" s="5" t="s">
        <v>11229</v>
      </c>
      <c r="C2170" t="s">
        <v>11684</v>
      </c>
      <c r="D2170">
        <v>2016</v>
      </c>
      <c r="E2170" t="s">
        <v>11206</v>
      </c>
      <c r="F2170" t="s">
        <v>11904</v>
      </c>
      <c r="G2170" s="5">
        <v>134</v>
      </c>
      <c r="H2170">
        <v>30935</v>
      </c>
      <c r="I2170" s="5">
        <f t="shared" si="66"/>
        <v>2168</v>
      </c>
      <c r="J2170" s="5" t="str">
        <f t="shared" si="67"/>
        <v>2169,Toyota,Prius v,2016,regular unleaded,AUTOMATIC,134,30935,2168</v>
      </c>
    </row>
    <row r="2171" spans="1:10">
      <c r="A2171" s="5">
        <v>2170</v>
      </c>
      <c r="B2171" s="5" t="s">
        <v>11229</v>
      </c>
      <c r="C2171" t="s">
        <v>11684</v>
      </c>
      <c r="D2171">
        <v>2017</v>
      </c>
      <c r="E2171" t="s">
        <v>11206</v>
      </c>
      <c r="F2171" t="s">
        <v>11904</v>
      </c>
      <c r="G2171" s="5">
        <v>134</v>
      </c>
      <c r="H2171">
        <v>30935</v>
      </c>
      <c r="I2171" s="5">
        <f t="shared" si="66"/>
        <v>2169</v>
      </c>
      <c r="J2171" s="5" t="str">
        <f t="shared" si="67"/>
        <v>2170,Toyota,Prius v,2017,regular unleaded,AUTOMATIC,134,30935,2169</v>
      </c>
    </row>
    <row r="2172" spans="1:10">
      <c r="A2172" s="5">
        <v>2171</v>
      </c>
      <c r="B2172" s="5" t="s">
        <v>11229</v>
      </c>
      <c r="C2172" t="s">
        <v>11719</v>
      </c>
      <c r="D2172">
        <v>2015</v>
      </c>
      <c r="E2172" t="s">
        <v>11206</v>
      </c>
      <c r="F2172" t="s">
        <v>11904</v>
      </c>
      <c r="G2172" s="5">
        <v>176</v>
      </c>
      <c r="H2172">
        <v>29850</v>
      </c>
      <c r="I2172" s="5" t="str">
        <f t="shared" si="66"/>
        <v>|n</v>
      </c>
      <c r="J2172" s="5" t="str">
        <f t="shared" si="67"/>
        <v>2171,Toyota,RAV4,2015,regular unleaded,AUTOMATIC,176,29850,|n</v>
      </c>
    </row>
    <row r="2173" spans="1:10">
      <c r="A2173" s="5">
        <v>2172</v>
      </c>
      <c r="B2173" s="5" t="s">
        <v>11229</v>
      </c>
      <c r="C2173" t="s">
        <v>11719</v>
      </c>
      <c r="D2173">
        <v>2016</v>
      </c>
      <c r="E2173" t="s">
        <v>11206</v>
      </c>
      <c r="F2173" t="s">
        <v>11904</v>
      </c>
      <c r="G2173" s="5">
        <v>176</v>
      </c>
      <c r="H2173">
        <v>32910</v>
      </c>
      <c r="I2173" s="5">
        <f t="shared" si="66"/>
        <v>2171</v>
      </c>
      <c r="J2173" s="5" t="str">
        <f t="shared" si="67"/>
        <v>2172,Toyota,RAV4,2016,regular unleaded,AUTOMATIC,176,32910,2171</v>
      </c>
    </row>
    <row r="2174" spans="1:10">
      <c r="A2174" s="5">
        <v>2173</v>
      </c>
      <c r="B2174" s="5" t="s">
        <v>11229</v>
      </c>
      <c r="C2174" t="s">
        <v>11719</v>
      </c>
      <c r="D2174">
        <v>2017</v>
      </c>
      <c r="E2174" t="s">
        <v>11206</v>
      </c>
      <c r="F2174" t="s">
        <v>11904</v>
      </c>
      <c r="G2174" s="5">
        <v>176</v>
      </c>
      <c r="H2174">
        <v>36150</v>
      </c>
      <c r="I2174" s="5">
        <f t="shared" si="66"/>
        <v>2172</v>
      </c>
      <c r="J2174" s="5" t="str">
        <f t="shared" si="67"/>
        <v>2173,Toyota,RAV4,2017,regular unleaded,AUTOMATIC,176,36150,2172</v>
      </c>
    </row>
    <row r="2175" spans="1:10">
      <c r="A2175" s="5">
        <v>2174</v>
      </c>
      <c r="B2175" s="5" t="s">
        <v>11229</v>
      </c>
      <c r="C2175" t="s">
        <v>11717</v>
      </c>
      <c r="D2175">
        <v>2012</v>
      </c>
      <c r="E2175" t="s">
        <v>11234</v>
      </c>
      <c r="F2175" t="s">
        <v>11906</v>
      </c>
      <c r="G2175" s="5">
        <v>154</v>
      </c>
      <c r="H2175">
        <v>49800</v>
      </c>
      <c r="I2175" s="5" t="str">
        <f t="shared" si="66"/>
        <v>|n</v>
      </c>
      <c r="J2175" s="5" t="str">
        <f t="shared" si="67"/>
        <v>2174,Toyota,RAV4 EV,2012,electric,DIRECT_DRIVE,154,49800,|n</v>
      </c>
    </row>
    <row r="2176" spans="1:10">
      <c r="A2176" s="5">
        <v>2175</v>
      </c>
      <c r="B2176" s="5" t="s">
        <v>11229</v>
      </c>
      <c r="C2176" t="s">
        <v>11717</v>
      </c>
      <c r="D2176">
        <v>2013</v>
      </c>
      <c r="E2176" t="s">
        <v>11234</v>
      </c>
      <c r="F2176" t="s">
        <v>11906</v>
      </c>
      <c r="G2176" s="5">
        <v>136</v>
      </c>
      <c r="H2176">
        <v>49800</v>
      </c>
      <c r="I2176" s="5">
        <f t="shared" si="66"/>
        <v>2174</v>
      </c>
      <c r="J2176" s="5" t="str">
        <f t="shared" si="67"/>
        <v>2175,Toyota,RAV4 EV,2013,electric,DIRECT_DRIVE,136,49800,2174</v>
      </c>
    </row>
    <row r="2177" spans="1:10">
      <c r="A2177" s="5">
        <v>2176</v>
      </c>
      <c r="B2177" s="5" t="s">
        <v>11229</v>
      </c>
      <c r="C2177" t="s">
        <v>11717</v>
      </c>
      <c r="D2177">
        <v>2014</v>
      </c>
      <c r="E2177" t="s">
        <v>11234</v>
      </c>
      <c r="F2177" t="s">
        <v>11906</v>
      </c>
      <c r="G2177" s="5">
        <v>136</v>
      </c>
      <c r="H2177">
        <v>49800</v>
      </c>
      <c r="I2177" s="5">
        <f t="shared" si="66"/>
        <v>2175</v>
      </c>
      <c r="J2177" s="5" t="str">
        <f t="shared" si="67"/>
        <v>2176,Toyota,RAV4 EV,2014,electric,DIRECT_DRIVE,136,49800,2175</v>
      </c>
    </row>
    <row r="2178" spans="1:10">
      <c r="A2178" s="5">
        <v>2177</v>
      </c>
      <c r="B2178" s="5" t="s">
        <v>11229</v>
      </c>
      <c r="C2178" t="s">
        <v>11718</v>
      </c>
      <c r="D2178">
        <v>2016</v>
      </c>
      <c r="E2178" t="s">
        <v>11206</v>
      </c>
      <c r="F2178" t="s">
        <v>11904</v>
      </c>
      <c r="G2178" s="5">
        <v>194</v>
      </c>
      <c r="H2178">
        <v>33610</v>
      </c>
      <c r="I2178" s="5" t="str">
        <f t="shared" si="66"/>
        <v>|n</v>
      </c>
      <c r="J2178" s="5" t="str">
        <f t="shared" si="67"/>
        <v>2177,Toyota,RAV4 Hybrid,2016,regular unleaded,AUTOMATIC,194,33610,|n</v>
      </c>
    </row>
    <row r="2179" spans="1:10">
      <c r="A2179" s="5">
        <v>2178</v>
      </c>
      <c r="B2179" s="5" t="s">
        <v>11229</v>
      </c>
      <c r="C2179" t="s">
        <v>11718</v>
      </c>
      <c r="D2179">
        <v>2017</v>
      </c>
      <c r="E2179" t="s">
        <v>11206</v>
      </c>
      <c r="F2179" t="s">
        <v>11904</v>
      </c>
      <c r="G2179" s="5">
        <v>194</v>
      </c>
      <c r="H2179">
        <v>34030</v>
      </c>
      <c r="I2179" s="5">
        <f t="shared" ref="I2179:I2242" si="68">IF(AND($B2178=$B2179,$C2178=$C2179,$E2178=$E2179,$F2178=$F2179),A2178,"|n")</f>
        <v>2177</v>
      </c>
      <c r="J2179" s="5" t="str">
        <f t="shared" ref="J2179:J2242" si="69">A2179&amp;","&amp;B2179&amp;","&amp;C2179&amp;","&amp;D2179&amp;","&amp;E2179&amp;","&amp;F2179&amp;","&amp;G2179&amp;","&amp;H2179&amp;","&amp;I2179</f>
        <v>2178,Toyota,RAV4 Hybrid,2017,regular unleaded,AUTOMATIC,194,34030,2177</v>
      </c>
    </row>
    <row r="2180" spans="1:10">
      <c r="A2180" s="5">
        <v>2179</v>
      </c>
      <c r="B2180" s="5" t="s">
        <v>11229</v>
      </c>
      <c r="C2180" t="s">
        <v>11769</v>
      </c>
      <c r="D2180">
        <v>2015</v>
      </c>
      <c r="E2180" t="s">
        <v>11213</v>
      </c>
      <c r="F2180" t="s">
        <v>11904</v>
      </c>
      <c r="G2180" s="5">
        <v>381</v>
      </c>
      <c r="H2180">
        <v>64320</v>
      </c>
      <c r="I2180" s="5" t="str">
        <f t="shared" si="68"/>
        <v>|n</v>
      </c>
      <c r="J2180" s="5" t="str">
        <f t="shared" si="69"/>
        <v>2179,Toyota,Sequoia,2015,flex-fuel (unleaded/E85),AUTOMATIC,381,64320,|n</v>
      </c>
    </row>
    <row r="2181" spans="1:10">
      <c r="A2181" s="5">
        <v>2180</v>
      </c>
      <c r="B2181" s="5" t="s">
        <v>11229</v>
      </c>
      <c r="C2181" t="s">
        <v>11769</v>
      </c>
      <c r="D2181">
        <v>2015</v>
      </c>
      <c r="E2181" t="s">
        <v>11206</v>
      </c>
      <c r="F2181" t="s">
        <v>11904</v>
      </c>
      <c r="G2181" s="5">
        <v>381</v>
      </c>
      <c r="H2181">
        <v>64320</v>
      </c>
      <c r="I2181" s="5" t="str">
        <f t="shared" si="68"/>
        <v>|n</v>
      </c>
      <c r="J2181" s="5" t="str">
        <f t="shared" si="69"/>
        <v>2180,Toyota,Sequoia,2015,regular unleaded,AUTOMATIC,381,64320,|n</v>
      </c>
    </row>
    <row r="2182" spans="1:10">
      <c r="A2182" s="5">
        <v>2181</v>
      </c>
      <c r="B2182" s="5" t="s">
        <v>11229</v>
      </c>
      <c r="C2182" t="s">
        <v>11769</v>
      </c>
      <c r="D2182">
        <v>2016</v>
      </c>
      <c r="E2182" t="s">
        <v>11213</v>
      </c>
      <c r="F2182" t="s">
        <v>11904</v>
      </c>
      <c r="G2182" s="5">
        <v>381</v>
      </c>
      <c r="H2182">
        <v>65080</v>
      </c>
      <c r="I2182" s="5" t="str">
        <f t="shared" si="68"/>
        <v>|n</v>
      </c>
      <c r="J2182" s="5" t="str">
        <f t="shared" si="69"/>
        <v>2181,Toyota,Sequoia,2016,flex-fuel (unleaded/E85),AUTOMATIC,381,65080,|n</v>
      </c>
    </row>
    <row r="2183" spans="1:10">
      <c r="A2183" s="5">
        <v>2182</v>
      </c>
      <c r="B2183" s="5" t="s">
        <v>11229</v>
      </c>
      <c r="C2183" t="s">
        <v>11769</v>
      </c>
      <c r="D2183">
        <v>2016</v>
      </c>
      <c r="E2183" t="s">
        <v>11206</v>
      </c>
      <c r="F2183" t="s">
        <v>11904</v>
      </c>
      <c r="G2183" s="5">
        <v>381</v>
      </c>
      <c r="H2183">
        <v>65080</v>
      </c>
      <c r="I2183" s="5" t="str">
        <f t="shared" si="68"/>
        <v>|n</v>
      </c>
      <c r="J2183" s="5" t="str">
        <f t="shared" si="69"/>
        <v>2182,Toyota,Sequoia,2016,regular unleaded,AUTOMATIC,381,65080,|n</v>
      </c>
    </row>
    <row r="2184" spans="1:10">
      <c r="A2184" s="5">
        <v>2183</v>
      </c>
      <c r="B2184" s="5" t="s">
        <v>11229</v>
      </c>
      <c r="C2184" t="s">
        <v>11769</v>
      </c>
      <c r="D2184">
        <v>2017</v>
      </c>
      <c r="E2184" t="s">
        <v>11213</v>
      </c>
      <c r="F2184" t="s">
        <v>11904</v>
      </c>
      <c r="G2184" s="5">
        <v>381</v>
      </c>
      <c r="H2184">
        <v>65215</v>
      </c>
      <c r="I2184" s="5" t="str">
        <f t="shared" si="68"/>
        <v>|n</v>
      </c>
      <c r="J2184" s="5" t="str">
        <f t="shared" si="69"/>
        <v>2183,Toyota,Sequoia,2017,flex-fuel (unleaded/E85),AUTOMATIC,381,65215,|n</v>
      </c>
    </row>
    <row r="2185" spans="1:10">
      <c r="A2185" s="5">
        <v>2184</v>
      </c>
      <c r="B2185" s="5" t="s">
        <v>11229</v>
      </c>
      <c r="C2185" t="s">
        <v>11769</v>
      </c>
      <c r="D2185">
        <v>2017</v>
      </c>
      <c r="E2185" t="s">
        <v>11206</v>
      </c>
      <c r="F2185" t="s">
        <v>11904</v>
      </c>
      <c r="G2185" s="5">
        <v>381</v>
      </c>
      <c r="H2185">
        <v>65215</v>
      </c>
      <c r="I2185" s="5" t="str">
        <f t="shared" si="68"/>
        <v>|n</v>
      </c>
      <c r="J2185" s="5" t="str">
        <f t="shared" si="69"/>
        <v>2184,Toyota,Sequoia,2017,regular unleaded,AUTOMATIC,381,65215,|n</v>
      </c>
    </row>
    <row r="2186" spans="1:10">
      <c r="A2186" s="5">
        <v>2185</v>
      </c>
      <c r="B2186" s="5" t="s">
        <v>11229</v>
      </c>
      <c r="C2186" t="s">
        <v>11772</v>
      </c>
      <c r="D2186">
        <v>2015</v>
      </c>
      <c r="E2186" t="s">
        <v>11206</v>
      </c>
      <c r="F2186" t="s">
        <v>11904</v>
      </c>
      <c r="G2186" s="5">
        <v>266</v>
      </c>
      <c r="H2186">
        <v>46250</v>
      </c>
      <c r="I2186" s="5" t="str">
        <f t="shared" si="68"/>
        <v>|n</v>
      </c>
      <c r="J2186" s="5" t="str">
        <f t="shared" si="69"/>
        <v>2185,Toyota,Sienna,2015,regular unleaded,AUTOMATIC,266,46250,|n</v>
      </c>
    </row>
    <row r="2187" spans="1:10">
      <c r="A2187" s="5">
        <v>2186</v>
      </c>
      <c r="B2187" s="5" t="s">
        <v>11229</v>
      </c>
      <c r="C2187" t="s">
        <v>11772</v>
      </c>
      <c r="D2187">
        <v>2016</v>
      </c>
      <c r="E2187" t="s">
        <v>11206</v>
      </c>
      <c r="F2187" t="s">
        <v>11904</v>
      </c>
      <c r="G2187" s="5">
        <v>266</v>
      </c>
      <c r="H2187">
        <v>46410</v>
      </c>
      <c r="I2187" s="5">
        <f t="shared" si="68"/>
        <v>2185</v>
      </c>
      <c r="J2187" s="5" t="str">
        <f t="shared" si="69"/>
        <v>2186,Toyota,Sienna,2016,regular unleaded,AUTOMATIC,266,46410,2185</v>
      </c>
    </row>
    <row r="2188" spans="1:10">
      <c r="A2188" s="5">
        <v>2187</v>
      </c>
      <c r="B2188" s="5" t="s">
        <v>11229</v>
      </c>
      <c r="C2188" t="s">
        <v>11772</v>
      </c>
      <c r="D2188">
        <v>2017</v>
      </c>
      <c r="E2188" t="s">
        <v>11206</v>
      </c>
      <c r="F2188" t="s">
        <v>11904</v>
      </c>
      <c r="G2188" s="5">
        <v>296</v>
      </c>
      <c r="H2188">
        <v>47310</v>
      </c>
      <c r="I2188" s="5">
        <f t="shared" si="68"/>
        <v>2186</v>
      </c>
      <c r="J2188" s="5" t="str">
        <f t="shared" si="69"/>
        <v>2187,Toyota,Sienna,2017,regular unleaded,AUTOMATIC,296,47310,2186</v>
      </c>
    </row>
    <row r="2189" spans="1:10">
      <c r="A2189" s="5">
        <v>2188</v>
      </c>
      <c r="B2189" s="5" t="s">
        <v>11229</v>
      </c>
      <c r="C2189" t="s">
        <v>11812</v>
      </c>
      <c r="D2189">
        <v>2015</v>
      </c>
      <c r="E2189" t="s">
        <v>11206</v>
      </c>
      <c r="F2189" t="s">
        <v>11904</v>
      </c>
      <c r="G2189" s="5">
        <v>236</v>
      </c>
      <c r="H2189">
        <v>37615</v>
      </c>
      <c r="I2189" s="5" t="str">
        <f t="shared" si="68"/>
        <v>|n</v>
      </c>
      <c r="J2189" s="5" t="str">
        <f t="shared" si="69"/>
        <v>2188,Toyota,Tacoma,2015,regular unleaded,AUTOMATIC,236,37615,|n</v>
      </c>
    </row>
    <row r="2190" spans="1:10">
      <c r="A2190" s="5">
        <v>2189</v>
      </c>
      <c r="B2190" s="5" t="s">
        <v>11229</v>
      </c>
      <c r="C2190" t="s">
        <v>11812</v>
      </c>
      <c r="D2190">
        <v>2015</v>
      </c>
      <c r="E2190" t="s">
        <v>11206</v>
      </c>
      <c r="F2190" t="s">
        <v>11903</v>
      </c>
      <c r="G2190" s="5">
        <v>236</v>
      </c>
      <c r="H2190">
        <v>36635</v>
      </c>
      <c r="I2190" s="5" t="str">
        <f t="shared" si="68"/>
        <v>|n</v>
      </c>
      <c r="J2190" s="5" t="str">
        <f t="shared" si="69"/>
        <v>2189,Toyota,Tacoma,2015,regular unleaded,MANUAL,236,36635,|n</v>
      </c>
    </row>
    <row r="2191" spans="1:10">
      <c r="A2191" s="5">
        <v>2190</v>
      </c>
      <c r="B2191" s="5" t="s">
        <v>11229</v>
      </c>
      <c r="C2191" t="s">
        <v>11812</v>
      </c>
      <c r="D2191">
        <v>2016</v>
      </c>
      <c r="E2191" t="s">
        <v>11206</v>
      </c>
      <c r="F2191" t="s">
        <v>11904</v>
      </c>
      <c r="G2191" s="5">
        <v>278</v>
      </c>
      <c r="H2191">
        <v>38180</v>
      </c>
      <c r="I2191" s="5" t="str">
        <f t="shared" si="68"/>
        <v>|n</v>
      </c>
      <c r="J2191" s="5" t="str">
        <f t="shared" si="69"/>
        <v>2190,Toyota,Tacoma,2016,regular unleaded,AUTOMATIC,278,38180,|n</v>
      </c>
    </row>
    <row r="2192" spans="1:10">
      <c r="A2192" s="5">
        <v>2191</v>
      </c>
      <c r="B2192" s="5" t="s">
        <v>11229</v>
      </c>
      <c r="C2192" t="s">
        <v>11812</v>
      </c>
      <c r="D2192">
        <v>2016</v>
      </c>
      <c r="E2192" t="s">
        <v>11206</v>
      </c>
      <c r="F2192" t="s">
        <v>11903</v>
      </c>
      <c r="G2192" s="5">
        <v>278</v>
      </c>
      <c r="H2192">
        <v>32460</v>
      </c>
      <c r="I2192" s="5" t="str">
        <f t="shared" si="68"/>
        <v>|n</v>
      </c>
      <c r="J2192" s="5" t="str">
        <f t="shared" si="69"/>
        <v>2191,Toyota,Tacoma,2016,regular unleaded,MANUAL,278,32460,|n</v>
      </c>
    </row>
    <row r="2193" spans="1:10">
      <c r="A2193" s="5">
        <v>2192</v>
      </c>
      <c r="B2193" s="5" t="s">
        <v>11229</v>
      </c>
      <c r="C2193" t="s">
        <v>11812</v>
      </c>
      <c r="D2193">
        <v>2017</v>
      </c>
      <c r="E2193" t="s">
        <v>11206</v>
      </c>
      <c r="F2193" t="s">
        <v>11904</v>
      </c>
      <c r="G2193" s="5">
        <v>278</v>
      </c>
      <c r="H2193">
        <v>42760</v>
      </c>
      <c r="I2193" s="5" t="str">
        <f t="shared" si="68"/>
        <v>|n</v>
      </c>
      <c r="J2193" s="5" t="str">
        <f t="shared" si="69"/>
        <v>2192,Toyota,Tacoma,2017,regular unleaded,AUTOMATIC,278,42760,|n</v>
      </c>
    </row>
    <row r="2194" spans="1:10">
      <c r="A2194" s="5">
        <v>2193</v>
      </c>
      <c r="B2194" s="5" t="s">
        <v>11229</v>
      </c>
      <c r="C2194" t="s">
        <v>11812</v>
      </c>
      <c r="D2194">
        <v>2017</v>
      </c>
      <c r="E2194" t="s">
        <v>11206</v>
      </c>
      <c r="F2194" t="s">
        <v>11903</v>
      </c>
      <c r="G2194" s="5">
        <v>278</v>
      </c>
      <c r="H2194">
        <v>40760</v>
      </c>
      <c r="I2194" s="5" t="str">
        <f t="shared" si="68"/>
        <v>|n</v>
      </c>
      <c r="J2194" s="5" t="str">
        <f t="shared" si="69"/>
        <v>2193,Toyota,Tacoma,2017,regular unleaded,MANUAL,278,40760,|n</v>
      </c>
    </row>
    <row r="2195" spans="1:10">
      <c r="A2195" s="5">
        <v>2194</v>
      </c>
      <c r="B2195" s="5" t="s">
        <v>11229</v>
      </c>
      <c r="C2195" t="s">
        <v>11846</v>
      </c>
      <c r="D2195">
        <v>2015</v>
      </c>
      <c r="E2195" t="s">
        <v>11213</v>
      </c>
      <c r="F2195" t="s">
        <v>11904</v>
      </c>
      <c r="G2195" s="5">
        <v>381</v>
      </c>
      <c r="H2195">
        <v>47975</v>
      </c>
      <c r="I2195" s="5" t="str">
        <f t="shared" si="68"/>
        <v>|n</v>
      </c>
      <c r="J2195" s="5" t="str">
        <f t="shared" si="69"/>
        <v>2194,Toyota,Tundra,2015,flex-fuel (unleaded/E85),AUTOMATIC,381,47975,|n</v>
      </c>
    </row>
    <row r="2196" spans="1:10">
      <c r="A2196" s="5">
        <v>2195</v>
      </c>
      <c r="B2196" s="5" t="s">
        <v>11229</v>
      </c>
      <c r="C2196" t="s">
        <v>11846</v>
      </c>
      <c r="D2196">
        <v>2015</v>
      </c>
      <c r="E2196" t="s">
        <v>11206</v>
      </c>
      <c r="F2196" t="s">
        <v>11904</v>
      </c>
      <c r="G2196" s="5">
        <v>381</v>
      </c>
      <c r="H2196">
        <v>47975</v>
      </c>
      <c r="I2196" s="5" t="str">
        <f t="shared" si="68"/>
        <v>|n</v>
      </c>
      <c r="J2196" s="5" t="str">
        <f t="shared" si="69"/>
        <v>2195,Toyota,Tundra,2015,regular unleaded,AUTOMATIC,381,47975,|n</v>
      </c>
    </row>
    <row r="2197" spans="1:10">
      <c r="A2197" s="5">
        <v>2196</v>
      </c>
      <c r="B2197" s="5" t="s">
        <v>11229</v>
      </c>
      <c r="C2197" t="s">
        <v>11846</v>
      </c>
      <c r="D2197">
        <v>2016</v>
      </c>
      <c r="E2197" t="s">
        <v>11213</v>
      </c>
      <c r="F2197" t="s">
        <v>11904</v>
      </c>
      <c r="G2197" s="5">
        <v>381</v>
      </c>
      <c r="H2197">
        <v>49580</v>
      </c>
      <c r="I2197" s="5" t="str">
        <f t="shared" si="68"/>
        <v>|n</v>
      </c>
      <c r="J2197" s="5" t="str">
        <f t="shared" si="69"/>
        <v>2196,Toyota,Tundra,2016,flex-fuel (unleaded/E85),AUTOMATIC,381,49580,|n</v>
      </c>
    </row>
    <row r="2198" spans="1:10">
      <c r="A2198" s="5">
        <v>2197</v>
      </c>
      <c r="B2198" s="5" t="s">
        <v>11229</v>
      </c>
      <c r="C2198" t="s">
        <v>11846</v>
      </c>
      <c r="D2198">
        <v>2016</v>
      </c>
      <c r="E2198" t="s">
        <v>11206</v>
      </c>
      <c r="F2198" t="s">
        <v>11904</v>
      </c>
      <c r="G2198" s="5">
        <v>381</v>
      </c>
      <c r="H2198">
        <v>49580</v>
      </c>
      <c r="I2198" s="5" t="str">
        <f t="shared" si="68"/>
        <v>|n</v>
      </c>
      <c r="J2198" s="5" t="str">
        <f t="shared" si="69"/>
        <v>2197,Toyota,Tundra,2016,regular unleaded,AUTOMATIC,381,49580,|n</v>
      </c>
    </row>
    <row r="2199" spans="1:10">
      <c r="A2199" s="5">
        <v>2198</v>
      </c>
      <c r="B2199" s="5" t="s">
        <v>11229</v>
      </c>
      <c r="C2199" t="s">
        <v>11846</v>
      </c>
      <c r="D2199">
        <v>2017</v>
      </c>
      <c r="E2199" t="s">
        <v>11213</v>
      </c>
      <c r="F2199" t="s">
        <v>11904</v>
      </c>
      <c r="G2199" s="5">
        <v>381</v>
      </c>
      <c r="H2199">
        <v>50030</v>
      </c>
      <c r="I2199" s="5" t="str">
        <f t="shared" si="68"/>
        <v>|n</v>
      </c>
      <c r="J2199" s="5" t="str">
        <f t="shared" si="69"/>
        <v>2198,Toyota,Tundra,2017,flex-fuel (unleaded/E85),AUTOMATIC,381,50030,|n</v>
      </c>
    </row>
    <row r="2200" spans="1:10">
      <c r="A2200" s="5">
        <v>2199</v>
      </c>
      <c r="B2200" s="5" t="s">
        <v>11229</v>
      </c>
      <c r="C2200" t="s">
        <v>11846</v>
      </c>
      <c r="D2200">
        <v>2017</v>
      </c>
      <c r="E2200" t="s">
        <v>11206</v>
      </c>
      <c r="F2200" t="s">
        <v>11904</v>
      </c>
      <c r="G2200" s="5">
        <v>381</v>
      </c>
      <c r="H2200">
        <v>50030</v>
      </c>
      <c r="I2200" s="5" t="str">
        <f t="shared" si="68"/>
        <v>|n</v>
      </c>
      <c r="J2200" s="5" t="str">
        <f t="shared" si="69"/>
        <v>2199,Toyota,Tundra,2017,regular unleaded,AUTOMATIC,381,50030,|n</v>
      </c>
    </row>
    <row r="2201" spans="1:10">
      <c r="A2201" s="5">
        <v>2200</v>
      </c>
      <c r="B2201" s="5" t="s">
        <v>11229</v>
      </c>
      <c r="C2201" t="s">
        <v>11859</v>
      </c>
      <c r="D2201">
        <v>2013</v>
      </c>
      <c r="E2201" t="s">
        <v>11206</v>
      </c>
      <c r="F2201" t="s">
        <v>11904</v>
      </c>
      <c r="G2201" s="5">
        <v>268</v>
      </c>
      <c r="H2201">
        <v>39020</v>
      </c>
      <c r="I2201" s="5" t="str">
        <f t="shared" si="68"/>
        <v>|n</v>
      </c>
      <c r="J2201" s="5" t="str">
        <f t="shared" si="69"/>
        <v>2200,Toyota,Venza,2013,regular unleaded,AUTOMATIC,268,39020,|n</v>
      </c>
    </row>
    <row r="2202" spans="1:10">
      <c r="A2202" s="5">
        <v>2201</v>
      </c>
      <c r="B2202" s="5" t="s">
        <v>11229</v>
      </c>
      <c r="C2202" t="s">
        <v>11859</v>
      </c>
      <c r="D2202">
        <v>2014</v>
      </c>
      <c r="E2202" t="s">
        <v>11206</v>
      </c>
      <c r="F2202" t="s">
        <v>11904</v>
      </c>
      <c r="G2202" s="5">
        <v>268</v>
      </c>
      <c r="H2202">
        <v>39570</v>
      </c>
      <c r="I2202" s="5">
        <f t="shared" si="68"/>
        <v>2200</v>
      </c>
      <c r="J2202" s="5" t="str">
        <f t="shared" si="69"/>
        <v>2201,Toyota,Venza,2014,regular unleaded,AUTOMATIC,268,39570,2200</v>
      </c>
    </row>
    <row r="2203" spans="1:10">
      <c r="A2203" s="5">
        <v>2202</v>
      </c>
      <c r="B2203" s="5" t="s">
        <v>11229</v>
      </c>
      <c r="C2203" t="s">
        <v>11859</v>
      </c>
      <c r="D2203">
        <v>2015</v>
      </c>
      <c r="E2203" t="s">
        <v>11206</v>
      </c>
      <c r="F2203" t="s">
        <v>11904</v>
      </c>
      <c r="G2203" s="5">
        <v>268</v>
      </c>
      <c r="H2203">
        <v>39940</v>
      </c>
      <c r="I2203" s="5">
        <f t="shared" si="68"/>
        <v>2201</v>
      </c>
      <c r="J2203" s="5" t="str">
        <f t="shared" si="69"/>
        <v>2202,Toyota,Venza,2015,regular unleaded,AUTOMATIC,268,39940,2201</v>
      </c>
    </row>
    <row r="2204" spans="1:10">
      <c r="A2204" s="5">
        <v>2203</v>
      </c>
      <c r="B2204" s="5" t="s">
        <v>11229</v>
      </c>
      <c r="C2204" t="s">
        <v>11895</v>
      </c>
      <c r="D2204">
        <v>2015</v>
      </c>
      <c r="E2204" t="s">
        <v>11206</v>
      </c>
      <c r="F2204" t="s">
        <v>11904</v>
      </c>
      <c r="G2204" s="5">
        <v>106</v>
      </c>
      <c r="H2204">
        <v>17620</v>
      </c>
      <c r="I2204" s="5" t="str">
        <f t="shared" si="68"/>
        <v>|n</v>
      </c>
      <c r="J2204" s="5" t="str">
        <f t="shared" si="69"/>
        <v>2203,Toyota,Yaris,2015,regular unleaded,AUTOMATIC,106,17620,|n</v>
      </c>
    </row>
    <row r="2205" spans="1:10">
      <c r="A2205" s="5">
        <v>2204</v>
      </c>
      <c r="B2205" s="5" t="s">
        <v>11229</v>
      </c>
      <c r="C2205" t="s">
        <v>11895</v>
      </c>
      <c r="D2205">
        <v>2015</v>
      </c>
      <c r="E2205" t="s">
        <v>11206</v>
      </c>
      <c r="F2205" t="s">
        <v>11903</v>
      </c>
      <c r="G2205" s="5">
        <v>106</v>
      </c>
      <c r="H2205">
        <v>16820</v>
      </c>
      <c r="I2205" s="5" t="str">
        <f t="shared" si="68"/>
        <v>|n</v>
      </c>
      <c r="J2205" s="5" t="str">
        <f t="shared" si="69"/>
        <v>2204,Toyota,Yaris,2015,regular unleaded,MANUAL,106,16820,|n</v>
      </c>
    </row>
    <row r="2206" spans="1:10">
      <c r="A2206" s="5">
        <v>2205</v>
      </c>
      <c r="B2206" s="5" t="s">
        <v>11229</v>
      </c>
      <c r="C2206" t="s">
        <v>11895</v>
      </c>
      <c r="D2206">
        <v>2016</v>
      </c>
      <c r="E2206" t="s">
        <v>11206</v>
      </c>
      <c r="F2206" t="s">
        <v>11904</v>
      </c>
      <c r="G2206" s="5">
        <v>106</v>
      </c>
      <c r="H2206">
        <v>17670</v>
      </c>
      <c r="I2206" s="5" t="str">
        <f t="shared" si="68"/>
        <v>|n</v>
      </c>
      <c r="J2206" s="5" t="str">
        <f t="shared" si="69"/>
        <v>2205,Toyota,Yaris,2016,regular unleaded,AUTOMATIC,106,17670,|n</v>
      </c>
    </row>
    <row r="2207" spans="1:10">
      <c r="A2207" s="5">
        <v>2206</v>
      </c>
      <c r="B2207" s="5" t="s">
        <v>11229</v>
      </c>
      <c r="C2207" t="s">
        <v>11895</v>
      </c>
      <c r="D2207">
        <v>2016</v>
      </c>
      <c r="E2207" t="s">
        <v>11206</v>
      </c>
      <c r="F2207" t="s">
        <v>11903</v>
      </c>
      <c r="G2207" s="5">
        <v>106</v>
      </c>
      <c r="H2207">
        <v>16870</v>
      </c>
      <c r="I2207" s="5" t="str">
        <f t="shared" si="68"/>
        <v>|n</v>
      </c>
      <c r="J2207" s="5" t="str">
        <f t="shared" si="69"/>
        <v>2206,Toyota,Yaris,2016,regular unleaded,MANUAL,106,16870,|n</v>
      </c>
    </row>
    <row r="2208" spans="1:10">
      <c r="A2208" s="5">
        <v>2207</v>
      </c>
      <c r="B2208" s="5" t="s">
        <v>11229</v>
      </c>
      <c r="C2208" s="5" t="s">
        <v>11895</v>
      </c>
      <c r="D2208">
        <v>2017</v>
      </c>
      <c r="E2208" t="s">
        <v>11206</v>
      </c>
      <c r="F2208" t="s">
        <v>11904</v>
      </c>
      <c r="G2208" s="5">
        <v>106</v>
      </c>
      <c r="H2208">
        <v>18000</v>
      </c>
      <c r="I2208" s="5" t="str">
        <f t="shared" si="68"/>
        <v>|n</v>
      </c>
      <c r="J2208" s="5" t="str">
        <f t="shared" si="69"/>
        <v>2207,Toyota,Yaris,2017,regular unleaded,AUTOMATIC,106,18000,|n</v>
      </c>
    </row>
    <row r="2209" spans="1:10">
      <c r="A2209" s="5">
        <v>2208</v>
      </c>
      <c r="B2209" s="5" t="s">
        <v>11229</v>
      </c>
      <c r="C2209" t="s">
        <v>11895</v>
      </c>
      <c r="D2209">
        <v>2017</v>
      </c>
      <c r="E2209" t="s">
        <v>11206</v>
      </c>
      <c r="F2209" t="s">
        <v>11903</v>
      </c>
      <c r="G2209" s="5">
        <v>106</v>
      </c>
      <c r="H2209">
        <v>17200</v>
      </c>
      <c r="I2209" s="5" t="str">
        <f t="shared" si="68"/>
        <v>|n</v>
      </c>
      <c r="J2209" s="5" t="str">
        <f t="shared" si="69"/>
        <v>2208,Toyota,Yaris,2017,regular unleaded,MANUAL,106,17200,|n</v>
      </c>
    </row>
    <row r="2210" spans="1:10">
      <c r="A2210" s="5">
        <v>2209</v>
      </c>
      <c r="B2210" s="5" t="s">
        <v>11229</v>
      </c>
      <c r="C2210" t="s">
        <v>11894</v>
      </c>
      <c r="D2210">
        <v>2017</v>
      </c>
      <c r="E2210" t="s">
        <v>11206</v>
      </c>
      <c r="F2210" t="s">
        <v>11904</v>
      </c>
      <c r="G2210" s="5">
        <v>106</v>
      </c>
      <c r="H2210">
        <v>17050</v>
      </c>
      <c r="I2210" s="5" t="str">
        <f t="shared" si="68"/>
        <v>|n</v>
      </c>
      <c r="J2210" s="5" t="str">
        <f t="shared" si="69"/>
        <v>2209,Toyota,Yaris iA,2017,regular unleaded,AUTOMATIC,106,17050,|n</v>
      </c>
    </row>
    <row r="2211" spans="1:10">
      <c r="A2211" s="5">
        <v>2210</v>
      </c>
      <c r="B2211" s="5" t="s">
        <v>11229</v>
      </c>
      <c r="C2211" t="s">
        <v>11894</v>
      </c>
      <c r="D2211">
        <v>2017</v>
      </c>
      <c r="E2211" t="s">
        <v>11206</v>
      </c>
      <c r="F2211" t="s">
        <v>11903</v>
      </c>
      <c r="G2211" s="5">
        <v>106</v>
      </c>
      <c r="H2211">
        <v>15950</v>
      </c>
      <c r="I2211" s="5" t="str">
        <f t="shared" si="68"/>
        <v>|n</v>
      </c>
      <c r="J2211" s="5" t="str">
        <f t="shared" si="69"/>
        <v>2210,Toyota,Yaris iA,2017,regular unleaded,MANUAL,106,15950,|n</v>
      </c>
    </row>
    <row r="2212" spans="1:10">
      <c r="A2212" s="5">
        <v>2211</v>
      </c>
      <c r="B2212" s="5" t="s">
        <v>11317</v>
      </c>
      <c r="C2212" t="s">
        <v>11319</v>
      </c>
      <c r="D2212">
        <v>2015</v>
      </c>
      <c r="E2212" t="s">
        <v>11219</v>
      </c>
      <c r="F2212" t="s">
        <v>11905</v>
      </c>
      <c r="G2212" s="5">
        <v>150</v>
      </c>
      <c r="H2212">
        <v>29625</v>
      </c>
      <c r="I2212" s="5" t="str">
        <f t="shared" si="68"/>
        <v>|n</v>
      </c>
      <c r="J2212" s="5" t="str">
        <f t="shared" si="69"/>
        <v>2211,Volkswagen,Beetle,2015,diesel,AUTOMATED_MANUAL,150,29625,|n</v>
      </c>
    </row>
    <row r="2213" spans="1:10">
      <c r="A2213" s="5">
        <v>2212</v>
      </c>
      <c r="B2213" s="5" t="s">
        <v>11317</v>
      </c>
      <c r="C2213" t="s">
        <v>11319</v>
      </c>
      <c r="D2213">
        <v>2015</v>
      </c>
      <c r="E2213" t="s">
        <v>11219</v>
      </c>
      <c r="F2213" t="s">
        <v>11903</v>
      </c>
      <c r="G2213" s="5">
        <v>150</v>
      </c>
      <c r="H2213">
        <v>28525</v>
      </c>
      <c r="I2213" s="5" t="str">
        <f t="shared" si="68"/>
        <v>|n</v>
      </c>
      <c r="J2213" s="5" t="str">
        <f t="shared" si="69"/>
        <v>2212,Volkswagen,Beetle,2015,diesel,MANUAL,150,28525,|n</v>
      </c>
    </row>
    <row r="2214" spans="1:10">
      <c r="A2214" s="5">
        <v>2213</v>
      </c>
      <c r="B2214" s="5" t="s">
        <v>11317</v>
      </c>
      <c r="C2214" t="s">
        <v>11319</v>
      </c>
      <c r="D2214">
        <v>2015</v>
      </c>
      <c r="E2214" t="s">
        <v>11209</v>
      </c>
      <c r="F2214" t="s">
        <v>11905</v>
      </c>
      <c r="G2214" s="5">
        <v>210</v>
      </c>
      <c r="H2214">
        <v>32475</v>
      </c>
      <c r="I2214" s="5" t="str">
        <f t="shared" si="68"/>
        <v>|n</v>
      </c>
      <c r="J2214" s="5" t="str">
        <f t="shared" si="69"/>
        <v>2213,Volkswagen,Beetle,2015,premium unleaded (recommended),AUTOMATED_MANUAL,210,32475,|n</v>
      </c>
    </row>
    <row r="2215" spans="1:10">
      <c r="A2215" s="5">
        <v>2214</v>
      </c>
      <c r="B2215" s="5" t="s">
        <v>11317</v>
      </c>
      <c r="C2215" t="s">
        <v>11319</v>
      </c>
      <c r="D2215">
        <v>2015</v>
      </c>
      <c r="E2215" t="s">
        <v>11209</v>
      </c>
      <c r="F2215" t="s">
        <v>11903</v>
      </c>
      <c r="G2215" s="5">
        <v>210</v>
      </c>
      <c r="H2215">
        <v>31375</v>
      </c>
      <c r="I2215" s="5" t="str">
        <f t="shared" si="68"/>
        <v>|n</v>
      </c>
      <c r="J2215" s="5" t="str">
        <f t="shared" si="69"/>
        <v>2214,Volkswagen,Beetle,2015,premium unleaded (recommended),MANUAL,210,31375,|n</v>
      </c>
    </row>
    <row r="2216" spans="1:10">
      <c r="A2216" s="5">
        <v>2215</v>
      </c>
      <c r="B2216" s="5" t="s">
        <v>11317</v>
      </c>
      <c r="C2216" t="s">
        <v>11319</v>
      </c>
      <c r="D2216">
        <v>2015</v>
      </c>
      <c r="E2216" t="s">
        <v>11206</v>
      </c>
      <c r="F2216" t="s">
        <v>11904</v>
      </c>
      <c r="G2216" s="5">
        <v>170</v>
      </c>
      <c r="H2216">
        <v>26985</v>
      </c>
      <c r="I2216" s="5" t="str">
        <f t="shared" si="68"/>
        <v>|n</v>
      </c>
      <c r="J2216" s="5" t="str">
        <f t="shared" si="69"/>
        <v>2215,Volkswagen,Beetle,2015,regular unleaded,AUTOMATIC,170,26985,|n</v>
      </c>
    </row>
    <row r="2217" spans="1:10">
      <c r="A2217" s="5">
        <v>2216</v>
      </c>
      <c r="B2217" s="5" t="s">
        <v>11317</v>
      </c>
      <c r="C2217" t="s">
        <v>11319</v>
      </c>
      <c r="D2217">
        <v>2015</v>
      </c>
      <c r="E2217" t="s">
        <v>11206</v>
      </c>
      <c r="F2217" t="s">
        <v>11903</v>
      </c>
      <c r="G2217" s="5">
        <v>170</v>
      </c>
      <c r="H2217">
        <v>25885</v>
      </c>
      <c r="I2217" s="5" t="str">
        <f t="shared" si="68"/>
        <v>|n</v>
      </c>
      <c r="J2217" s="5" t="str">
        <f t="shared" si="69"/>
        <v>2216,Volkswagen,Beetle,2015,regular unleaded,MANUAL,170,25885,|n</v>
      </c>
    </row>
    <row r="2218" spans="1:10">
      <c r="A2218" s="5">
        <v>2217</v>
      </c>
      <c r="B2218" s="5" t="s">
        <v>11317</v>
      </c>
      <c r="C2218" t="s">
        <v>11319</v>
      </c>
      <c r="D2218">
        <v>2016</v>
      </c>
      <c r="E2218" t="s">
        <v>11209</v>
      </c>
      <c r="F2218" t="s">
        <v>11905</v>
      </c>
      <c r="G2218" s="5">
        <v>210</v>
      </c>
      <c r="H2218">
        <v>32550</v>
      </c>
      <c r="I2218" s="5" t="str">
        <f t="shared" si="68"/>
        <v>|n</v>
      </c>
      <c r="J2218" s="5" t="str">
        <f t="shared" si="69"/>
        <v>2217,Volkswagen,Beetle,2016,premium unleaded (recommended),AUTOMATED_MANUAL,210,32550,|n</v>
      </c>
    </row>
    <row r="2219" spans="1:10">
      <c r="A2219" s="5">
        <v>2218</v>
      </c>
      <c r="B2219" s="5" t="s">
        <v>11317</v>
      </c>
      <c r="C2219" t="s">
        <v>11319</v>
      </c>
      <c r="D2219">
        <v>2016</v>
      </c>
      <c r="E2219" t="s">
        <v>11209</v>
      </c>
      <c r="F2219" t="s">
        <v>11903</v>
      </c>
      <c r="G2219" s="5">
        <v>210</v>
      </c>
      <c r="H2219">
        <v>31450</v>
      </c>
      <c r="I2219" s="5" t="str">
        <f t="shared" si="68"/>
        <v>|n</v>
      </c>
      <c r="J2219" s="5" t="str">
        <f t="shared" si="69"/>
        <v>2218,Volkswagen,Beetle,2016,premium unleaded (recommended),MANUAL,210,31450,|n</v>
      </c>
    </row>
    <row r="2220" spans="1:10">
      <c r="A2220" s="5">
        <v>2219</v>
      </c>
      <c r="B2220" s="5" t="s">
        <v>11317</v>
      </c>
      <c r="C2220" t="s">
        <v>11319</v>
      </c>
      <c r="D2220">
        <v>2016</v>
      </c>
      <c r="E2220" t="s">
        <v>11206</v>
      </c>
      <c r="F2220" t="s">
        <v>11904</v>
      </c>
      <c r="G2220" s="5">
        <v>170</v>
      </c>
      <c r="H2220">
        <v>25975</v>
      </c>
      <c r="I2220" s="5" t="str">
        <f t="shared" si="68"/>
        <v>|n</v>
      </c>
      <c r="J2220" s="5" t="str">
        <f t="shared" si="69"/>
        <v>2219,Volkswagen,Beetle,2016,regular unleaded,AUTOMATIC,170,25975,|n</v>
      </c>
    </row>
    <row r="2221" spans="1:10">
      <c r="A2221" s="5">
        <v>2220</v>
      </c>
      <c r="B2221" s="5" t="s">
        <v>11317</v>
      </c>
      <c r="C2221" t="s">
        <v>11319</v>
      </c>
      <c r="D2221">
        <v>2016</v>
      </c>
      <c r="E2221" t="s">
        <v>11206</v>
      </c>
      <c r="F2221" t="s">
        <v>11903</v>
      </c>
      <c r="G2221" s="5">
        <v>170</v>
      </c>
      <c r="H2221">
        <v>21350</v>
      </c>
      <c r="I2221" s="5" t="str">
        <f t="shared" si="68"/>
        <v>|n</v>
      </c>
      <c r="J2221" s="5" t="str">
        <f t="shared" si="69"/>
        <v>2220,Volkswagen,Beetle,2016,regular unleaded,MANUAL,170,21350,|n</v>
      </c>
    </row>
    <row r="2222" spans="1:10">
      <c r="A2222" s="5">
        <v>2221</v>
      </c>
      <c r="B2222" s="5" t="s">
        <v>11317</v>
      </c>
      <c r="C2222" t="s">
        <v>11319</v>
      </c>
      <c r="D2222">
        <v>2017</v>
      </c>
      <c r="E2222" t="s">
        <v>11209</v>
      </c>
      <c r="F2222" t="s">
        <v>11905</v>
      </c>
      <c r="G2222" s="5">
        <v>210</v>
      </c>
      <c r="H2222">
        <v>32550</v>
      </c>
      <c r="I2222" s="5" t="str">
        <f t="shared" si="68"/>
        <v>|n</v>
      </c>
      <c r="J2222" s="5" t="str">
        <f t="shared" si="69"/>
        <v>2221,Volkswagen,Beetle,2017,premium unleaded (recommended),AUTOMATED_MANUAL,210,32550,|n</v>
      </c>
    </row>
    <row r="2223" spans="1:10">
      <c r="A2223" s="5">
        <v>2222</v>
      </c>
      <c r="B2223" s="5" t="s">
        <v>11317</v>
      </c>
      <c r="C2223" t="s">
        <v>11319</v>
      </c>
      <c r="D2223">
        <v>2017</v>
      </c>
      <c r="E2223" t="s">
        <v>11206</v>
      </c>
      <c r="F2223" t="s">
        <v>11904</v>
      </c>
      <c r="G2223" s="5">
        <v>170</v>
      </c>
      <c r="H2223">
        <v>25975</v>
      </c>
      <c r="I2223" s="5" t="str">
        <f t="shared" si="68"/>
        <v>|n</v>
      </c>
      <c r="J2223" s="5" t="str">
        <f t="shared" si="69"/>
        <v>2222,Volkswagen,Beetle,2017,regular unleaded,AUTOMATIC,170,25975,|n</v>
      </c>
    </row>
    <row r="2224" spans="1:10">
      <c r="A2224" s="5">
        <v>2223</v>
      </c>
      <c r="B2224" s="5" t="s">
        <v>11317</v>
      </c>
      <c r="C2224" t="s">
        <v>11318</v>
      </c>
      <c r="D2224">
        <v>2014</v>
      </c>
      <c r="E2224" t="s">
        <v>11219</v>
      </c>
      <c r="F2224" t="s">
        <v>11905</v>
      </c>
      <c r="G2224" s="5">
        <v>140</v>
      </c>
      <c r="H2224">
        <v>32755</v>
      </c>
      <c r="I2224" s="5" t="str">
        <f t="shared" si="68"/>
        <v>|n</v>
      </c>
      <c r="J2224" s="5" t="str">
        <f t="shared" si="69"/>
        <v>2223,Volkswagen,Beetle Convertible,2014,diesel,AUTOMATED_MANUAL,140,32755,|n</v>
      </c>
    </row>
    <row r="2225" spans="1:10">
      <c r="A2225" s="5">
        <v>2224</v>
      </c>
      <c r="B2225" s="5" t="s">
        <v>11317</v>
      </c>
      <c r="C2225" t="s">
        <v>11318</v>
      </c>
      <c r="D2225">
        <v>2014</v>
      </c>
      <c r="E2225" t="s">
        <v>11219</v>
      </c>
      <c r="F2225" t="s">
        <v>11903</v>
      </c>
      <c r="G2225" s="5">
        <v>140</v>
      </c>
      <c r="H2225">
        <v>30095</v>
      </c>
      <c r="I2225" s="5" t="str">
        <f t="shared" si="68"/>
        <v>|n</v>
      </c>
      <c r="J2225" s="5" t="str">
        <f t="shared" si="69"/>
        <v>2224,Volkswagen,Beetle Convertible,2014,diesel,MANUAL,140,30095,|n</v>
      </c>
    </row>
    <row r="2226" spans="1:10">
      <c r="A2226" s="5">
        <v>2225</v>
      </c>
      <c r="B2226" s="5" t="s">
        <v>11317</v>
      </c>
      <c r="C2226" t="s">
        <v>11318</v>
      </c>
      <c r="D2226">
        <v>2014</v>
      </c>
      <c r="E2226" t="s">
        <v>11209</v>
      </c>
      <c r="F2226" t="s">
        <v>11905</v>
      </c>
      <c r="G2226" s="5">
        <v>210</v>
      </c>
      <c r="H2226">
        <v>34895</v>
      </c>
      <c r="I2226" s="5" t="str">
        <f t="shared" si="68"/>
        <v>|n</v>
      </c>
      <c r="J2226" s="5" t="str">
        <f t="shared" si="69"/>
        <v>2225,Volkswagen,Beetle Convertible,2014,premium unleaded (recommended),AUTOMATED_MANUAL,210,34895,|n</v>
      </c>
    </row>
    <row r="2227" spans="1:10">
      <c r="A2227" s="5">
        <v>2226</v>
      </c>
      <c r="B2227" s="5" t="s">
        <v>11317</v>
      </c>
      <c r="C2227" t="s">
        <v>11318</v>
      </c>
      <c r="D2227">
        <v>2014</v>
      </c>
      <c r="E2227" t="s">
        <v>11209</v>
      </c>
      <c r="F2227" t="s">
        <v>11903</v>
      </c>
      <c r="G2227" s="5">
        <v>210</v>
      </c>
      <c r="H2227">
        <v>33795</v>
      </c>
      <c r="I2227" s="5" t="str">
        <f t="shared" si="68"/>
        <v>|n</v>
      </c>
      <c r="J2227" s="5" t="str">
        <f t="shared" si="69"/>
        <v>2226,Volkswagen,Beetle Convertible,2014,premium unleaded (recommended),MANUAL,210,33795,|n</v>
      </c>
    </row>
    <row r="2228" spans="1:10">
      <c r="A2228" s="5">
        <v>2227</v>
      </c>
      <c r="B2228" s="5" t="s">
        <v>11317</v>
      </c>
      <c r="C2228" t="s">
        <v>11318</v>
      </c>
      <c r="D2228">
        <v>2014</v>
      </c>
      <c r="E2228" t="s">
        <v>11206</v>
      </c>
      <c r="F2228" t="s">
        <v>11904</v>
      </c>
      <c r="G2228" s="5">
        <v>170</v>
      </c>
      <c r="H2228">
        <v>30755</v>
      </c>
      <c r="I2228" s="5" t="str">
        <f t="shared" si="68"/>
        <v>|n</v>
      </c>
      <c r="J2228" s="5" t="str">
        <f t="shared" si="69"/>
        <v>2227,Volkswagen,Beetle Convertible,2014,regular unleaded,AUTOMATIC,170,30755,|n</v>
      </c>
    </row>
    <row r="2229" spans="1:10">
      <c r="A2229" s="5">
        <v>2228</v>
      </c>
      <c r="B2229" s="5" t="s">
        <v>11317</v>
      </c>
      <c r="C2229" t="s">
        <v>11318</v>
      </c>
      <c r="D2229">
        <v>2015</v>
      </c>
      <c r="E2229" t="s">
        <v>11219</v>
      </c>
      <c r="F2229" t="s">
        <v>11905</v>
      </c>
      <c r="G2229" s="5">
        <v>150</v>
      </c>
      <c r="H2229">
        <v>32225</v>
      </c>
      <c r="I2229" s="5" t="str">
        <f t="shared" si="68"/>
        <v>|n</v>
      </c>
      <c r="J2229" s="5" t="str">
        <f t="shared" si="69"/>
        <v>2228,Volkswagen,Beetle Convertible,2015,diesel,AUTOMATED_MANUAL,150,32225,|n</v>
      </c>
    </row>
    <row r="2230" spans="1:10">
      <c r="A2230" s="5">
        <v>2229</v>
      </c>
      <c r="B2230" s="5" t="s">
        <v>11317</v>
      </c>
      <c r="C2230" t="s">
        <v>11318</v>
      </c>
      <c r="D2230">
        <v>2015</v>
      </c>
      <c r="E2230" t="s">
        <v>11219</v>
      </c>
      <c r="F2230" t="s">
        <v>11903</v>
      </c>
      <c r="G2230" s="5">
        <v>150</v>
      </c>
      <c r="H2230">
        <v>31125</v>
      </c>
      <c r="I2230" s="5" t="str">
        <f t="shared" si="68"/>
        <v>|n</v>
      </c>
      <c r="J2230" s="5" t="str">
        <f t="shared" si="69"/>
        <v>2229,Volkswagen,Beetle Convertible,2015,diesel,MANUAL,150,31125,|n</v>
      </c>
    </row>
    <row r="2231" spans="1:10">
      <c r="A2231" s="5">
        <v>2230</v>
      </c>
      <c r="B2231" s="5" t="s">
        <v>11317</v>
      </c>
      <c r="C2231" t="s">
        <v>11318</v>
      </c>
      <c r="D2231">
        <v>2015</v>
      </c>
      <c r="E2231" t="s">
        <v>11209</v>
      </c>
      <c r="F2231" t="s">
        <v>11905</v>
      </c>
      <c r="G2231" s="5">
        <v>210</v>
      </c>
      <c r="H2231">
        <v>35975</v>
      </c>
      <c r="I2231" s="5" t="str">
        <f t="shared" si="68"/>
        <v>|n</v>
      </c>
      <c r="J2231" s="5" t="str">
        <f t="shared" si="69"/>
        <v>2230,Volkswagen,Beetle Convertible,2015,premium unleaded (recommended),AUTOMATED_MANUAL,210,35975,|n</v>
      </c>
    </row>
    <row r="2232" spans="1:10">
      <c r="A2232" s="5">
        <v>2231</v>
      </c>
      <c r="B2232" s="5" t="s">
        <v>11317</v>
      </c>
      <c r="C2232" t="s">
        <v>11318</v>
      </c>
      <c r="D2232">
        <v>2015</v>
      </c>
      <c r="E2232" t="s">
        <v>11209</v>
      </c>
      <c r="F2232" t="s">
        <v>11903</v>
      </c>
      <c r="G2232" s="5">
        <v>210</v>
      </c>
      <c r="H2232">
        <v>34875</v>
      </c>
      <c r="I2232" s="5" t="str">
        <f t="shared" si="68"/>
        <v>|n</v>
      </c>
      <c r="J2232" s="5" t="str">
        <f t="shared" si="69"/>
        <v>2231,Volkswagen,Beetle Convertible,2015,premium unleaded (recommended),MANUAL,210,34875,|n</v>
      </c>
    </row>
    <row r="2233" spans="1:10">
      <c r="A2233" s="5">
        <v>2232</v>
      </c>
      <c r="B2233" s="5" t="s">
        <v>11317</v>
      </c>
      <c r="C2233" t="s">
        <v>11318</v>
      </c>
      <c r="D2233">
        <v>2015</v>
      </c>
      <c r="E2233" t="s">
        <v>11206</v>
      </c>
      <c r="F2233" t="s">
        <v>11904</v>
      </c>
      <c r="G2233" s="5">
        <v>170</v>
      </c>
      <c r="H2233">
        <v>30425</v>
      </c>
      <c r="I2233" s="5" t="str">
        <f t="shared" si="68"/>
        <v>|n</v>
      </c>
      <c r="J2233" s="5" t="str">
        <f t="shared" si="69"/>
        <v>2232,Volkswagen,Beetle Convertible,2015,regular unleaded,AUTOMATIC,170,30425,|n</v>
      </c>
    </row>
    <row r="2234" spans="1:10">
      <c r="A2234" s="5">
        <v>2233</v>
      </c>
      <c r="B2234" s="5" t="s">
        <v>11317</v>
      </c>
      <c r="C2234" t="s">
        <v>11318</v>
      </c>
      <c r="D2234">
        <v>2016</v>
      </c>
      <c r="E2234" t="s">
        <v>11209</v>
      </c>
      <c r="F2234" t="s">
        <v>11905</v>
      </c>
      <c r="G2234" s="5">
        <v>210</v>
      </c>
      <c r="H2234">
        <v>36050</v>
      </c>
      <c r="I2234" s="5" t="str">
        <f t="shared" si="68"/>
        <v>|n</v>
      </c>
      <c r="J2234" s="5" t="str">
        <f t="shared" si="69"/>
        <v>2233,Volkswagen,Beetle Convertible,2016,premium unleaded (recommended),AUTOMATED_MANUAL,210,36050,|n</v>
      </c>
    </row>
    <row r="2235" spans="1:10">
      <c r="A2235" s="5">
        <v>2234</v>
      </c>
      <c r="B2235" s="5" t="s">
        <v>11317</v>
      </c>
      <c r="C2235" t="s">
        <v>11318</v>
      </c>
      <c r="D2235">
        <v>2016</v>
      </c>
      <c r="E2235" t="s">
        <v>11209</v>
      </c>
      <c r="F2235" t="s">
        <v>11903</v>
      </c>
      <c r="G2235" s="5">
        <v>210</v>
      </c>
      <c r="H2235">
        <v>34950</v>
      </c>
      <c r="I2235" s="5" t="str">
        <f t="shared" si="68"/>
        <v>|n</v>
      </c>
      <c r="J2235" s="5" t="str">
        <f t="shared" si="69"/>
        <v>2234,Volkswagen,Beetle Convertible,2016,premium unleaded (recommended),MANUAL,210,34950,|n</v>
      </c>
    </row>
    <row r="2236" spans="1:10">
      <c r="A2236" s="5">
        <v>2235</v>
      </c>
      <c r="B2236" s="5" t="s">
        <v>11317</v>
      </c>
      <c r="C2236" t="s">
        <v>11318</v>
      </c>
      <c r="D2236">
        <v>2016</v>
      </c>
      <c r="E2236" t="s">
        <v>11206</v>
      </c>
      <c r="F2236" t="s">
        <v>11904</v>
      </c>
      <c r="G2236" s="5">
        <v>170</v>
      </c>
      <c r="H2236">
        <v>30500</v>
      </c>
      <c r="I2236" s="5" t="str">
        <f t="shared" si="68"/>
        <v>|n</v>
      </c>
      <c r="J2236" s="5" t="str">
        <f t="shared" si="69"/>
        <v>2235,Volkswagen,Beetle Convertible,2016,regular unleaded,AUTOMATIC,170,30500,|n</v>
      </c>
    </row>
    <row r="2237" spans="1:10">
      <c r="A2237" s="5">
        <v>2236</v>
      </c>
      <c r="B2237" s="5" t="s">
        <v>11317</v>
      </c>
      <c r="C2237" t="s">
        <v>11352</v>
      </c>
      <c r="D2237">
        <v>2015</v>
      </c>
      <c r="E2237" t="s">
        <v>11209</v>
      </c>
      <c r="F2237" t="s">
        <v>11905</v>
      </c>
      <c r="G2237" s="5">
        <v>280</v>
      </c>
      <c r="H2237">
        <v>43575</v>
      </c>
      <c r="I2237" s="5" t="str">
        <f t="shared" si="68"/>
        <v>|n</v>
      </c>
      <c r="J2237" s="5" t="str">
        <f t="shared" si="69"/>
        <v>2236,Volkswagen,CC,2015,premium unleaded (recommended),AUTOMATED_MANUAL,280,43575,|n</v>
      </c>
    </row>
    <row r="2238" spans="1:10">
      <c r="A2238" s="5">
        <v>2237</v>
      </c>
      <c r="B2238" s="5" t="s">
        <v>11317</v>
      </c>
      <c r="C2238" t="s">
        <v>11352</v>
      </c>
      <c r="D2238">
        <v>2015</v>
      </c>
      <c r="E2238" t="s">
        <v>11209</v>
      </c>
      <c r="F2238" t="s">
        <v>11903</v>
      </c>
      <c r="G2238" s="5">
        <v>200</v>
      </c>
      <c r="H2238">
        <v>34275</v>
      </c>
      <c r="I2238" s="5" t="str">
        <f t="shared" si="68"/>
        <v>|n</v>
      </c>
      <c r="J2238" s="5" t="str">
        <f t="shared" si="69"/>
        <v>2237,Volkswagen,CC,2015,premium unleaded (recommended),MANUAL,200,34275,|n</v>
      </c>
    </row>
    <row r="2239" spans="1:10">
      <c r="A2239" s="5">
        <v>2238</v>
      </c>
      <c r="B2239" s="5" t="s">
        <v>11317</v>
      </c>
      <c r="C2239" t="s">
        <v>11352</v>
      </c>
      <c r="D2239">
        <v>2016</v>
      </c>
      <c r="E2239" t="s">
        <v>11209</v>
      </c>
      <c r="F2239" t="s">
        <v>11905</v>
      </c>
      <c r="G2239" s="5">
        <v>280</v>
      </c>
      <c r="H2239">
        <v>44355</v>
      </c>
      <c r="I2239" s="5" t="str">
        <f t="shared" si="68"/>
        <v>|n</v>
      </c>
      <c r="J2239" s="5" t="str">
        <f t="shared" si="69"/>
        <v>2238,Volkswagen,CC,2016,premium unleaded (recommended),AUTOMATED_MANUAL,280,44355,|n</v>
      </c>
    </row>
    <row r="2240" spans="1:10">
      <c r="A2240" s="5">
        <v>2239</v>
      </c>
      <c r="B2240" s="5" t="s">
        <v>11317</v>
      </c>
      <c r="C2240" t="s">
        <v>11352</v>
      </c>
      <c r="D2240">
        <v>2016</v>
      </c>
      <c r="E2240" t="s">
        <v>11209</v>
      </c>
      <c r="F2240" t="s">
        <v>11903</v>
      </c>
      <c r="G2240" s="5">
        <v>200</v>
      </c>
      <c r="H2240">
        <v>34655</v>
      </c>
      <c r="I2240" s="5" t="str">
        <f t="shared" si="68"/>
        <v>|n</v>
      </c>
      <c r="J2240" s="5" t="str">
        <f t="shared" si="69"/>
        <v>2239,Volkswagen,CC,2016,premium unleaded (recommended),MANUAL,200,34655,|n</v>
      </c>
    </row>
    <row r="2241" spans="1:10">
      <c r="A2241" s="5">
        <v>2240</v>
      </c>
      <c r="B2241" s="5" t="s">
        <v>11317</v>
      </c>
      <c r="C2241" t="s">
        <v>11352</v>
      </c>
      <c r="D2241">
        <v>2017</v>
      </c>
      <c r="E2241" t="s">
        <v>11209</v>
      </c>
      <c r="F2241" t="s">
        <v>11905</v>
      </c>
      <c r="G2241" s="5">
        <v>200</v>
      </c>
      <c r="H2241">
        <v>37820</v>
      </c>
      <c r="I2241" s="5" t="str">
        <f t="shared" si="68"/>
        <v>|n</v>
      </c>
      <c r="J2241" s="5" t="str">
        <f t="shared" si="69"/>
        <v>2240,Volkswagen,CC,2017,premium unleaded (recommended),AUTOMATED_MANUAL,200,37820,|n</v>
      </c>
    </row>
    <row r="2242" spans="1:10">
      <c r="A2242" s="5">
        <v>2241</v>
      </c>
      <c r="B2242" s="5" t="s">
        <v>11317</v>
      </c>
      <c r="C2242" t="s">
        <v>11420</v>
      </c>
      <c r="D2242">
        <v>2015</v>
      </c>
      <c r="E2242" t="s">
        <v>11234</v>
      </c>
      <c r="F2242" t="s">
        <v>11906</v>
      </c>
      <c r="G2242" s="5">
        <v>115</v>
      </c>
      <c r="H2242">
        <v>35445</v>
      </c>
      <c r="I2242" s="5" t="str">
        <f t="shared" si="68"/>
        <v>|n</v>
      </c>
      <c r="J2242" s="5" t="str">
        <f t="shared" si="69"/>
        <v>2241,Volkswagen,e-Golf,2015,electric,DIRECT_DRIVE,115,35445,|n</v>
      </c>
    </row>
    <row r="2243" spans="1:10">
      <c r="A2243" s="5">
        <v>2242</v>
      </c>
      <c r="B2243" s="5" t="s">
        <v>11317</v>
      </c>
      <c r="C2243" t="s">
        <v>11420</v>
      </c>
      <c r="D2243">
        <v>2016</v>
      </c>
      <c r="E2243" t="s">
        <v>11234</v>
      </c>
      <c r="F2243" t="s">
        <v>11906</v>
      </c>
      <c r="G2243" s="5">
        <v>115</v>
      </c>
      <c r="H2243">
        <v>35595</v>
      </c>
      <c r="I2243" s="5">
        <f t="shared" ref="I2243:I2306" si="70">IF(AND($B2242=$B2243,$C2242=$C2243,$E2242=$E2243,$F2242=$F2243),A2242,"|n")</f>
        <v>2241</v>
      </c>
      <c r="J2243" s="5" t="str">
        <f t="shared" ref="J2243:J2306" si="71">A2243&amp;","&amp;B2243&amp;","&amp;C2243&amp;","&amp;D2243&amp;","&amp;E2243&amp;","&amp;F2243&amp;","&amp;G2243&amp;","&amp;H2243&amp;","&amp;I2243</f>
        <v>2242,Volkswagen,e-Golf,2016,electric,DIRECT_DRIVE,115,35595,2241</v>
      </c>
    </row>
    <row r="2244" spans="1:10">
      <c r="A2244" s="5">
        <v>2243</v>
      </c>
      <c r="B2244" s="5" t="s">
        <v>11317</v>
      </c>
      <c r="C2244" t="s">
        <v>11442</v>
      </c>
      <c r="D2244">
        <v>2014</v>
      </c>
      <c r="E2244" t="s">
        <v>11209</v>
      </c>
      <c r="F2244" t="s">
        <v>11905</v>
      </c>
      <c r="G2244" s="5">
        <v>200</v>
      </c>
      <c r="H2244">
        <v>42095</v>
      </c>
      <c r="I2244" s="5" t="str">
        <f t="shared" si="70"/>
        <v>|n</v>
      </c>
      <c r="J2244" s="5" t="str">
        <f t="shared" si="71"/>
        <v>2243,Volkswagen,Eos,2014,premium unleaded (recommended),AUTOMATED_MANUAL,200,42095,|n</v>
      </c>
    </row>
    <row r="2245" spans="1:10">
      <c r="A2245" s="5">
        <v>2244</v>
      </c>
      <c r="B2245" s="5" t="s">
        <v>11317</v>
      </c>
      <c r="C2245" t="s">
        <v>11442</v>
      </c>
      <c r="D2245">
        <v>2015</v>
      </c>
      <c r="E2245" t="s">
        <v>11209</v>
      </c>
      <c r="F2245" t="s">
        <v>11905</v>
      </c>
      <c r="G2245" s="5">
        <v>200</v>
      </c>
      <c r="H2245">
        <v>42745</v>
      </c>
      <c r="I2245" s="5">
        <f t="shared" si="70"/>
        <v>2243</v>
      </c>
      <c r="J2245" s="5" t="str">
        <f t="shared" si="71"/>
        <v>2244,Volkswagen,Eos,2015,premium unleaded (recommended),AUTOMATED_MANUAL,200,42745,2243</v>
      </c>
    </row>
    <row r="2246" spans="1:10">
      <c r="A2246" s="5">
        <v>2245</v>
      </c>
      <c r="B2246" s="5" t="s">
        <v>11317</v>
      </c>
      <c r="C2246" t="s">
        <v>11442</v>
      </c>
      <c r="D2246">
        <v>2016</v>
      </c>
      <c r="E2246" t="s">
        <v>11209</v>
      </c>
      <c r="F2246" t="s">
        <v>11905</v>
      </c>
      <c r="G2246" s="5">
        <v>200</v>
      </c>
      <c r="H2246">
        <v>31995</v>
      </c>
      <c r="I2246" s="5">
        <f t="shared" si="70"/>
        <v>2244</v>
      </c>
      <c r="J2246" s="5" t="str">
        <f t="shared" si="71"/>
        <v>2245,Volkswagen,Eos,2016,premium unleaded (recommended),AUTOMATED_MANUAL,200,31995,2244</v>
      </c>
    </row>
    <row r="2247" spans="1:10">
      <c r="A2247" s="5">
        <v>2246</v>
      </c>
      <c r="B2247" s="5" t="s">
        <v>11317</v>
      </c>
      <c r="C2247" t="s">
        <v>11521</v>
      </c>
      <c r="D2247">
        <v>2008</v>
      </c>
      <c r="E2247" t="s">
        <v>11202</v>
      </c>
      <c r="F2247" t="s">
        <v>11905</v>
      </c>
      <c r="G2247" s="5">
        <v>200</v>
      </c>
      <c r="H2247">
        <v>25375</v>
      </c>
      <c r="I2247" s="5" t="str">
        <f t="shared" si="70"/>
        <v>|n</v>
      </c>
      <c r="J2247" s="5" t="str">
        <f t="shared" si="71"/>
        <v>2246,Volkswagen,GLI,2008,premium unleaded (required),AUTOMATED_MANUAL,200,25375,|n</v>
      </c>
    </row>
    <row r="2248" spans="1:10">
      <c r="A2248" s="5">
        <v>2247</v>
      </c>
      <c r="B2248" s="5" t="s">
        <v>11317</v>
      </c>
      <c r="C2248" t="s">
        <v>11521</v>
      </c>
      <c r="D2248">
        <v>2008</v>
      </c>
      <c r="E2248" t="s">
        <v>11202</v>
      </c>
      <c r="F2248" t="s">
        <v>11903</v>
      </c>
      <c r="G2248" s="5">
        <v>200</v>
      </c>
      <c r="H2248">
        <v>24300</v>
      </c>
      <c r="I2248" s="5" t="str">
        <f t="shared" si="70"/>
        <v>|n</v>
      </c>
      <c r="J2248" s="5" t="str">
        <f t="shared" si="71"/>
        <v>2247,Volkswagen,GLI,2008,premium unleaded (required),MANUAL,200,24300,|n</v>
      </c>
    </row>
    <row r="2249" spans="1:10">
      <c r="A2249" s="5">
        <v>2248</v>
      </c>
      <c r="B2249" s="5" t="s">
        <v>11317</v>
      </c>
      <c r="C2249" t="s">
        <v>11521</v>
      </c>
      <c r="D2249">
        <v>2009</v>
      </c>
      <c r="E2249" t="s">
        <v>11209</v>
      </c>
      <c r="F2249" t="s">
        <v>11905</v>
      </c>
      <c r="G2249" s="5">
        <v>200</v>
      </c>
      <c r="H2249">
        <v>25870</v>
      </c>
      <c r="I2249" s="5" t="str">
        <f t="shared" si="70"/>
        <v>|n</v>
      </c>
      <c r="J2249" s="5" t="str">
        <f t="shared" si="71"/>
        <v>2248,Volkswagen,GLI,2009,premium unleaded (recommended),AUTOMATED_MANUAL,200,25870,|n</v>
      </c>
    </row>
    <row r="2250" spans="1:10">
      <c r="A2250" s="5">
        <v>2249</v>
      </c>
      <c r="B2250" s="5" t="s">
        <v>11317</v>
      </c>
      <c r="C2250" t="s">
        <v>11521</v>
      </c>
      <c r="D2250">
        <v>2009</v>
      </c>
      <c r="E2250" t="s">
        <v>11209</v>
      </c>
      <c r="F2250" t="s">
        <v>11903</v>
      </c>
      <c r="G2250" s="5">
        <v>200</v>
      </c>
      <c r="H2250">
        <v>24770</v>
      </c>
      <c r="I2250" s="5" t="str">
        <f t="shared" si="70"/>
        <v>|n</v>
      </c>
      <c r="J2250" s="5" t="str">
        <f t="shared" si="71"/>
        <v>2249,Volkswagen,GLI,2009,premium unleaded (recommended),MANUAL,200,24770,|n</v>
      </c>
    </row>
    <row r="2251" spans="1:10">
      <c r="A2251" s="5">
        <v>2250</v>
      </c>
      <c r="B2251" s="5" t="s">
        <v>11317</v>
      </c>
      <c r="C2251" t="s">
        <v>11521</v>
      </c>
      <c r="D2251">
        <v>2012</v>
      </c>
      <c r="E2251" t="s">
        <v>11209</v>
      </c>
      <c r="F2251" t="s">
        <v>11905</v>
      </c>
      <c r="G2251" s="5">
        <v>200</v>
      </c>
      <c r="H2251">
        <v>27795</v>
      </c>
      <c r="I2251" s="5" t="str">
        <f t="shared" si="70"/>
        <v>|n</v>
      </c>
      <c r="J2251" s="5" t="str">
        <f t="shared" si="71"/>
        <v>2250,Volkswagen,GLI,2012,premium unleaded (recommended),AUTOMATED_MANUAL,200,27795,|n</v>
      </c>
    </row>
    <row r="2252" spans="1:10">
      <c r="A2252" s="5">
        <v>2251</v>
      </c>
      <c r="B2252" s="5" t="s">
        <v>11317</v>
      </c>
      <c r="C2252" t="s">
        <v>11521</v>
      </c>
      <c r="D2252">
        <v>2012</v>
      </c>
      <c r="E2252" t="s">
        <v>11209</v>
      </c>
      <c r="F2252" t="s">
        <v>11903</v>
      </c>
      <c r="G2252" s="5">
        <v>200</v>
      </c>
      <c r="H2252">
        <v>26695</v>
      </c>
      <c r="I2252" s="5" t="str">
        <f t="shared" si="70"/>
        <v>|n</v>
      </c>
      <c r="J2252" s="5" t="str">
        <f t="shared" si="71"/>
        <v>2251,Volkswagen,GLI,2012,premium unleaded (recommended),MANUAL,200,26695,|n</v>
      </c>
    </row>
    <row r="2253" spans="1:10">
      <c r="A2253" s="5">
        <v>2252</v>
      </c>
      <c r="B2253" s="5" t="s">
        <v>11317</v>
      </c>
      <c r="C2253" t="s">
        <v>11528</v>
      </c>
      <c r="D2253">
        <v>2015</v>
      </c>
      <c r="E2253" t="s">
        <v>11219</v>
      </c>
      <c r="F2253" t="s">
        <v>11905</v>
      </c>
      <c r="G2253" s="5">
        <v>150</v>
      </c>
      <c r="H2253">
        <v>29495</v>
      </c>
      <c r="I2253" s="5" t="str">
        <f t="shared" si="70"/>
        <v>|n</v>
      </c>
      <c r="J2253" s="5" t="str">
        <f t="shared" si="71"/>
        <v>2252,Volkswagen,Golf,2015,diesel,AUTOMATED_MANUAL,150,29495,|n</v>
      </c>
    </row>
    <row r="2254" spans="1:10">
      <c r="A2254" s="5">
        <v>2253</v>
      </c>
      <c r="B2254" s="5" t="s">
        <v>11317</v>
      </c>
      <c r="C2254" t="s">
        <v>11528</v>
      </c>
      <c r="D2254">
        <v>2015</v>
      </c>
      <c r="E2254" t="s">
        <v>11219</v>
      </c>
      <c r="F2254" t="s">
        <v>11903</v>
      </c>
      <c r="G2254" s="5">
        <v>150</v>
      </c>
      <c r="H2254">
        <v>28395</v>
      </c>
      <c r="I2254" s="5" t="str">
        <f t="shared" si="70"/>
        <v>|n</v>
      </c>
      <c r="J2254" s="5" t="str">
        <f t="shared" si="71"/>
        <v>2253,Volkswagen,Golf,2015,diesel,MANUAL,150,28395,|n</v>
      </c>
    </row>
    <row r="2255" spans="1:10">
      <c r="A2255" s="5">
        <v>2254</v>
      </c>
      <c r="B2255" s="5" t="s">
        <v>11317</v>
      </c>
      <c r="C2255" t="s">
        <v>11528</v>
      </c>
      <c r="D2255">
        <v>2015</v>
      </c>
      <c r="E2255" t="s">
        <v>11206</v>
      </c>
      <c r="F2255" t="s">
        <v>11904</v>
      </c>
      <c r="G2255" s="5">
        <v>170</v>
      </c>
      <c r="H2255">
        <v>27395</v>
      </c>
      <c r="I2255" s="5" t="str">
        <f t="shared" si="70"/>
        <v>|n</v>
      </c>
      <c r="J2255" s="5" t="str">
        <f t="shared" si="71"/>
        <v>2254,Volkswagen,Golf,2015,regular unleaded,AUTOMATIC,170,27395,|n</v>
      </c>
    </row>
    <row r="2256" spans="1:10">
      <c r="A2256" s="5">
        <v>2255</v>
      </c>
      <c r="B2256" s="5" t="s">
        <v>11317</v>
      </c>
      <c r="C2256" t="s">
        <v>11528</v>
      </c>
      <c r="D2256">
        <v>2015</v>
      </c>
      <c r="E2256" t="s">
        <v>11206</v>
      </c>
      <c r="F2256" t="s">
        <v>11903</v>
      </c>
      <c r="G2256" s="5">
        <v>170</v>
      </c>
      <c r="H2256">
        <v>21295</v>
      </c>
      <c r="I2256" s="5" t="str">
        <f t="shared" si="70"/>
        <v>|n</v>
      </c>
      <c r="J2256" s="5" t="str">
        <f t="shared" si="71"/>
        <v>2255,Volkswagen,Golf,2015,regular unleaded,MANUAL,170,21295,|n</v>
      </c>
    </row>
    <row r="2257" spans="1:10">
      <c r="A2257" s="5">
        <v>2256</v>
      </c>
      <c r="B2257" s="5" t="s">
        <v>11317</v>
      </c>
      <c r="C2257" t="s">
        <v>11528</v>
      </c>
      <c r="D2257">
        <v>2016</v>
      </c>
      <c r="E2257" t="s">
        <v>11206</v>
      </c>
      <c r="F2257" t="s">
        <v>11904</v>
      </c>
      <c r="G2257" s="5">
        <v>170</v>
      </c>
      <c r="H2257">
        <v>27425</v>
      </c>
      <c r="I2257" s="5" t="str">
        <f t="shared" si="70"/>
        <v>|n</v>
      </c>
      <c r="J2257" s="5" t="str">
        <f t="shared" si="71"/>
        <v>2256,Volkswagen,Golf,2016,regular unleaded,AUTOMATIC,170,27425,|n</v>
      </c>
    </row>
    <row r="2258" spans="1:10">
      <c r="A2258" s="5">
        <v>2257</v>
      </c>
      <c r="B2258" s="5" t="s">
        <v>11317</v>
      </c>
      <c r="C2258" t="s">
        <v>11528</v>
      </c>
      <c r="D2258">
        <v>2016</v>
      </c>
      <c r="E2258" t="s">
        <v>11206</v>
      </c>
      <c r="F2258" t="s">
        <v>11903</v>
      </c>
      <c r="G2258" s="5">
        <v>170</v>
      </c>
      <c r="H2258">
        <v>20175</v>
      </c>
      <c r="I2258" s="5" t="str">
        <f t="shared" si="70"/>
        <v>|n</v>
      </c>
      <c r="J2258" s="5" t="str">
        <f t="shared" si="71"/>
        <v>2257,Volkswagen,Golf,2016,regular unleaded,MANUAL,170,20175,|n</v>
      </c>
    </row>
    <row r="2259" spans="1:10">
      <c r="A2259" s="5">
        <v>2258</v>
      </c>
      <c r="B2259" s="5" t="s">
        <v>11317</v>
      </c>
      <c r="C2259" t="s">
        <v>11528</v>
      </c>
      <c r="D2259">
        <v>2017</v>
      </c>
      <c r="E2259" t="s">
        <v>11206</v>
      </c>
      <c r="F2259" t="s">
        <v>11904</v>
      </c>
      <c r="G2259" s="5">
        <v>170</v>
      </c>
      <c r="H2259">
        <v>22695</v>
      </c>
      <c r="I2259" s="5" t="str">
        <f t="shared" si="70"/>
        <v>|n</v>
      </c>
      <c r="J2259" s="5" t="str">
        <f t="shared" si="71"/>
        <v>2258,Volkswagen,Golf,2017,regular unleaded,AUTOMATIC,170,22695,|n</v>
      </c>
    </row>
    <row r="2260" spans="1:10">
      <c r="A2260" s="5">
        <v>2259</v>
      </c>
      <c r="B2260" s="5" t="s">
        <v>11317</v>
      </c>
      <c r="C2260" t="s">
        <v>11528</v>
      </c>
      <c r="D2260">
        <v>2017</v>
      </c>
      <c r="E2260" t="s">
        <v>11206</v>
      </c>
      <c r="F2260" t="s">
        <v>11903</v>
      </c>
      <c r="G2260" s="5">
        <v>170</v>
      </c>
      <c r="H2260">
        <v>21595</v>
      </c>
      <c r="I2260" s="5" t="str">
        <f t="shared" si="70"/>
        <v>|n</v>
      </c>
      <c r="J2260" s="5" t="str">
        <f t="shared" si="71"/>
        <v>2259,Volkswagen,Golf,2017,regular unleaded,MANUAL,170,21595,|n</v>
      </c>
    </row>
    <row r="2261" spans="1:10">
      <c r="A2261" s="5">
        <v>2260</v>
      </c>
      <c r="B2261" s="5" t="s">
        <v>11317</v>
      </c>
      <c r="C2261" t="s">
        <v>11524</v>
      </c>
      <c r="D2261">
        <v>2017</v>
      </c>
      <c r="E2261" t="s">
        <v>11206</v>
      </c>
      <c r="F2261" t="s">
        <v>11905</v>
      </c>
      <c r="G2261" s="5">
        <v>170</v>
      </c>
      <c r="H2261">
        <v>32890</v>
      </c>
      <c r="I2261" s="5" t="str">
        <f t="shared" si="70"/>
        <v>|n</v>
      </c>
      <c r="J2261" s="5" t="str">
        <f t="shared" si="71"/>
        <v>2260,Volkswagen,Golf Alltrack,2017,regular unleaded,AUTOMATED_MANUAL,170,32890,|n</v>
      </c>
    </row>
    <row r="2262" spans="1:10">
      <c r="A2262" s="5">
        <v>2261</v>
      </c>
      <c r="B2262" s="5" t="s">
        <v>11317</v>
      </c>
      <c r="C2262" t="s">
        <v>11524</v>
      </c>
      <c r="D2262">
        <v>2017</v>
      </c>
      <c r="E2262" t="s">
        <v>11206</v>
      </c>
      <c r="F2262" t="s">
        <v>11903</v>
      </c>
      <c r="G2262" s="5">
        <v>170</v>
      </c>
      <c r="H2262">
        <v>29430</v>
      </c>
      <c r="I2262" s="5" t="str">
        <f t="shared" si="70"/>
        <v>|n</v>
      </c>
      <c r="J2262" s="5" t="str">
        <f t="shared" si="71"/>
        <v>2261,Volkswagen,Golf Alltrack,2017,regular unleaded,MANUAL,170,29430,|n</v>
      </c>
    </row>
    <row r="2263" spans="1:10">
      <c r="A2263" s="5">
        <v>2262</v>
      </c>
      <c r="B2263" s="5" t="s">
        <v>11317</v>
      </c>
      <c r="C2263" t="s">
        <v>11525</v>
      </c>
      <c r="D2263">
        <v>2015</v>
      </c>
      <c r="E2263" t="s">
        <v>11209</v>
      </c>
      <c r="F2263" t="s">
        <v>11905</v>
      </c>
      <c r="G2263" s="5">
        <v>220</v>
      </c>
      <c r="H2263">
        <v>32640</v>
      </c>
      <c r="I2263" s="5" t="str">
        <f t="shared" si="70"/>
        <v>|n</v>
      </c>
      <c r="J2263" s="5" t="str">
        <f t="shared" si="71"/>
        <v>2262,Volkswagen,Golf GTI,2015,premium unleaded (recommended),AUTOMATED_MANUAL,220,32640,|n</v>
      </c>
    </row>
    <row r="2264" spans="1:10">
      <c r="A2264" s="5">
        <v>2263</v>
      </c>
      <c r="B2264" s="5" t="s">
        <v>11317</v>
      </c>
      <c r="C2264" t="s">
        <v>11525</v>
      </c>
      <c r="D2264">
        <v>2015</v>
      </c>
      <c r="E2264" t="s">
        <v>11209</v>
      </c>
      <c r="F2264" t="s">
        <v>11903</v>
      </c>
      <c r="G2264" s="5">
        <v>220</v>
      </c>
      <c r="H2264">
        <v>31540</v>
      </c>
      <c r="I2264" s="5" t="str">
        <f t="shared" si="70"/>
        <v>|n</v>
      </c>
      <c r="J2264" s="5" t="str">
        <f t="shared" si="71"/>
        <v>2263,Volkswagen,Golf GTI,2015,premium unleaded (recommended),MANUAL,220,31540,|n</v>
      </c>
    </row>
    <row r="2265" spans="1:10">
      <c r="A2265" s="5">
        <v>2264</v>
      </c>
      <c r="B2265" s="5" t="s">
        <v>11317</v>
      </c>
      <c r="C2265" t="s">
        <v>11525</v>
      </c>
      <c r="D2265">
        <v>2016</v>
      </c>
      <c r="E2265" t="s">
        <v>11209</v>
      </c>
      <c r="F2265" t="s">
        <v>11905</v>
      </c>
      <c r="G2265" s="5">
        <v>220</v>
      </c>
      <c r="H2265">
        <v>32730</v>
      </c>
      <c r="I2265" s="5" t="str">
        <f t="shared" si="70"/>
        <v>|n</v>
      </c>
      <c r="J2265" s="5" t="str">
        <f t="shared" si="71"/>
        <v>2264,Volkswagen,Golf GTI,2016,premium unleaded (recommended),AUTOMATED_MANUAL,220,32730,|n</v>
      </c>
    </row>
    <row r="2266" spans="1:10">
      <c r="A2266" s="5">
        <v>2265</v>
      </c>
      <c r="B2266" s="5" t="s">
        <v>11317</v>
      </c>
      <c r="C2266" t="s">
        <v>11525</v>
      </c>
      <c r="D2266">
        <v>2016</v>
      </c>
      <c r="E2266" t="s">
        <v>11209</v>
      </c>
      <c r="F2266" t="s">
        <v>11903</v>
      </c>
      <c r="G2266" s="5">
        <v>220</v>
      </c>
      <c r="H2266">
        <v>31630</v>
      </c>
      <c r="I2266" s="5" t="str">
        <f t="shared" si="70"/>
        <v>|n</v>
      </c>
      <c r="J2266" s="5" t="str">
        <f t="shared" si="71"/>
        <v>2265,Volkswagen,Golf GTI,2016,premium unleaded (recommended),MANUAL,220,31630,|n</v>
      </c>
    </row>
    <row r="2267" spans="1:10">
      <c r="A2267" s="5">
        <v>2266</v>
      </c>
      <c r="B2267" s="5" t="s">
        <v>11317</v>
      </c>
      <c r="C2267" t="s">
        <v>11525</v>
      </c>
      <c r="D2267">
        <v>2017</v>
      </c>
      <c r="E2267" t="s">
        <v>11209</v>
      </c>
      <c r="F2267" t="s">
        <v>11905</v>
      </c>
      <c r="G2267" s="5">
        <v>220</v>
      </c>
      <c r="H2267">
        <v>35195</v>
      </c>
      <c r="I2267" s="5" t="str">
        <f t="shared" si="70"/>
        <v>|n</v>
      </c>
      <c r="J2267" s="5" t="str">
        <f t="shared" si="71"/>
        <v>2266,Volkswagen,Golf GTI,2017,premium unleaded (recommended),AUTOMATED_MANUAL,220,35195,|n</v>
      </c>
    </row>
    <row r="2268" spans="1:10">
      <c r="A2268" s="5">
        <v>2267</v>
      </c>
      <c r="B2268" s="5" t="s">
        <v>11317</v>
      </c>
      <c r="C2268" t="s">
        <v>11525</v>
      </c>
      <c r="D2268">
        <v>2017</v>
      </c>
      <c r="E2268" t="s">
        <v>11209</v>
      </c>
      <c r="F2268" t="s">
        <v>11903</v>
      </c>
      <c r="G2268" s="5">
        <v>220</v>
      </c>
      <c r="H2268">
        <v>34095</v>
      </c>
      <c r="I2268" s="5" t="str">
        <f t="shared" si="70"/>
        <v>|n</v>
      </c>
      <c r="J2268" s="5" t="str">
        <f t="shared" si="71"/>
        <v>2267,Volkswagen,Golf GTI,2017,premium unleaded (recommended),MANUAL,220,34095,|n</v>
      </c>
    </row>
    <row r="2269" spans="1:10">
      <c r="A2269" s="5">
        <v>2268</v>
      </c>
      <c r="B2269" s="5" t="s">
        <v>11317</v>
      </c>
      <c r="C2269" t="s">
        <v>11526</v>
      </c>
      <c r="D2269">
        <v>2015</v>
      </c>
      <c r="E2269" t="s">
        <v>11209</v>
      </c>
      <c r="F2269" t="s">
        <v>11905</v>
      </c>
      <c r="G2269" s="5">
        <v>292</v>
      </c>
      <c r="H2269">
        <v>39090</v>
      </c>
      <c r="I2269" s="5" t="str">
        <f t="shared" si="70"/>
        <v>|n</v>
      </c>
      <c r="J2269" s="5" t="str">
        <f t="shared" si="71"/>
        <v>2268,Volkswagen,Golf R,2015,premium unleaded (recommended),AUTOMATED_MANUAL,292,39090,|n</v>
      </c>
    </row>
    <row r="2270" spans="1:10">
      <c r="A2270" s="5">
        <v>2269</v>
      </c>
      <c r="B2270" s="5" t="s">
        <v>11317</v>
      </c>
      <c r="C2270" t="s">
        <v>11526</v>
      </c>
      <c r="D2270">
        <v>2016</v>
      </c>
      <c r="E2270" t="s">
        <v>11209</v>
      </c>
      <c r="F2270" t="s">
        <v>11905</v>
      </c>
      <c r="G2270" s="5">
        <v>292</v>
      </c>
      <c r="H2270">
        <v>38995</v>
      </c>
      <c r="I2270" s="5">
        <f t="shared" si="70"/>
        <v>2268</v>
      </c>
      <c r="J2270" s="5" t="str">
        <f t="shared" si="71"/>
        <v>2269,Volkswagen,Golf R,2016,premium unleaded (recommended),AUTOMATED_MANUAL,292,38995,2268</v>
      </c>
    </row>
    <row r="2271" spans="1:10">
      <c r="A2271" s="5">
        <v>2270</v>
      </c>
      <c r="B2271" s="5" t="s">
        <v>11317</v>
      </c>
      <c r="C2271" t="s">
        <v>11526</v>
      </c>
      <c r="D2271">
        <v>2016</v>
      </c>
      <c r="E2271" t="s">
        <v>11209</v>
      </c>
      <c r="F2271" t="s">
        <v>11903</v>
      </c>
      <c r="G2271" s="5">
        <v>292</v>
      </c>
      <c r="H2271">
        <v>37895</v>
      </c>
      <c r="I2271" s="5" t="str">
        <f t="shared" si="70"/>
        <v>|n</v>
      </c>
      <c r="J2271" s="5" t="str">
        <f t="shared" si="71"/>
        <v>2270,Volkswagen,Golf R,2016,premium unleaded (recommended),MANUAL,292,37895,|n</v>
      </c>
    </row>
    <row r="2272" spans="1:10">
      <c r="A2272" s="5">
        <v>2271</v>
      </c>
      <c r="B2272" s="5" t="s">
        <v>11317</v>
      </c>
      <c r="C2272" t="s">
        <v>11526</v>
      </c>
      <c r="D2272">
        <v>2017</v>
      </c>
      <c r="E2272" t="s">
        <v>11209</v>
      </c>
      <c r="F2272" t="s">
        <v>11905</v>
      </c>
      <c r="G2272" s="5">
        <v>292</v>
      </c>
      <c r="H2272">
        <v>40475</v>
      </c>
      <c r="I2272" s="5" t="str">
        <f t="shared" si="70"/>
        <v>|n</v>
      </c>
      <c r="J2272" s="5" t="str">
        <f t="shared" si="71"/>
        <v>2271,Volkswagen,Golf R,2017,premium unleaded (recommended),AUTOMATED_MANUAL,292,40475,|n</v>
      </c>
    </row>
    <row r="2273" spans="1:10">
      <c r="A2273" s="5">
        <v>2272</v>
      </c>
      <c r="B2273" s="5" t="s">
        <v>11317</v>
      </c>
      <c r="C2273" t="s">
        <v>11526</v>
      </c>
      <c r="D2273">
        <v>2017</v>
      </c>
      <c r="E2273" t="s">
        <v>11209</v>
      </c>
      <c r="F2273" t="s">
        <v>11903</v>
      </c>
      <c r="G2273" s="5">
        <v>292</v>
      </c>
      <c r="H2273">
        <v>39375</v>
      </c>
      <c r="I2273" s="5" t="str">
        <f t="shared" si="70"/>
        <v>|n</v>
      </c>
      <c r="J2273" s="5" t="str">
        <f t="shared" si="71"/>
        <v>2272,Volkswagen,Golf R,2017,premium unleaded (recommended),MANUAL,292,39375,|n</v>
      </c>
    </row>
    <row r="2274" spans="1:10">
      <c r="A2274" s="5">
        <v>2273</v>
      </c>
      <c r="B2274" s="5" t="s">
        <v>11317</v>
      </c>
      <c r="C2274" t="s">
        <v>11527</v>
      </c>
      <c r="D2274">
        <v>2015</v>
      </c>
      <c r="E2274" t="s">
        <v>11219</v>
      </c>
      <c r="F2274" t="s">
        <v>11905</v>
      </c>
      <c r="G2274" s="5">
        <v>150</v>
      </c>
      <c r="H2274">
        <v>31445</v>
      </c>
      <c r="I2274" s="5" t="str">
        <f t="shared" si="70"/>
        <v>|n</v>
      </c>
      <c r="J2274" s="5" t="str">
        <f t="shared" si="71"/>
        <v>2273,Volkswagen,Golf SportWagen,2015,diesel,AUTOMATED_MANUAL,150,31445,|n</v>
      </c>
    </row>
    <row r="2275" spans="1:10">
      <c r="A2275" s="5">
        <v>2274</v>
      </c>
      <c r="B2275" s="5" t="s">
        <v>11317</v>
      </c>
      <c r="C2275" t="s">
        <v>11527</v>
      </c>
      <c r="D2275">
        <v>2015</v>
      </c>
      <c r="E2275" t="s">
        <v>11219</v>
      </c>
      <c r="F2275" t="s">
        <v>11903</v>
      </c>
      <c r="G2275" s="5">
        <v>150</v>
      </c>
      <c r="H2275">
        <v>30345</v>
      </c>
      <c r="I2275" s="5" t="str">
        <f t="shared" si="70"/>
        <v>|n</v>
      </c>
      <c r="J2275" s="5" t="str">
        <f t="shared" si="71"/>
        <v>2274,Volkswagen,Golf SportWagen,2015,diesel,MANUAL,150,30345,|n</v>
      </c>
    </row>
    <row r="2276" spans="1:10">
      <c r="A2276" s="5">
        <v>2275</v>
      </c>
      <c r="B2276" s="5" t="s">
        <v>11317</v>
      </c>
      <c r="C2276" t="s">
        <v>11527</v>
      </c>
      <c r="D2276">
        <v>2015</v>
      </c>
      <c r="E2276" t="s">
        <v>11206</v>
      </c>
      <c r="F2276" t="s">
        <v>11904</v>
      </c>
      <c r="G2276" s="5">
        <v>170</v>
      </c>
      <c r="H2276">
        <v>29345</v>
      </c>
      <c r="I2276" s="5" t="str">
        <f t="shared" si="70"/>
        <v>|n</v>
      </c>
      <c r="J2276" s="5" t="str">
        <f t="shared" si="71"/>
        <v>2275,Volkswagen,Golf SportWagen,2015,regular unleaded,AUTOMATIC,170,29345,|n</v>
      </c>
    </row>
    <row r="2277" spans="1:10">
      <c r="A2277" s="5">
        <v>2276</v>
      </c>
      <c r="B2277" s="5" t="s">
        <v>11317</v>
      </c>
      <c r="C2277" t="s">
        <v>11527</v>
      </c>
      <c r="D2277">
        <v>2015</v>
      </c>
      <c r="E2277" t="s">
        <v>11206</v>
      </c>
      <c r="F2277" t="s">
        <v>11903</v>
      </c>
      <c r="G2277" s="5">
        <v>170</v>
      </c>
      <c r="H2277">
        <v>21395</v>
      </c>
      <c r="I2277" s="5" t="str">
        <f t="shared" si="70"/>
        <v>|n</v>
      </c>
      <c r="J2277" s="5" t="str">
        <f t="shared" si="71"/>
        <v>2276,Volkswagen,Golf SportWagen,2015,regular unleaded,MANUAL,170,21395,|n</v>
      </c>
    </row>
    <row r="2278" spans="1:10">
      <c r="A2278" s="5">
        <v>2277</v>
      </c>
      <c r="B2278" s="5" t="s">
        <v>11317</v>
      </c>
      <c r="C2278" t="s">
        <v>11527</v>
      </c>
      <c r="D2278">
        <v>2016</v>
      </c>
      <c r="E2278" t="s">
        <v>11206</v>
      </c>
      <c r="F2278" t="s">
        <v>11904</v>
      </c>
      <c r="G2278" s="5">
        <v>170</v>
      </c>
      <c r="H2278">
        <v>29385</v>
      </c>
      <c r="I2278" s="5" t="str">
        <f t="shared" si="70"/>
        <v>|n</v>
      </c>
      <c r="J2278" s="5" t="str">
        <f t="shared" si="71"/>
        <v>2277,Volkswagen,Golf SportWagen,2016,regular unleaded,AUTOMATIC,170,29385,|n</v>
      </c>
    </row>
    <row r="2279" spans="1:10">
      <c r="A2279" s="5">
        <v>2278</v>
      </c>
      <c r="B2279" s="5" t="s">
        <v>11317</v>
      </c>
      <c r="C2279" t="s">
        <v>11527</v>
      </c>
      <c r="D2279">
        <v>2016</v>
      </c>
      <c r="E2279" t="s">
        <v>11206</v>
      </c>
      <c r="F2279" t="s">
        <v>11903</v>
      </c>
      <c r="G2279" s="5">
        <v>170</v>
      </c>
      <c r="H2279">
        <v>21625</v>
      </c>
      <c r="I2279" s="5" t="str">
        <f t="shared" si="70"/>
        <v>|n</v>
      </c>
      <c r="J2279" s="5" t="str">
        <f t="shared" si="71"/>
        <v>2278,Volkswagen,Golf SportWagen,2016,regular unleaded,MANUAL,170,21625,|n</v>
      </c>
    </row>
    <row r="2280" spans="1:10">
      <c r="A2280" s="5">
        <v>2279</v>
      </c>
      <c r="B2280" s="5" t="s">
        <v>11317</v>
      </c>
      <c r="C2280" t="s">
        <v>11527</v>
      </c>
      <c r="D2280">
        <v>2017</v>
      </c>
      <c r="E2280" t="s">
        <v>11206</v>
      </c>
      <c r="F2280" t="s">
        <v>11904</v>
      </c>
      <c r="G2280" s="5">
        <v>170</v>
      </c>
      <c r="H2280">
        <v>29970</v>
      </c>
      <c r="I2280" s="5" t="str">
        <f t="shared" si="70"/>
        <v>|n</v>
      </c>
      <c r="J2280" s="5" t="str">
        <f t="shared" si="71"/>
        <v>2279,Volkswagen,Golf SportWagen,2017,regular unleaded,AUTOMATIC,170,29970,|n</v>
      </c>
    </row>
    <row r="2281" spans="1:10">
      <c r="A2281" s="5">
        <v>2280</v>
      </c>
      <c r="B2281" s="5" t="s">
        <v>11317</v>
      </c>
      <c r="C2281" t="s">
        <v>11527</v>
      </c>
      <c r="D2281">
        <v>2017</v>
      </c>
      <c r="E2281" t="s">
        <v>11206</v>
      </c>
      <c r="F2281" t="s">
        <v>11903</v>
      </c>
      <c r="G2281" s="5">
        <v>170</v>
      </c>
      <c r="H2281">
        <v>21580</v>
      </c>
      <c r="I2281" s="5" t="str">
        <f t="shared" si="70"/>
        <v>|n</v>
      </c>
      <c r="J2281" s="5" t="str">
        <f t="shared" si="71"/>
        <v>2280,Volkswagen,Golf SportWagen,2017,regular unleaded,MANUAL,170,21580,|n</v>
      </c>
    </row>
    <row r="2282" spans="1:10">
      <c r="A2282" s="5">
        <v>2281</v>
      </c>
      <c r="B2282" s="5" t="s">
        <v>11317</v>
      </c>
      <c r="C2282" t="s">
        <v>11545</v>
      </c>
      <c r="D2282">
        <v>2012</v>
      </c>
      <c r="E2282" t="s">
        <v>11209</v>
      </c>
      <c r="F2282" t="s">
        <v>11905</v>
      </c>
      <c r="G2282" s="5">
        <v>200</v>
      </c>
      <c r="H2282">
        <v>31695</v>
      </c>
      <c r="I2282" s="5" t="str">
        <f t="shared" si="70"/>
        <v>|n</v>
      </c>
      <c r="J2282" s="5" t="str">
        <f t="shared" si="71"/>
        <v>2281,Volkswagen,GTI,2012,premium unleaded (recommended),AUTOMATED_MANUAL,200,31695,|n</v>
      </c>
    </row>
    <row r="2283" spans="1:10">
      <c r="A2283" s="5">
        <v>2282</v>
      </c>
      <c r="B2283" s="5" t="s">
        <v>11317</v>
      </c>
      <c r="C2283" t="s">
        <v>11545</v>
      </c>
      <c r="D2283">
        <v>2012</v>
      </c>
      <c r="E2283" t="s">
        <v>11209</v>
      </c>
      <c r="F2283" t="s">
        <v>11903</v>
      </c>
      <c r="G2283" s="5">
        <v>200</v>
      </c>
      <c r="H2283">
        <v>30595</v>
      </c>
      <c r="I2283" s="5" t="str">
        <f t="shared" si="70"/>
        <v>|n</v>
      </c>
      <c r="J2283" s="5" t="str">
        <f t="shared" si="71"/>
        <v>2282,Volkswagen,GTI,2012,premium unleaded (recommended),MANUAL,200,30595,|n</v>
      </c>
    </row>
    <row r="2284" spans="1:10">
      <c r="A2284" s="5">
        <v>2283</v>
      </c>
      <c r="B2284" s="5" t="s">
        <v>11317</v>
      </c>
      <c r="C2284" t="s">
        <v>11545</v>
      </c>
      <c r="D2284">
        <v>2013</v>
      </c>
      <c r="E2284" t="s">
        <v>11209</v>
      </c>
      <c r="F2284" t="s">
        <v>11905</v>
      </c>
      <c r="G2284" s="5">
        <v>200</v>
      </c>
      <c r="H2284">
        <v>32095</v>
      </c>
      <c r="I2284" s="5" t="str">
        <f t="shared" si="70"/>
        <v>|n</v>
      </c>
      <c r="J2284" s="5" t="str">
        <f t="shared" si="71"/>
        <v>2283,Volkswagen,GTI,2013,premium unleaded (recommended),AUTOMATED_MANUAL,200,32095,|n</v>
      </c>
    </row>
    <row r="2285" spans="1:10">
      <c r="A2285" s="5">
        <v>2284</v>
      </c>
      <c r="B2285" s="5" t="s">
        <v>11317</v>
      </c>
      <c r="C2285" t="s">
        <v>11545</v>
      </c>
      <c r="D2285">
        <v>2013</v>
      </c>
      <c r="E2285" t="s">
        <v>11209</v>
      </c>
      <c r="F2285" t="s">
        <v>11903</v>
      </c>
      <c r="G2285" s="5">
        <v>200</v>
      </c>
      <c r="H2285">
        <v>30995</v>
      </c>
      <c r="I2285" s="5" t="str">
        <f t="shared" si="70"/>
        <v>|n</v>
      </c>
      <c r="J2285" s="5" t="str">
        <f t="shared" si="71"/>
        <v>2284,Volkswagen,GTI,2013,premium unleaded (recommended),MANUAL,200,30995,|n</v>
      </c>
    </row>
    <row r="2286" spans="1:10">
      <c r="A2286" s="5">
        <v>2285</v>
      </c>
      <c r="B2286" s="5" t="s">
        <v>11317</v>
      </c>
      <c r="C2286" t="s">
        <v>11545</v>
      </c>
      <c r="D2286">
        <v>2014</v>
      </c>
      <c r="E2286" t="s">
        <v>11209</v>
      </c>
      <c r="F2286" t="s">
        <v>11905</v>
      </c>
      <c r="G2286" s="5">
        <v>200</v>
      </c>
      <c r="H2286">
        <v>30795</v>
      </c>
      <c r="I2286" s="5" t="str">
        <f t="shared" si="70"/>
        <v>|n</v>
      </c>
      <c r="J2286" s="5" t="str">
        <f t="shared" si="71"/>
        <v>2285,Volkswagen,GTI,2014,premium unleaded (recommended),AUTOMATED_MANUAL,200,30795,|n</v>
      </c>
    </row>
    <row r="2287" spans="1:10">
      <c r="A2287" s="5">
        <v>2286</v>
      </c>
      <c r="B2287" s="5" t="s">
        <v>11317</v>
      </c>
      <c r="C2287" t="s">
        <v>11545</v>
      </c>
      <c r="D2287">
        <v>2014</v>
      </c>
      <c r="E2287" t="s">
        <v>11209</v>
      </c>
      <c r="F2287" t="s">
        <v>11903</v>
      </c>
      <c r="G2287" s="5">
        <v>200</v>
      </c>
      <c r="H2287">
        <v>29695</v>
      </c>
      <c r="I2287" s="5" t="str">
        <f t="shared" si="70"/>
        <v>|n</v>
      </c>
      <c r="J2287" s="5" t="str">
        <f t="shared" si="71"/>
        <v>2286,Volkswagen,GTI,2014,premium unleaded (recommended),MANUAL,200,29695,|n</v>
      </c>
    </row>
    <row r="2288" spans="1:10">
      <c r="A2288" s="5">
        <v>2287</v>
      </c>
      <c r="B2288" s="5" t="s">
        <v>11317</v>
      </c>
      <c r="C2288" t="s">
        <v>11580</v>
      </c>
      <c r="D2288">
        <v>2015</v>
      </c>
      <c r="E2288" t="s">
        <v>11219</v>
      </c>
      <c r="F2288" t="s">
        <v>11905</v>
      </c>
      <c r="G2288" s="5">
        <v>150</v>
      </c>
      <c r="H2288">
        <v>27510</v>
      </c>
      <c r="I2288" s="5" t="str">
        <f t="shared" si="70"/>
        <v>|n</v>
      </c>
      <c r="J2288" s="5" t="str">
        <f t="shared" si="71"/>
        <v>2287,Volkswagen,Jetta,2015,diesel,AUTOMATED_MANUAL,150,27510,|n</v>
      </c>
    </row>
    <row r="2289" spans="1:10">
      <c r="A2289" s="5">
        <v>2288</v>
      </c>
      <c r="B2289" s="5" t="s">
        <v>11317</v>
      </c>
      <c r="C2289" t="s">
        <v>11580</v>
      </c>
      <c r="D2289">
        <v>2015</v>
      </c>
      <c r="E2289" t="s">
        <v>11219</v>
      </c>
      <c r="F2289" t="s">
        <v>11903</v>
      </c>
      <c r="G2289" s="5">
        <v>150</v>
      </c>
      <c r="H2289">
        <v>26410</v>
      </c>
      <c r="I2289" s="5" t="str">
        <f t="shared" si="70"/>
        <v>|n</v>
      </c>
      <c r="J2289" s="5" t="str">
        <f t="shared" si="71"/>
        <v>2288,Volkswagen,Jetta,2015,diesel,MANUAL,150,26410,|n</v>
      </c>
    </row>
    <row r="2290" spans="1:10">
      <c r="A2290" s="5">
        <v>2289</v>
      </c>
      <c r="B2290" s="5" t="s">
        <v>11317</v>
      </c>
      <c r="C2290" t="s">
        <v>11580</v>
      </c>
      <c r="D2290">
        <v>2015</v>
      </c>
      <c r="E2290" t="s">
        <v>11209</v>
      </c>
      <c r="F2290" t="s">
        <v>11904</v>
      </c>
      <c r="G2290" s="5">
        <v>210</v>
      </c>
      <c r="H2290">
        <v>30380</v>
      </c>
      <c r="I2290" s="5" t="str">
        <f t="shared" si="70"/>
        <v>|n</v>
      </c>
      <c r="J2290" s="5" t="str">
        <f t="shared" si="71"/>
        <v>2289,Volkswagen,Jetta,2015,premium unleaded (recommended),AUTOMATIC,210,30380,|n</v>
      </c>
    </row>
    <row r="2291" spans="1:10">
      <c r="A2291" s="5">
        <v>2290</v>
      </c>
      <c r="B2291" s="5" t="s">
        <v>11317</v>
      </c>
      <c r="C2291" t="s">
        <v>11580</v>
      </c>
      <c r="D2291">
        <v>2015</v>
      </c>
      <c r="E2291" t="s">
        <v>11209</v>
      </c>
      <c r="F2291" t="s">
        <v>11903</v>
      </c>
      <c r="G2291" s="5">
        <v>210</v>
      </c>
      <c r="H2291">
        <v>29280</v>
      </c>
      <c r="I2291" s="5" t="str">
        <f t="shared" si="70"/>
        <v>|n</v>
      </c>
      <c r="J2291" s="5" t="str">
        <f t="shared" si="71"/>
        <v>2290,Volkswagen,Jetta,2015,premium unleaded (recommended),MANUAL,210,29280,|n</v>
      </c>
    </row>
    <row r="2292" spans="1:10">
      <c r="A2292" s="5">
        <v>2291</v>
      </c>
      <c r="B2292" s="5" t="s">
        <v>11317</v>
      </c>
      <c r="C2292" t="s">
        <v>11580</v>
      </c>
      <c r="D2292">
        <v>2015</v>
      </c>
      <c r="E2292" t="s">
        <v>11202</v>
      </c>
      <c r="F2292" t="s">
        <v>11905</v>
      </c>
      <c r="G2292" s="5">
        <v>170</v>
      </c>
      <c r="H2292">
        <v>31670</v>
      </c>
      <c r="I2292" s="5" t="str">
        <f t="shared" si="70"/>
        <v>|n</v>
      </c>
      <c r="J2292" s="5" t="str">
        <f t="shared" si="71"/>
        <v>2291,Volkswagen,Jetta,2015,premium unleaded (required),AUTOMATED_MANUAL,170,31670,|n</v>
      </c>
    </row>
    <row r="2293" spans="1:10">
      <c r="A2293" s="5">
        <v>2292</v>
      </c>
      <c r="B2293" s="5" t="s">
        <v>11317</v>
      </c>
      <c r="C2293" t="s">
        <v>11580</v>
      </c>
      <c r="D2293">
        <v>2015</v>
      </c>
      <c r="E2293" t="s">
        <v>11206</v>
      </c>
      <c r="F2293" t="s">
        <v>11904</v>
      </c>
      <c r="G2293" s="5">
        <v>170</v>
      </c>
      <c r="H2293">
        <v>25380</v>
      </c>
      <c r="I2293" s="5" t="str">
        <f t="shared" si="70"/>
        <v>|n</v>
      </c>
      <c r="J2293" s="5" t="str">
        <f t="shared" si="71"/>
        <v>2292,Volkswagen,Jetta,2015,regular unleaded,AUTOMATIC,170,25380,|n</v>
      </c>
    </row>
    <row r="2294" spans="1:10">
      <c r="A2294" s="5">
        <v>2293</v>
      </c>
      <c r="B2294" s="5" t="s">
        <v>11317</v>
      </c>
      <c r="C2294" t="s">
        <v>11580</v>
      </c>
      <c r="D2294">
        <v>2015</v>
      </c>
      <c r="E2294" t="s">
        <v>11206</v>
      </c>
      <c r="F2294" t="s">
        <v>11903</v>
      </c>
      <c r="G2294" s="5">
        <v>170</v>
      </c>
      <c r="H2294">
        <v>20895</v>
      </c>
      <c r="I2294" s="5" t="str">
        <f t="shared" si="70"/>
        <v>|n</v>
      </c>
      <c r="J2294" s="5" t="str">
        <f t="shared" si="71"/>
        <v>2293,Volkswagen,Jetta,2015,regular unleaded,MANUAL,170,20895,|n</v>
      </c>
    </row>
    <row r="2295" spans="1:10">
      <c r="A2295" s="5">
        <v>2294</v>
      </c>
      <c r="B2295" s="5" t="s">
        <v>11317</v>
      </c>
      <c r="C2295" t="s">
        <v>11580</v>
      </c>
      <c r="D2295">
        <v>2016</v>
      </c>
      <c r="E2295" t="s">
        <v>11209</v>
      </c>
      <c r="F2295" t="s">
        <v>11904</v>
      </c>
      <c r="G2295" s="5">
        <v>210</v>
      </c>
      <c r="H2295">
        <v>30380</v>
      </c>
      <c r="I2295" s="5" t="str">
        <f t="shared" si="70"/>
        <v>|n</v>
      </c>
      <c r="J2295" s="5" t="str">
        <f t="shared" si="71"/>
        <v>2294,Volkswagen,Jetta,2016,premium unleaded (recommended),AUTOMATIC,210,30380,|n</v>
      </c>
    </row>
    <row r="2296" spans="1:10">
      <c r="A2296" s="5">
        <v>2295</v>
      </c>
      <c r="B2296" s="5" t="s">
        <v>11317</v>
      </c>
      <c r="C2296" t="s">
        <v>11580</v>
      </c>
      <c r="D2296">
        <v>2016</v>
      </c>
      <c r="E2296" t="s">
        <v>11209</v>
      </c>
      <c r="F2296" t="s">
        <v>11903</v>
      </c>
      <c r="G2296" s="5">
        <v>210</v>
      </c>
      <c r="H2296">
        <v>29280</v>
      </c>
      <c r="I2296" s="5" t="str">
        <f t="shared" si="70"/>
        <v>|n</v>
      </c>
      <c r="J2296" s="5" t="str">
        <f t="shared" si="71"/>
        <v>2295,Volkswagen,Jetta,2016,premium unleaded (recommended),MANUAL,210,29280,|n</v>
      </c>
    </row>
    <row r="2297" spans="1:10">
      <c r="A2297" s="5">
        <v>2296</v>
      </c>
      <c r="B2297" s="5" t="s">
        <v>11317</v>
      </c>
      <c r="C2297" t="s">
        <v>11580</v>
      </c>
      <c r="D2297">
        <v>2016</v>
      </c>
      <c r="E2297" t="s">
        <v>11202</v>
      </c>
      <c r="F2297" t="s">
        <v>11905</v>
      </c>
      <c r="G2297" s="5">
        <v>170</v>
      </c>
      <c r="H2297">
        <v>31120</v>
      </c>
      <c r="I2297" s="5" t="str">
        <f t="shared" si="70"/>
        <v>|n</v>
      </c>
      <c r="J2297" s="5" t="str">
        <f t="shared" si="71"/>
        <v>2296,Volkswagen,Jetta,2016,premium unleaded (required),AUTOMATED_MANUAL,170,31120,|n</v>
      </c>
    </row>
    <row r="2298" spans="1:10">
      <c r="A2298" s="5">
        <v>2297</v>
      </c>
      <c r="B2298" s="5" t="s">
        <v>11317</v>
      </c>
      <c r="C2298" t="s">
        <v>11580</v>
      </c>
      <c r="D2298">
        <v>2016</v>
      </c>
      <c r="E2298" t="s">
        <v>11206</v>
      </c>
      <c r="F2298" t="s">
        <v>11904</v>
      </c>
      <c r="G2298" s="5">
        <v>170</v>
      </c>
      <c r="H2298">
        <v>25380</v>
      </c>
      <c r="I2298" s="5" t="str">
        <f t="shared" si="70"/>
        <v>|n</v>
      </c>
      <c r="J2298" s="5" t="str">
        <f t="shared" si="71"/>
        <v>2297,Volkswagen,Jetta,2016,regular unleaded,AUTOMATIC,170,25380,|n</v>
      </c>
    </row>
    <row r="2299" spans="1:10">
      <c r="A2299" s="5">
        <v>2298</v>
      </c>
      <c r="B2299" s="5" t="s">
        <v>11317</v>
      </c>
      <c r="C2299" t="s">
        <v>11580</v>
      </c>
      <c r="D2299">
        <v>2016</v>
      </c>
      <c r="E2299" t="s">
        <v>11206</v>
      </c>
      <c r="F2299" t="s">
        <v>11903</v>
      </c>
      <c r="G2299" s="5">
        <v>170</v>
      </c>
      <c r="H2299">
        <v>20895</v>
      </c>
      <c r="I2299" s="5" t="str">
        <f t="shared" si="70"/>
        <v>|n</v>
      </c>
      <c r="J2299" s="5" t="str">
        <f t="shared" si="71"/>
        <v>2298,Volkswagen,Jetta,2016,regular unleaded,MANUAL,170,20895,|n</v>
      </c>
    </row>
    <row r="2300" spans="1:10">
      <c r="A2300" s="5">
        <v>2299</v>
      </c>
      <c r="B2300" s="5" t="s">
        <v>11317</v>
      </c>
      <c r="C2300" t="s">
        <v>11580</v>
      </c>
      <c r="D2300">
        <v>2017</v>
      </c>
      <c r="E2300" t="s">
        <v>11209</v>
      </c>
      <c r="F2300" t="s">
        <v>11905</v>
      </c>
      <c r="G2300" s="5">
        <v>210</v>
      </c>
      <c r="H2300">
        <v>28995</v>
      </c>
      <c r="I2300" s="5" t="str">
        <f t="shared" si="70"/>
        <v>|n</v>
      </c>
      <c r="J2300" s="5" t="str">
        <f t="shared" si="71"/>
        <v>2299,Volkswagen,Jetta,2017,premium unleaded (recommended),AUTOMATED_MANUAL,210,28995,|n</v>
      </c>
    </row>
    <row r="2301" spans="1:10">
      <c r="A2301" s="5">
        <v>2300</v>
      </c>
      <c r="B2301" s="5" t="s">
        <v>11317</v>
      </c>
      <c r="C2301" t="s">
        <v>11580</v>
      </c>
      <c r="D2301">
        <v>2017</v>
      </c>
      <c r="E2301" t="s">
        <v>11209</v>
      </c>
      <c r="F2301" t="s">
        <v>11904</v>
      </c>
      <c r="G2301" s="5">
        <v>170</v>
      </c>
      <c r="H2301">
        <v>24995</v>
      </c>
      <c r="I2301" s="5" t="str">
        <f t="shared" si="70"/>
        <v>|n</v>
      </c>
      <c r="J2301" s="5" t="str">
        <f t="shared" si="71"/>
        <v>2300,Volkswagen,Jetta,2017,premium unleaded (recommended),AUTOMATIC,170,24995,|n</v>
      </c>
    </row>
    <row r="2302" spans="1:10">
      <c r="A2302" s="5">
        <v>2301</v>
      </c>
      <c r="B2302" s="5" t="s">
        <v>11317</v>
      </c>
      <c r="C2302" t="s">
        <v>11580</v>
      </c>
      <c r="D2302">
        <v>2017</v>
      </c>
      <c r="E2302" t="s">
        <v>11209</v>
      </c>
      <c r="F2302" t="s">
        <v>11903</v>
      </c>
      <c r="G2302" s="5">
        <v>210</v>
      </c>
      <c r="H2302">
        <v>27895</v>
      </c>
      <c r="I2302" s="5" t="str">
        <f t="shared" si="70"/>
        <v>|n</v>
      </c>
      <c r="J2302" s="5" t="str">
        <f t="shared" si="71"/>
        <v>2301,Volkswagen,Jetta,2017,premium unleaded (recommended),MANUAL,210,27895,|n</v>
      </c>
    </row>
    <row r="2303" spans="1:10">
      <c r="A2303" s="5">
        <v>2302</v>
      </c>
      <c r="B2303" s="5" t="s">
        <v>11317</v>
      </c>
      <c r="C2303" t="s">
        <v>11580</v>
      </c>
      <c r="D2303">
        <v>2017</v>
      </c>
      <c r="E2303" t="s">
        <v>11206</v>
      </c>
      <c r="F2303" t="s">
        <v>11904</v>
      </c>
      <c r="G2303" s="5">
        <v>150</v>
      </c>
      <c r="H2303">
        <v>21995</v>
      </c>
      <c r="I2303" s="5" t="str">
        <f t="shared" si="70"/>
        <v>|n</v>
      </c>
      <c r="J2303" s="5" t="str">
        <f t="shared" si="71"/>
        <v>2302,Volkswagen,Jetta,2017,regular unleaded,AUTOMATIC,150,21995,|n</v>
      </c>
    </row>
    <row r="2304" spans="1:10">
      <c r="A2304" s="5">
        <v>2303</v>
      </c>
      <c r="B2304" s="5" t="s">
        <v>11317</v>
      </c>
      <c r="C2304" t="s">
        <v>11580</v>
      </c>
      <c r="D2304">
        <v>2017</v>
      </c>
      <c r="E2304" t="s">
        <v>11206</v>
      </c>
      <c r="F2304" t="s">
        <v>11903</v>
      </c>
      <c r="G2304" s="5">
        <v>150</v>
      </c>
      <c r="H2304">
        <v>20895</v>
      </c>
      <c r="I2304" s="5" t="str">
        <f t="shared" si="70"/>
        <v>|n</v>
      </c>
      <c r="J2304" s="5" t="str">
        <f t="shared" si="71"/>
        <v>2303,Volkswagen,Jetta,2017,regular unleaded,MANUAL,150,20895,|n</v>
      </c>
    </row>
    <row r="2305" spans="1:10">
      <c r="A2305" s="5">
        <v>2304</v>
      </c>
      <c r="B2305" s="5" t="s">
        <v>11317</v>
      </c>
      <c r="C2305" t="s">
        <v>11577</v>
      </c>
      <c r="D2305">
        <v>2013</v>
      </c>
      <c r="E2305" t="s">
        <v>11209</v>
      </c>
      <c r="F2305" t="s">
        <v>11905</v>
      </c>
      <c r="G2305" s="5">
        <v>210</v>
      </c>
      <c r="H2305">
        <v>29525</v>
      </c>
      <c r="I2305" s="5" t="str">
        <f t="shared" si="70"/>
        <v>|n</v>
      </c>
      <c r="J2305" s="5" t="str">
        <f t="shared" si="71"/>
        <v>2304,Volkswagen,Jetta GLI,2013,premium unleaded (recommended),AUTOMATED_MANUAL,210,29525,|n</v>
      </c>
    </row>
    <row r="2306" spans="1:10">
      <c r="A2306" s="5">
        <v>2305</v>
      </c>
      <c r="B2306" s="5" t="s">
        <v>11317</v>
      </c>
      <c r="C2306" t="s">
        <v>11577</v>
      </c>
      <c r="D2306">
        <v>2013</v>
      </c>
      <c r="E2306" t="s">
        <v>11209</v>
      </c>
      <c r="F2306" t="s">
        <v>11903</v>
      </c>
      <c r="G2306" s="5">
        <v>210</v>
      </c>
      <c r="H2306">
        <v>28425</v>
      </c>
      <c r="I2306" s="5" t="str">
        <f t="shared" si="70"/>
        <v>|n</v>
      </c>
      <c r="J2306" s="5" t="str">
        <f t="shared" si="71"/>
        <v>2305,Volkswagen,Jetta GLI,2013,premium unleaded (recommended),MANUAL,210,28425,|n</v>
      </c>
    </row>
    <row r="2307" spans="1:10">
      <c r="A2307" s="5">
        <v>2306</v>
      </c>
      <c r="B2307" s="5" t="s">
        <v>11317</v>
      </c>
      <c r="C2307" t="s">
        <v>11577</v>
      </c>
      <c r="D2307">
        <v>2014</v>
      </c>
      <c r="E2307" t="s">
        <v>11209</v>
      </c>
      <c r="F2307" t="s">
        <v>11905</v>
      </c>
      <c r="G2307" s="5">
        <v>210</v>
      </c>
      <c r="H2307">
        <v>30875</v>
      </c>
      <c r="I2307" s="5" t="str">
        <f t="shared" ref="I2307:I2370" si="72">IF(AND($B2306=$B2307,$C2306=$C2307,$E2306=$E2307,$F2306=$F2307),A2306,"|n")</f>
        <v>|n</v>
      </c>
      <c r="J2307" s="5" t="str">
        <f t="shared" ref="J2307:J2370" si="73">A2307&amp;","&amp;B2307&amp;","&amp;C2307&amp;","&amp;D2307&amp;","&amp;E2307&amp;","&amp;F2307&amp;","&amp;G2307&amp;","&amp;H2307&amp;","&amp;I2307</f>
        <v>2306,Volkswagen,Jetta GLI,2014,premium unleaded (recommended),AUTOMATED_MANUAL,210,30875,|n</v>
      </c>
    </row>
    <row r="2308" spans="1:10">
      <c r="A2308" s="5">
        <v>2307</v>
      </c>
      <c r="B2308" s="5" t="s">
        <v>11317</v>
      </c>
      <c r="C2308" t="s">
        <v>11577</v>
      </c>
      <c r="D2308">
        <v>2014</v>
      </c>
      <c r="E2308" t="s">
        <v>11209</v>
      </c>
      <c r="F2308" t="s">
        <v>11903</v>
      </c>
      <c r="G2308" s="5">
        <v>210</v>
      </c>
      <c r="H2308">
        <v>29775</v>
      </c>
      <c r="I2308" s="5" t="str">
        <f t="shared" si="72"/>
        <v>|n</v>
      </c>
      <c r="J2308" s="5" t="str">
        <f t="shared" si="73"/>
        <v>2307,Volkswagen,Jetta GLI,2014,premium unleaded (recommended),MANUAL,210,29775,|n</v>
      </c>
    </row>
    <row r="2309" spans="1:10">
      <c r="A2309" s="5">
        <v>2308</v>
      </c>
      <c r="B2309" s="5" t="s">
        <v>11317</v>
      </c>
      <c r="C2309" t="s">
        <v>11578</v>
      </c>
      <c r="D2309">
        <v>2013</v>
      </c>
      <c r="E2309" t="s">
        <v>11202</v>
      </c>
      <c r="F2309" t="s">
        <v>11905</v>
      </c>
      <c r="G2309" s="5">
        <v>170</v>
      </c>
      <c r="H2309">
        <v>31180</v>
      </c>
      <c r="I2309" s="5" t="str">
        <f t="shared" si="72"/>
        <v>|n</v>
      </c>
      <c r="J2309" s="5" t="str">
        <f t="shared" si="73"/>
        <v>2308,Volkswagen,Jetta Hybrid,2013,premium unleaded (required),AUTOMATED_MANUAL,170,31180,|n</v>
      </c>
    </row>
    <row r="2310" spans="1:10">
      <c r="A2310" s="5">
        <v>2309</v>
      </c>
      <c r="B2310" s="5" t="s">
        <v>11317</v>
      </c>
      <c r="C2310" t="s">
        <v>11578</v>
      </c>
      <c r="D2310">
        <v>2014</v>
      </c>
      <c r="E2310" t="s">
        <v>11202</v>
      </c>
      <c r="F2310" t="s">
        <v>11905</v>
      </c>
      <c r="G2310" s="5">
        <v>170</v>
      </c>
      <c r="H2310">
        <v>31895</v>
      </c>
      <c r="I2310" s="5">
        <f t="shared" si="72"/>
        <v>2308</v>
      </c>
      <c r="J2310" s="5" t="str">
        <f t="shared" si="73"/>
        <v>2309,Volkswagen,Jetta Hybrid,2014,premium unleaded (required),AUTOMATED_MANUAL,170,31895,2308</v>
      </c>
    </row>
    <row r="2311" spans="1:10">
      <c r="A2311" s="5">
        <v>2310</v>
      </c>
      <c r="B2311" s="5" t="s">
        <v>11317</v>
      </c>
      <c r="C2311" t="s">
        <v>11579</v>
      </c>
      <c r="D2311">
        <v>2012</v>
      </c>
      <c r="E2311" t="s">
        <v>11219</v>
      </c>
      <c r="F2311" t="s">
        <v>11905</v>
      </c>
      <c r="G2311" s="5">
        <v>140</v>
      </c>
      <c r="H2311">
        <v>29220</v>
      </c>
      <c r="I2311" s="5" t="str">
        <f t="shared" si="72"/>
        <v>|n</v>
      </c>
      <c r="J2311" s="5" t="str">
        <f t="shared" si="73"/>
        <v>2310,Volkswagen,Jetta SportWagen,2012,diesel,AUTOMATED_MANUAL,140,29220,|n</v>
      </c>
    </row>
    <row r="2312" spans="1:10">
      <c r="A2312" s="5">
        <v>2311</v>
      </c>
      <c r="B2312" s="5" t="s">
        <v>11317</v>
      </c>
      <c r="C2312" t="s">
        <v>11579</v>
      </c>
      <c r="D2312">
        <v>2012</v>
      </c>
      <c r="E2312" t="s">
        <v>11219</v>
      </c>
      <c r="F2312" t="s">
        <v>11903</v>
      </c>
      <c r="G2312" s="5">
        <v>140</v>
      </c>
      <c r="H2312">
        <v>28120</v>
      </c>
      <c r="I2312" s="5" t="str">
        <f t="shared" si="72"/>
        <v>|n</v>
      </c>
      <c r="J2312" s="5" t="str">
        <f t="shared" si="73"/>
        <v>2311,Volkswagen,Jetta SportWagen,2012,diesel,MANUAL,140,28120,|n</v>
      </c>
    </row>
    <row r="2313" spans="1:10">
      <c r="A2313" s="5">
        <v>2312</v>
      </c>
      <c r="B2313" s="5" t="s">
        <v>11317</v>
      </c>
      <c r="C2313" t="s">
        <v>11579</v>
      </c>
      <c r="D2313">
        <v>2012</v>
      </c>
      <c r="E2313" t="s">
        <v>11206</v>
      </c>
      <c r="F2313" t="s">
        <v>11904</v>
      </c>
      <c r="G2313" s="5">
        <v>170</v>
      </c>
      <c r="H2313">
        <v>25960</v>
      </c>
      <c r="I2313" s="5" t="str">
        <f t="shared" si="72"/>
        <v>|n</v>
      </c>
      <c r="J2313" s="5" t="str">
        <f t="shared" si="73"/>
        <v>2312,Volkswagen,Jetta SportWagen,2012,regular unleaded,AUTOMATIC,170,25960,|n</v>
      </c>
    </row>
    <row r="2314" spans="1:10">
      <c r="A2314" s="5">
        <v>2313</v>
      </c>
      <c r="B2314" s="5" t="s">
        <v>11317</v>
      </c>
      <c r="C2314" t="s">
        <v>11579</v>
      </c>
      <c r="D2314">
        <v>2012</v>
      </c>
      <c r="E2314" t="s">
        <v>11206</v>
      </c>
      <c r="F2314" t="s">
        <v>11903</v>
      </c>
      <c r="G2314" s="5">
        <v>170</v>
      </c>
      <c r="H2314">
        <v>20195</v>
      </c>
      <c r="I2314" s="5" t="str">
        <f t="shared" si="72"/>
        <v>|n</v>
      </c>
      <c r="J2314" s="5" t="str">
        <f t="shared" si="73"/>
        <v>2313,Volkswagen,Jetta SportWagen,2012,regular unleaded,MANUAL,170,20195,|n</v>
      </c>
    </row>
    <row r="2315" spans="1:10">
      <c r="A2315" s="5">
        <v>2314</v>
      </c>
      <c r="B2315" s="5" t="s">
        <v>11317</v>
      </c>
      <c r="C2315" t="s">
        <v>11579</v>
      </c>
      <c r="D2315">
        <v>2013</v>
      </c>
      <c r="E2315" t="s">
        <v>11219</v>
      </c>
      <c r="F2315" t="s">
        <v>11905</v>
      </c>
      <c r="G2315" s="5">
        <v>140</v>
      </c>
      <c r="H2315">
        <v>29495</v>
      </c>
      <c r="I2315" s="5" t="str">
        <f t="shared" si="72"/>
        <v>|n</v>
      </c>
      <c r="J2315" s="5" t="str">
        <f t="shared" si="73"/>
        <v>2314,Volkswagen,Jetta SportWagen,2013,diesel,AUTOMATED_MANUAL,140,29495,|n</v>
      </c>
    </row>
    <row r="2316" spans="1:10">
      <c r="A2316" s="5">
        <v>2315</v>
      </c>
      <c r="B2316" s="5" t="s">
        <v>11317</v>
      </c>
      <c r="C2316" t="s">
        <v>11579</v>
      </c>
      <c r="D2316">
        <v>2013</v>
      </c>
      <c r="E2316" t="s">
        <v>11219</v>
      </c>
      <c r="F2316" t="s">
        <v>11903</v>
      </c>
      <c r="G2316" s="5">
        <v>140</v>
      </c>
      <c r="H2316">
        <v>28395</v>
      </c>
      <c r="I2316" s="5" t="str">
        <f t="shared" si="72"/>
        <v>|n</v>
      </c>
      <c r="J2316" s="5" t="str">
        <f t="shared" si="73"/>
        <v>2315,Volkswagen,Jetta SportWagen,2013,diesel,MANUAL,140,28395,|n</v>
      </c>
    </row>
    <row r="2317" spans="1:10">
      <c r="A2317" s="5">
        <v>2316</v>
      </c>
      <c r="B2317" s="5" t="s">
        <v>11317</v>
      </c>
      <c r="C2317" t="s">
        <v>11579</v>
      </c>
      <c r="D2317">
        <v>2013</v>
      </c>
      <c r="E2317" t="s">
        <v>11206</v>
      </c>
      <c r="F2317" t="s">
        <v>11904</v>
      </c>
      <c r="G2317" s="5">
        <v>170</v>
      </c>
      <c r="H2317">
        <v>26195</v>
      </c>
      <c r="I2317" s="5" t="str">
        <f t="shared" si="72"/>
        <v>|n</v>
      </c>
      <c r="J2317" s="5" t="str">
        <f t="shared" si="73"/>
        <v>2316,Volkswagen,Jetta SportWagen,2013,regular unleaded,AUTOMATIC,170,26195,|n</v>
      </c>
    </row>
    <row r="2318" spans="1:10">
      <c r="A2318" s="5">
        <v>2317</v>
      </c>
      <c r="B2318" s="5" t="s">
        <v>11317</v>
      </c>
      <c r="C2318" t="s">
        <v>11579</v>
      </c>
      <c r="D2318">
        <v>2013</v>
      </c>
      <c r="E2318" t="s">
        <v>11206</v>
      </c>
      <c r="F2318" t="s">
        <v>11903</v>
      </c>
      <c r="G2318" s="5">
        <v>170</v>
      </c>
      <c r="H2318">
        <v>20595</v>
      </c>
      <c r="I2318" s="5" t="str">
        <f t="shared" si="72"/>
        <v>|n</v>
      </c>
      <c r="J2318" s="5" t="str">
        <f t="shared" si="73"/>
        <v>2317,Volkswagen,Jetta SportWagen,2013,regular unleaded,MANUAL,170,20595,|n</v>
      </c>
    </row>
    <row r="2319" spans="1:10">
      <c r="A2319" s="5">
        <v>2318</v>
      </c>
      <c r="B2319" s="5" t="s">
        <v>11317</v>
      </c>
      <c r="C2319" t="s">
        <v>11579</v>
      </c>
      <c r="D2319">
        <v>2014</v>
      </c>
      <c r="E2319" t="s">
        <v>11219</v>
      </c>
      <c r="F2319" t="s">
        <v>11905</v>
      </c>
      <c r="G2319" s="5">
        <v>140</v>
      </c>
      <c r="H2319">
        <v>30265</v>
      </c>
      <c r="I2319" s="5" t="str">
        <f t="shared" si="72"/>
        <v>|n</v>
      </c>
      <c r="J2319" s="5" t="str">
        <f t="shared" si="73"/>
        <v>2318,Volkswagen,Jetta SportWagen,2014,diesel,AUTOMATED_MANUAL,140,30265,|n</v>
      </c>
    </row>
    <row r="2320" spans="1:10">
      <c r="A2320" s="5">
        <v>2319</v>
      </c>
      <c r="B2320" s="5" t="s">
        <v>11317</v>
      </c>
      <c r="C2320" t="s">
        <v>11579</v>
      </c>
      <c r="D2320">
        <v>2014</v>
      </c>
      <c r="E2320" t="s">
        <v>11219</v>
      </c>
      <c r="F2320" t="s">
        <v>11903</v>
      </c>
      <c r="G2320" s="5">
        <v>140</v>
      </c>
      <c r="H2320">
        <v>29165</v>
      </c>
      <c r="I2320" s="5" t="str">
        <f t="shared" si="72"/>
        <v>|n</v>
      </c>
      <c r="J2320" s="5" t="str">
        <f t="shared" si="73"/>
        <v>2319,Volkswagen,Jetta SportWagen,2014,diesel,MANUAL,140,29165,|n</v>
      </c>
    </row>
    <row r="2321" spans="1:10">
      <c r="A2321" s="5">
        <v>2320</v>
      </c>
      <c r="B2321" s="5" t="s">
        <v>11317</v>
      </c>
      <c r="C2321" t="s">
        <v>11579</v>
      </c>
      <c r="D2321">
        <v>2014</v>
      </c>
      <c r="E2321" t="s">
        <v>11206</v>
      </c>
      <c r="F2321" t="s">
        <v>11904</v>
      </c>
      <c r="G2321" s="5">
        <v>170</v>
      </c>
      <c r="H2321">
        <v>26685</v>
      </c>
      <c r="I2321" s="5" t="str">
        <f t="shared" si="72"/>
        <v>|n</v>
      </c>
      <c r="J2321" s="5" t="str">
        <f t="shared" si="73"/>
        <v>2320,Volkswagen,Jetta SportWagen,2014,regular unleaded,AUTOMATIC,170,26685,|n</v>
      </c>
    </row>
    <row r="2322" spans="1:10">
      <c r="A2322" s="5">
        <v>2321</v>
      </c>
      <c r="B2322" s="5" t="s">
        <v>11317</v>
      </c>
      <c r="C2322" t="s">
        <v>11579</v>
      </c>
      <c r="D2322">
        <v>2014</v>
      </c>
      <c r="E2322" t="s">
        <v>11206</v>
      </c>
      <c r="F2322" t="s">
        <v>11903</v>
      </c>
      <c r="G2322" s="5">
        <v>170</v>
      </c>
      <c r="H2322">
        <v>20995</v>
      </c>
      <c r="I2322" s="5" t="str">
        <f t="shared" si="72"/>
        <v>|n</v>
      </c>
      <c r="J2322" s="5" t="str">
        <f t="shared" si="73"/>
        <v>2321,Volkswagen,Jetta SportWagen,2014,regular unleaded,MANUAL,170,20995,|n</v>
      </c>
    </row>
    <row r="2323" spans="1:10">
      <c r="A2323" s="5">
        <v>2322</v>
      </c>
      <c r="B2323" s="5" t="s">
        <v>11317</v>
      </c>
      <c r="C2323" t="s">
        <v>11660</v>
      </c>
      <c r="D2323">
        <v>2008</v>
      </c>
      <c r="E2323" t="s">
        <v>11206</v>
      </c>
      <c r="F2323" t="s">
        <v>11904</v>
      </c>
      <c r="G2323" s="5">
        <v>150</v>
      </c>
      <c r="H2323">
        <v>25740</v>
      </c>
      <c r="I2323" s="5" t="str">
        <f t="shared" si="72"/>
        <v>|n</v>
      </c>
      <c r="J2323" s="5" t="str">
        <f t="shared" si="73"/>
        <v>2322,Volkswagen,New Beetle,2008,regular unleaded,AUTOMATIC,150,25740,|n</v>
      </c>
    </row>
    <row r="2324" spans="1:10">
      <c r="A2324" s="5">
        <v>2323</v>
      </c>
      <c r="B2324" s="5" t="s">
        <v>11317</v>
      </c>
      <c r="C2324" t="s">
        <v>11660</v>
      </c>
      <c r="D2324">
        <v>2008</v>
      </c>
      <c r="E2324" t="s">
        <v>11206</v>
      </c>
      <c r="F2324" t="s">
        <v>11903</v>
      </c>
      <c r="G2324" s="5">
        <v>150</v>
      </c>
      <c r="H2324">
        <v>23240</v>
      </c>
      <c r="I2324" s="5" t="str">
        <f t="shared" si="72"/>
        <v>|n</v>
      </c>
      <c r="J2324" s="5" t="str">
        <f t="shared" si="73"/>
        <v>2323,Volkswagen,New Beetle,2008,regular unleaded,MANUAL,150,23240,|n</v>
      </c>
    </row>
    <row r="2325" spans="1:10">
      <c r="A2325" s="5">
        <v>2324</v>
      </c>
      <c r="B2325" s="5" t="s">
        <v>11317</v>
      </c>
      <c r="C2325" t="s">
        <v>11660</v>
      </c>
      <c r="D2325">
        <v>2009</v>
      </c>
      <c r="E2325" t="s">
        <v>11206</v>
      </c>
      <c r="F2325" t="s">
        <v>11904</v>
      </c>
      <c r="G2325" s="5">
        <v>150</v>
      </c>
      <c r="H2325">
        <v>26990</v>
      </c>
      <c r="I2325" s="5" t="str">
        <f t="shared" si="72"/>
        <v>|n</v>
      </c>
      <c r="J2325" s="5" t="str">
        <f t="shared" si="73"/>
        <v>2324,Volkswagen,New Beetle,2009,regular unleaded,AUTOMATIC,150,26990,|n</v>
      </c>
    </row>
    <row r="2326" spans="1:10">
      <c r="A2326" s="5">
        <v>2325</v>
      </c>
      <c r="B2326" s="5" t="s">
        <v>11317</v>
      </c>
      <c r="C2326" t="s">
        <v>11660</v>
      </c>
      <c r="D2326">
        <v>2009</v>
      </c>
      <c r="E2326" t="s">
        <v>11206</v>
      </c>
      <c r="F2326" t="s">
        <v>11903</v>
      </c>
      <c r="G2326" s="5">
        <v>150</v>
      </c>
      <c r="H2326">
        <v>18290</v>
      </c>
      <c r="I2326" s="5" t="str">
        <f t="shared" si="72"/>
        <v>|n</v>
      </c>
      <c r="J2326" s="5" t="str">
        <f t="shared" si="73"/>
        <v>2325,Volkswagen,New Beetle,2009,regular unleaded,MANUAL,150,18290,|n</v>
      </c>
    </row>
    <row r="2327" spans="1:10">
      <c r="A2327" s="5">
        <v>2326</v>
      </c>
      <c r="B2327" s="5" t="s">
        <v>11317</v>
      </c>
      <c r="C2327" t="s">
        <v>11660</v>
      </c>
      <c r="D2327">
        <v>2010</v>
      </c>
      <c r="E2327" t="s">
        <v>11206</v>
      </c>
      <c r="F2327" t="s">
        <v>11904</v>
      </c>
      <c r="G2327" s="5">
        <v>150</v>
      </c>
      <c r="H2327">
        <v>27390</v>
      </c>
      <c r="I2327" s="5" t="str">
        <f t="shared" si="72"/>
        <v>|n</v>
      </c>
      <c r="J2327" s="5" t="str">
        <f t="shared" si="73"/>
        <v>2326,Volkswagen,New Beetle,2010,regular unleaded,AUTOMATIC,150,27390,|n</v>
      </c>
    </row>
    <row r="2328" spans="1:10">
      <c r="A2328" s="5">
        <v>2327</v>
      </c>
      <c r="B2328" s="5" t="s">
        <v>11317</v>
      </c>
      <c r="C2328" t="s">
        <v>11660</v>
      </c>
      <c r="D2328">
        <v>2010</v>
      </c>
      <c r="E2328" t="s">
        <v>11206</v>
      </c>
      <c r="F2328" t="s">
        <v>11903</v>
      </c>
      <c r="G2328" s="5">
        <v>150</v>
      </c>
      <c r="H2328">
        <v>18690</v>
      </c>
      <c r="I2328" s="5" t="str">
        <f t="shared" si="72"/>
        <v>|n</v>
      </c>
      <c r="J2328" s="5" t="str">
        <f t="shared" si="73"/>
        <v>2327,Volkswagen,New Beetle,2010,regular unleaded,MANUAL,150,18690,|n</v>
      </c>
    </row>
    <row r="2329" spans="1:10">
      <c r="A2329" s="5">
        <v>2328</v>
      </c>
      <c r="B2329" s="5" t="s">
        <v>11317</v>
      </c>
      <c r="C2329" t="s">
        <v>11675</v>
      </c>
      <c r="D2329">
        <v>2015</v>
      </c>
      <c r="E2329" t="s">
        <v>11219</v>
      </c>
      <c r="F2329" t="s">
        <v>11905</v>
      </c>
      <c r="G2329" s="5">
        <v>150</v>
      </c>
      <c r="H2329">
        <v>33925</v>
      </c>
      <c r="I2329" s="5" t="str">
        <f t="shared" si="72"/>
        <v>|n</v>
      </c>
      <c r="J2329" s="5" t="str">
        <f t="shared" si="73"/>
        <v>2328,Volkswagen,Passat,2015,diesel,AUTOMATED_MANUAL,150,33925,|n</v>
      </c>
    </row>
    <row r="2330" spans="1:10">
      <c r="A2330" s="5">
        <v>2329</v>
      </c>
      <c r="B2330" s="5" t="s">
        <v>11317</v>
      </c>
      <c r="C2330" t="s">
        <v>11675</v>
      </c>
      <c r="D2330">
        <v>2015</v>
      </c>
      <c r="E2330" t="s">
        <v>11219</v>
      </c>
      <c r="F2330" t="s">
        <v>11903</v>
      </c>
      <c r="G2330" s="5">
        <v>150</v>
      </c>
      <c r="H2330">
        <v>27095</v>
      </c>
      <c r="I2330" s="5" t="str">
        <f t="shared" si="72"/>
        <v>|n</v>
      </c>
      <c r="J2330" s="5" t="str">
        <f t="shared" si="73"/>
        <v>2329,Volkswagen,Passat,2015,diesel,MANUAL,150,27095,|n</v>
      </c>
    </row>
    <row r="2331" spans="1:10">
      <c r="A2331" s="5">
        <v>2330</v>
      </c>
      <c r="B2331" s="5" t="s">
        <v>11317</v>
      </c>
      <c r="C2331" t="s">
        <v>11675</v>
      </c>
      <c r="D2331">
        <v>2015</v>
      </c>
      <c r="E2331" t="s">
        <v>11202</v>
      </c>
      <c r="F2331" t="s">
        <v>11904</v>
      </c>
      <c r="G2331" s="5">
        <v>280</v>
      </c>
      <c r="H2331">
        <v>35995</v>
      </c>
      <c r="I2331" s="5" t="str">
        <f t="shared" si="72"/>
        <v>|n</v>
      </c>
      <c r="J2331" s="5" t="str">
        <f t="shared" si="73"/>
        <v>2330,Volkswagen,Passat,2015,premium unleaded (required),AUTOMATIC,280,35995,|n</v>
      </c>
    </row>
    <row r="2332" spans="1:10">
      <c r="A2332" s="5">
        <v>2331</v>
      </c>
      <c r="B2332" s="5" t="s">
        <v>11317</v>
      </c>
      <c r="C2332" t="s">
        <v>11675</v>
      </c>
      <c r="D2332">
        <v>2015</v>
      </c>
      <c r="E2332" t="s">
        <v>11206</v>
      </c>
      <c r="F2332" t="s">
        <v>11904</v>
      </c>
      <c r="G2332" s="5">
        <v>170</v>
      </c>
      <c r="H2332">
        <v>31790</v>
      </c>
      <c r="I2332" s="5" t="str">
        <f t="shared" si="72"/>
        <v>|n</v>
      </c>
      <c r="J2332" s="5" t="str">
        <f t="shared" si="73"/>
        <v>2331,Volkswagen,Passat,2015,regular unleaded,AUTOMATIC,170,31790,|n</v>
      </c>
    </row>
    <row r="2333" spans="1:10">
      <c r="A2333" s="5">
        <v>2332</v>
      </c>
      <c r="B2333" s="5" t="s">
        <v>11317</v>
      </c>
      <c r="C2333" t="s">
        <v>11675</v>
      </c>
      <c r="D2333">
        <v>2015</v>
      </c>
      <c r="E2333" t="s">
        <v>11206</v>
      </c>
      <c r="F2333" t="s">
        <v>11903</v>
      </c>
      <c r="G2333" s="5">
        <v>170</v>
      </c>
      <c r="H2333">
        <v>26915</v>
      </c>
      <c r="I2333" s="5" t="str">
        <f t="shared" si="72"/>
        <v>|n</v>
      </c>
      <c r="J2333" s="5" t="str">
        <f t="shared" si="73"/>
        <v>2332,Volkswagen,Passat,2015,regular unleaded,MANUAL,170,26915,|n</v>
      </c>
    </row>
    <row r="2334" spans="1:10">
      <c r="A2334" s="5">
        <v>2333</v>
      </c>
      <c r="B2334" s="5" t="s">
        <v>11317</v>
      </c>
      <c r="C2334" t="s">
        <v>11675</v>
      </c>
      <c r="D2334">
        <v>2016</v>
      </c>
      <c r="E2334" t="s">
        <v>11202</v>
      </c>
      <c r="F2334" t="s">
        <v>11905</v>
      </c>
      <c r="G2334" s="5">
        <v>280</v>
      </c>
      <c r="H2334">
        <v>36835</v>
      </c>
      <c r="I2334" s="5" t="str">
        <f t="shared" si="72"/>
        <v>|n</v>
      </c>
      <c r="J2334" s="5" t="str">
        <f t="shared" si="73"/>
        <v>2333,Volkswagen,Passat,2016,premium unleaded (required),AUTOMATED_MANUAL,280,36835,|n</v>
      </c>
    </row>
    <row r="2335" spans="1:10">
      <c r="A2335" s="5">
        <v>2334</v>
      </c>
      <c r="B2335" s="5" t="s">
        <v>11317</v>
      </c>
      <c r="C2335" t="s">
        <v>11675</v>
      </c>
      <c r="D2335">
        <v>2016</v>
      </c>
      <c r="E2335" t="s">
        <v>11206</v>
      </c>
      <c r="F2335" t="s">
        <v>11904</v>
      </c>
      <c r="G2335" s="5">
        <v>170</v>
      </c>
      <c r="H2335">
        <v>34270</v>
      </c>
      <c r="I2335" s="5" t="str">
        <f t="shared" si="72"/>
        <v>|n</v>
      </c>
      <c r="J2335" s="5" t="str">
        <f t="shared" si="73"/>
        <v>2334,Volkswagen,Passat,2016,regular unleaded,AUTOMATIC,170,34270,|n</v>
      </c>
    </row>
    <row r="2336" spans="1:10">
      <c r="A2336" s="5">
        <v>2335</v>
      </c>
      <c r="B2336" s="5" t="s">
        <v>11317</v>
      </c>
      <c r="C2336" t="s">
        <v>11675</v>
      </c>
      <c r="D2336">
        <v>2017</v>
      </c>
      <c r="E2336" t="s">
        <v>11202</v>
      </c>
      <c r="F2336" t="s">
        <v>11905</v>
      </c>
      <c r="G2336" s="5">
        <v>280</v>
      </c>
      <c r="H2336">
        <v>33995</v>
      </c>
      <c r="I2336" s="5" t="str">
        <f t="shared" si="72"/>
        <v>|n</v>
      </c>
      <c r="J2336" s="5" t="str">
        <f t="shared" si="73"/>
        <v>2335,Volkswagen,Passat,2017,premium unleaded (required),AUTOMATED_MANUAL,280,33995,|n</v>
      </c>
    </row>
    <row r="2337" spans="1:10">
      <c r="A2337" s="5">
        <v>2336</v>
      </c>
      <c r="B2337" s="5" t="s">
        <v>11317</v>
      </c>
      <c r="C2337" t="s">
        <v>11675</v>
      </c>
      <c r="D2337">
        <v>2017</v>
      </c>
      <c r="E2337" t="s">
        <v>11206</v>
      </c>
      <c r="F2337" t="s">
        <v>11904</v>
      </c>
      <c r="G2337" s="5">
        <v>170</v>
      </c>
      <c r="H2337">
        <v>30995</v>
      </c>
      <c r="I2337" s="5" t="str">
        <f t="shared" si="72"/>
        <v>|n</v>
      </c>
      <c r="J2337" s="5" t="str">
        <f t="shared" si="73"/>
        <v>2336,Volkswagen,Passat,2017,regular unleaded,AUTOMATIC,170,30995,|n</v>
      </c>
    </row>
    <row r="2338" spans="1:10">
      <c r="A2338" s="5">
        <v>2337</v>
      </c>
      <c r="B2338" s="5" t="s">
        <v>11317</v>
      </c>
      <c r="C2338" t="s">
        <v>11677</v>
      </c>
      <c r="D2338">
        <v>2005</v>
      </c>
      <c r="E2338" t="s">
        <v>11209</v>
      </c>
      <c r="F2338" t="s">
        <v>11904</v>
      </c>
      <c r="G2338" s="5">
        <v>420</v>
      </c>
      <c r="H2338">
        <v>100800</v>
      </c>
      <c r="I2338" s="5" t="str">
        <f t="shared" si="72"/>
        <v>|n</v>
      </c>
      <c r="J2338" s="5" t="str">
        <f t="shared" si="73"/>
        <v>2337,Volkswagen,Phaeton,2005,premium unleaded (recommended),AUTOMATIC,420,100800,|n</v>
      </c>
    </row>
    <row r="2339" spans="1:10">
      <c r="A2339" s="5">
        <v>2338</v>
      </c>
      <c r="B2339" s="5" t="s">
        <v>11317</v>
      </c>
      <c r="C2339" t="s">
        <v>11677</v>
      </c>
      <c r="D2339">
        <v>2006</v>
      </c>
      <c r="E2339" t="s">
        <v>11202</v>
      </c>
      <c r="F2339" t="s">
        <v>11904</v>
      </c>
      <c r="G2339" s="5">
        <v>444</v>
      </c>
      <c r="H2339">
        <v>101300</v>
      </c>
      <c r="I2339" s="5" t="str">
        <f t="shared" si="72"/>
        <v>|n</v>
      </c>
      <c r="J2339" s="5" t="str">
        <f t="shared" si="73"/>
        <v>2338,Volkswagen,Phaeton,2006,premium unleaded (required),AUTOMATIC,444,101300,|n</v>
      </c>
    </row>
    <row r="2340" spans="1:10">
      <c r="A2340" s="5">
        <v>2339</v>
      </c>
      <c r="B2340" s="5" t="s">
        <v>11317</v>
      </c>
      <c r="C2340" t="s">
        <v>11705</v>
      </c>
      <c r="D2340">
        <v>2008</v>
      </c>
      <c r="E2340" t="s">
        <v>11202</v>
      </c>
      <c r="F2340" t="s">
        <v>11905</v>
      </c>
      <c r="G2340" s="5">
        <v>250</v>
      </c>
      <c r="H2340">
        <v>32990</v>
      </c>
      <c r="I2340" s="5" t="str">
        <f t="shared" si="72"/>
        <v>|n</v>
      </c>
      <c r="J2340" s="5" t="str">
        <f t="shared" si="73"/>
        <v>2339,Volkswagen,R32,2008,premium unleaded (required),AUTOMATED_MANUAL,250,32990,|n</v>
      </c>
    </row>
    <row r="2341" spans="1:10">
      <c r="A2341" s="5">
        <v>2340</v>
      </c>
      <c r="B2341" s="5" t="s">
        <v>11317</v>
      </c>
      <c r="C2341" t="s">
        <v>11707</v>
      </c>
      <c r="D2341">
        <v>2007</v>
      </c>
      <c r="E2341" t="s">
        <v>11206</v>
      </c>
      <c r="F2341" t="s">
        <v>11904</v>
      </c>
      <c r="G2341" s="5">
        <v>150</v>
      </c>
      <c r="H2341">
        <v>18185</v>
      </c>
      <c r="I2341" s="5" t="str">
        <f t="shared" si="72"/>
        <v>|n</v>
      </c>
      <c r="J2341" s="5" t="str">
        <f t="shared" si="73"/>
        <v>2340,Volkswagen,Rabbit,2007,regular unleaded,AUTOMATIC,150,18185,|n</v>
      </c>
    </row>
    <row r="2342" spans="1:10">
      <c r="A2342" s="5">
        <v>2341</v>
      </c>
      <c r="B2342" s="5" t="s">
        <v>11317</v>
      </c>
      <c r="C2342" t="s">
        <v>11707</v>
      </c>
      <c r="D2342">
        <v>2007</v>
      </c>
      <c r="E2342" t="s">
        <v>11206</v>
      </c>
      <c r="F2342" t="s">
        <v>11903</v>
      </c>
      <c r="G2342" s="5">
        <v>150</v>
      </c>
      <c r="H2342">
        <v>17110</v>
      </c>
      <c r="I2342" s="5" t="str">
        <f t="shared" si="72"/>
        <v>|n</v>
      </c>
      <c r="J2342" s="5" t="str">
        <f t="shared" si="73"/>
        <v>2341,Volkswagen,Rabbit,2007,regular unleaded,MANUAL,150,17110,|n</v>
      </c>
    </row>
    <row r="2343" spans="1:10">
      <c r="A2343" s="5">
        <v>2342</v>
      </c>
      <c r="B2343" s="5" t="s">
        <v>11317</v>
      </c>
      <c r="C2343" t="s">
        <v>11707</v>
      </c>
      <c r="D2343">
        <v>2008</v>
      </c>
      <c r="E2343" t="s">
        <v>11206</v>
      </c>
      <c r="F2343" t="s">
        <v>11904</v>
      </c>
      <c r="G2343" s="5">
        <v>170</v>
      </c>
      <c r="H2343">
        <v>18650</v>
      </c>
      <c r="I2343" s="5" t="str">
        <f t="shared" si="72"/>
        <v>|n</v>
      </c>
      <c r="J2343" s="5" t="str">
        <f t="shared" si="73"/>
        <v>2342,Volkswagen,Rabbit,2008,regular unleaded,AUTOMATIC,170,18650,|n</v>
      </c>
    </row>
    <row r="2344" spans="1:10">
      <c r="A2344" s="5">
        <v>2343</v>
      </c>
      <c r="B2344" s="5" t="s">
        <v>11317</v>
      </c>
      <c r="C2344" t="s">
        <v>11707</v>
      </c>
      <c r="D2344">
        <v>2008</v>
      </c>
      <c r="E2344" t="s">
        <v>11206</v>
      </c>
      <c r="F2344" t="s">
        <v>11903</v>
      </c>
      <c r="G2344" s="5">
        <v>170</v>
      </c>
      <c r="H2344">
        <v>17575</v>
      </c>
      <c r="I2344" s="5" t="str">
        <f t="shared" si="72"/>
        <v>|n</v>
      </c>
      <c r="J2344" s="5" t="str">
        <f t="shared" si="73"/>
        <v>2343,Volkswagen,Rabbit,2008,regular unleaded,MANUAL,170,17575,|n</v>
      </c>
    </row>
    <row r="2345" spans="1:10">
      <c r="A2345" s="5">
        <v>2344</v>
      </c>
      <c r="B2345" s="5" t="s">
        <v>11317</v>
      </c>
      <c r="C2345" t="s">
        <v>11707</v>
      </c>
      <c r="D2345">
        <v>2009</v>
      </c>
      <c r="E2345" t="s">
        <v>11206</v>
      </c>
      <c r="F2345" t="s">
        <v>11904</v>
      </c>
      <c r="G2345" s="5">
        <v>170</v>
      </c>
      <c r="H2345">
        <v>19340</v>
      </c>
      <c r="I2345" s="5" t="str">
        <f t="shared" si="72"/>
        <v>|n</v>
      </c>
      <c r="J2345" s="5" t="str">
        <f t="shared" si="73"/>
        <v>2344,Volkswagen,Rabbit,2009,regular unleaded,AUTOMATIC,170,19340,|n</v>
      </c>
    </row>
    <row r="2346" spans="1:10">
      <c r="A2346" s="5">
        <v>2345</v>
      </c>
      <c r="B2346" s="5" t="s">
        <v>11317</v>
      </c>
      <c r="C2346" t="s">
        <v>11707</v>
      </c>
      <c r="D2346">
        <v>2009</v>
      </c>
      <c r="E2346" t="s">
        <v>11206</v>
      </c>
      <c r="F2346" t="s">
        <v>11903</v>
      </c>
      <c r="G2346" s="5">
        <v>170</v>
      </c>
      <c r="H2346">
        <v>16300</v>
      </c>
      <c r="I2346" s="5" t="str">
        <f t="shared" si="72"/>
        <v>|n</v>
      </c>
      <c r="J2346" s="5" t="str">
        <f t="shared" si="73"/>
        <v>2345,Volkswagen,Rabbit,2009,regular unleaded,MANUAL,170,16300,|n</v>
      </c>
    </row>
    <row r="2347" spans="1:10">
      <c r="A2347" s="5">
        <v>2346</v>
      </c>
      <c r="B2347" s="5" t="s">
        <v>11317</v>
      </c>
      <c r="C2347" t="s">
        <v>11736</v>
      </c>
      <c r="D2347">
        <v>2010</v>
      </c>
      <c r="E2347" t="s">
        <v>11206</v>
      </c>
      <c r="F2347" t="s">
        <v>11904</v>
      </c>
      <c r="G2347" s="5">
        <v>251</v>
      </c>
      <c r="H2347">
        <v>42500</v>
      </c>
      <c r="I2347" s="5" t="str">
        <f t="shared" si="72"/>
        <v>|n</v>
      </c>
      <c r="J2347" s="5" t="str">
        <f t="shared" si="73"/>
        <v>2346,Volkswagen,Routan,2010,regular unleaded,AUTOMATIC,251,42500,|n</v>
      </c>
    </row>
    <row r="2348" spans="1:10">
      <c r="A2348" s="5">
        <v>2347</v>
      </c>
      <c r="B2348" s="5" t="s">
        <v>11317</v>
      </c>
      <c r="C2348" t="s">
        <v>11736</v>
      </c>
      <c r="D2348">
        <v>2011</v>
      </c>
      <c r="E2348" t="s">
        <v>11206</v>
      </c>
      <c r="F2348" t="s">
        <v>11904</v>
      </c>
      <c r="G2348" s="5">
        <v>283</v>
      </c>
      <c r="H2348">
        <v>43240</v>
      </c>
      <c r="I2348" s="5">
        <f t="shared" si="72"/>
        <v>2346</v>
      </c>
      <c r="J2348" s="5" t="str">
        <f t="shared" si="73"/>
        <v>2347,Volkswagen,Routan,2011,regular unleaded,AUTOMATIC,283,43240,2346</v>
      </c>
    </row>
    <row r="2349" spans="1:10">
      <c r="A2349" s="5">
        <v>2348</v>
      </c>
      <c r="B2349" s="5" t="s">
        <v>11317</v>
      </c>
      <c r="C2349" t="s">
        <v>11736</v>
      </c>
      <c r="D2349">
        <v>2012</v>
      </c>
      <c r="E2349" t="s">
        <v>11213</v>
      </c>
      <c r="F2349" t="s">
        <v>11904</v>
      </c>
      <c r="G2349" s="5">
        <v>283</v>
      </c>
      <c r="H2349">
        <v>44280</v>
      </c>
      <c r="I2349" s="5" t="str">
        <f t="shared" si="72"/>
        <v>|n</v>
      </c>
      <c r="J2349" s="5" t="str">
        <f t="shared" si="73"/>
        <v>2348,Volkswagen,Routan,2012,flex-fuel (unleaded/E85),AUTOMATIC,283,44280,|n</v>
      </c>
    </row>
    <row r="2350" spans="1:10">
      <c r="A2350" s="5">
        <v>2349</v>
      </c>
      <c r="B2350" s="5" t="s">
        <v>11317</v>
      </c>
      <c r="C2350" t="s">
        <v>11822</v>
      </c>
      <c r="D2350">
        <v>2015</v>
      </c>
      <c r="E2350" t="s">
        <v>11209</v>
      </c>
      <c r="F2350" t="s">
        <v>11904</v>
      </c>
      <c r="G2350" s="5">
        <v>200</v>
      </c>
      <c r="H2350">
        <v>39625</v>
      </c>
      <c r="I2350" s="5" t="str">
        <f t="shared" si="72"/>
        <v>|n</v>
      </c>
      <c r="J2350" s="5" t="str">
        <f t="shared" si="73"/>
        <v>2349,Volkswagen,Tiguan,2015,premium unleaded (recommended),AUTOMATIC,200,39625,|n</v>
      </c>
    </row>
    <row r="2351" spans="1:10">
      <c r="A2351" s="5">
        <v>2350</v>
      </c>
      <c r="B2351" s="5" t="s">
        <v>11317</v>
      </c>
      <c r="C2351" t="s">
        <v>11822</v>
      </c>
      <c r="D2351">
        <v>2016</v>
      </c>
      <c r="E2351" t="s">
        <v>11209</v>
      </c>
      <c r="F2351" t="s">
        <v>11904</v>
      </c>
      <c r="G2351" s="5">
        <v>200</v>
      </c>
      <c r="H2351">
        <v>36420</v>
      </c>
      <c r="I2351" s="5">
        <f t="shared" si="72"/>
        <v>2349</v>
      </c>
      <c r="J2351" s="5" t="str">
        <f t="shared" si="73"/>
        <v>2350,Volkswagen,Tiguan,2016,premium unleaded (recommended),AUTOMATIC,200,36420,2349</v>
      </c>
    </row>
    <row r="2352" spans="1:10">
      <c r="A2352" s="5">
        <v>2351</v>
      </c>
      <c r="B2352" s="5" t="s">
        <v>11317</v>
      </c>
      <c r="C2352" t="s">
        <v>11822</v>
      </c>
      <c r="D2352">
        <v>2017</v>
      </c>
      <c r="E2352" t="s">
        <v>11209</v>
      </c>
      <c r="F2352" t="s">
        <v>11904</v>
      </c>
      <c r="G2352" s="5">
        <v>200</v>
      </c>
      <c r="H2352">
        <v>36475</v>
      </c>
      <c r="I2352" s="5">
        <f t="shared" si="72"/>
        <v>2350</v>
      </c>
      <c r="J2352" s="5" t="str">
        <f t="shared" si="73"/>
        <v>2351,Volkswagen,Tiguan,2017,premium unleaded (recommended),AUTOMATIC,200,36475,2350</v>
      </c>
    </row>
    <row r="2353" spans="1:10">
      <c r="A2353" s="5">
        <v>2352</v>
      </c>
      <c r="B2353" s="5" t="s">
        <v>11317</v>
      </c>
      <c r="C2353" t="s">
        <v>11828</v>
      </c>
      <c r="D2353">
        <v>2015</v>
      </c>
      <c r="E2353" t="s">
        <v>11219</v>
      </c>
      <c r="F2353" t="s">
        <v>11904</v>
      </c>
      <c r="G2353" s="5">
        <v>240</v>
      </c>
      <c r="H2353">
        <v>62200</v>
      </c>
      <c r="I2353" s="5" t="str">
        <f t="shared" si="72"/>
        <v>|n</v>
      </c>
      <c r="J2353" s="5" t="str">
        <f t="shared" si="73"/>
        <v>2352,Volkswagen,Touareg,2015,diesel,AUTOMATIC,240,62200,|n</v>
      </c>
    </row>
    <row r="2354" spans="1:10">
      <c r="A2354" s="5">
        <v>2353</v>
      </c>
      <c r="B2354" s="5" t="s">
        <v>11317</v>
      </c>
      <c r="C2354" t="s">
        <v>11828</v>
      </c>
      <c r="D2354">
        <v>2015</v>
      </c>
      <c r="E2354" t="s">
        <v>11209</v>
      </c>
      <c r="F2354" t="s">
        <v>11904</v>
      </c>
      <c r="G2354" s="5">
        <v>380</v>
      </c>
      <c r="H2354">
        <v>66995</v>
      </c>
      <c r="I2354" s="5" t="str">
        <f t="shared" si="72"/>
        <v>|n</v>
      </c>
      <c r="J2354" s="5" t="str">
        <f t="shared" si="73"/>
        <v>2353,Volkswagen,Touareg,2015,premium unleaded (recommended),AUTOMATIC,380,66995,|n</v>
      </c>
    </row>
    <row r="2355" spans="1:10">
      <c r="A2355" s="5">
        <v>2354</v>
      </c>
      <c r="B2355" s="5" t="s">
        <v>11317</v>
      </c>
      <c r="C2355" t="s">
        <v>11828</v>
      </c>
      <c r="D2355">
        <v>2016</v>
      </c>
      <c r="E2355" t="s">
        <v>11219</v>
      </c>
      <c r="F2355" t="s">
        <v>11904</v>
      </c>
      <c r="G2355" s="5">
        <v>240</v>
      </c>
      <c r="H2355">
        <v>63245</v>
      </c>
      <c r="I2355" s="5" t="str">
        <f t="shared" si="72"/>
        <v>|n</v>
      </c>
      <c r="J2355" s="5" t="str">
        <f t="shared" si="73"/>
        <v>2354,Volkswagen,Touareg,2016,diesel,AUTOMATIC,240,63245,|n</v>
      </c>
    </row>
    <row r="2356" spans="1:10">
      <c r="A2356" s="5">
        <v>2355</v>
      </c>
      <c r="B2356" s="5" t="s">
        <v>11317</v>
      </c>
      <c r="C2356" t="s">
        <v>11828</v>
      </c>
      <c r="D2356">
        <v>2016</v>
      </c>
      <c r="E2356" t="s">
        <v>11209</v>
      </c>
      <c r="F2356" t="s">
        <v>11904</v>
      </c>
      <c r="G2356" s="5">
        <v>280</v>
      </c>
      <c r="H2356">
        <v>59745</v>
      </c>
      <c r="I2356" s="5" t="str">
        <f t="shared" si="72"/>
        <v>|n</v>
      </c>
      <c r="J2356" s="5" t="str">
        <f t="shared" si="73"/>
        <v>2355,Volkswagen,Touareg,2016,premium unleaded (recommended),AUTOMATIC,280,59745,|n</v>
      </c>
    </row>
    <row r="2357" spans="1:10">
      <c r="A2357" s="5">
        <v>2356</v>
      </c>
      <c r="B2357" s="5" t="s">
        <v>11317</v>
      </c>
      <c r="C2357" t="s">
        <v>11828</v>
      </c>
      <c r="D2357">
        <v>2017</v>
      </c>
      <c r="E2357" t="s">
        <v>11209</v>
      </c>
      <c r="F2357" t="s">
        <v>11904</v>
      </c>
      <c r="G2357" s="5">
        <v>280</v>
      </c>
      <c r="H2357">
        <v>60195</v>
      </c>
      <c r="I2357" s="5">
        <f t="shared" si="72"/>
        <v>2355</v>
      </c>
      <c r="J2357" s="5" t="str">
        <f t="shared" si="73"/>
        <v>2356,Volkswagen,Touareg,2017,premium unleaded (recommended),AUTOMATIC,280,60195,2355</v>
      </c>
    </row>
    <row r="2358" spans="1:10">
      <c r="A2358" s="5">
        <v>2357</v>
      </c>
      <c r="B2358" s="5" t="s">
        <v>11317</v>
      </c>
      <c r="C2358" t="s">
        <v>11827</v>
      </c>
      <c r="D2358">
        <v>2008</v>
      </c>
      <c r="E2358" t="s">
        <v>11219</v>
      </c>
      <c r="F2358" t="s">
        <v>11904</v>
      </c>
      <c r="G2358" s="5">
        <v>310</v>
      </c>
      <c r="H2358">
        <v>68340</v>
      </c>
      <c r="I2358" s="5" t="str">
        <f t="shared" si="72"/>
        <v>|n</v>
      </c>
      <c r="J2358" s="5" t="str">
        <f t="shared" si="73"/>
        <v>2357,Volkswagen,Touareg 2,2008,diesel,AUTOMATIC,310,68340,|n</v>
      </c>
    </row>
    <row r="2359" spans="1:10">
      <c r="A2359" s="5">
        <v>2358</v>
      </c>
      <c r="B2359" s="5" t="s">
        <v>11317</v>
      </c>
      <c r="C2359" t="s">
        <v>11827</v>
      </c>
      <c r="D2359">
        <v>2008</v>
      </c>
      <c r="E2359" t="s">
        <v>11202</v>
      </c>
      <c r="F2359" t="s">
        <v>11904</v>
      </c>
      <c r="G2359" s="5">
        <v>350</v>
      </c>
      <c r="H2359">
        <v>48390</v>
      </c>
      <c r="I2359" s="5" t="str">
        <f t="shared" si="72"/>
        <v>|n</v>
      </c>
      <c r="J2359" s="5" t="str">
        <f t="shared" si="73"/>
        <v>2358,Volkswagen,Touareg 2,2008,premium unleaded (required),AUTOMATIC,350,48390,|n</v>
      </c>
    </row>
    <row r="2360" spans="1:10">
      <c r="A2360" s="5">
        <v>2359</v>
      </c>
      <c r="B2360" s="5" t="s">
        <v>11317</v>
      </c>
      <c r="C2360" t="s">
        <v>11827</v>
      </c>
      <c r="D2360">
        <v>2009</v>
      </c>
      <c r="E2360" t="s">
        <v>11219</v>
      </c>
      <c r="F2360" t="s">
        <v>11904</v>
      </c>
      <c r="G2360" s="5">
        <v>221</v>
      </c>
      <c r="H2360">
        <v>42800</v>
      </c>
      <c r="I2360" s="5" t="str">
        <f t="shared" si="72"/>
        <v>|n</v>
      </c>
      <c r="J2360" s="5" t="str">
        <f t="shared" si="73"/>
        <v>2359,Volkswagen,Touareg 2,2009,diesel,AUTOMATIC,221,42800,|n</v>
      </c>
    </row>
    <row r="2361" spans="1:10">
      <c r="A2361" s="5">
        <v>2360</v>
      </c>
      <c r="B2361" s="5" t="s">
        <v>11317</v>
      </c>
      <c r="C2361" t="s">
        <v>11827</v>
      </c>
      <c r="D2361">
        <v>2009</v>
      </c>
      <c r="E2361" t="s">
        <v>11209</v>
      </c>
      <c r="F2361" t="s">
        <v>11904</v>
      </c>
      <c r="G2361" s="5">
        <v>350</v>
      </c>
      <c r="H2361">
        <v>48900</v>
      </c>
      <c r="I2361" s="5" t="str">
        <f t="shared" si="72"/>
        <v>|n</v>
      </c>
      <c r="J2361" s="5" t="str">
        <f t="shared" si="73"/>
        <v>2360,Volkswagen,Touareg 2,2009,premium unleaded (recommended),AUTOMATIC,350,48900,|n</v>
      </c>
    </row>
    <row r="2362" spans="1:10">
      <c r="A2362" s="5">
        <v>2361</v>
      </c>
      <c r="B2362" s="5" t="s">
        <v>11215</v>
      </c>
      <c r="C2362" t="s">
        <v>11330</v>
      </c>
      <c r="D2362">
        <v>2011</v>
      </c>
      <c r="E2362" t="s">
        <v>11209</v>
      </c>
      <c r="F2362" t="s">
        <v>11903</v>
      </c>
      <c r="G2362" s="5">
        <v>227</v>
      </c>
      <c r="H2362">
        <v>27100</v>
      </c>
      <c r="I2362" s="5" t="str">
        <f t="shared" si="72"/>
        <v>|n</v>
      </c>
      <c r="J2362" s="5" t="str">
        <f t="shared" si="73"/>
        <v>2361,Volvo,C30,2011,premium unleaded (recommended),MANUAL,227,27100,|n</v>
      </c>
    </row>
    <row r="2363" spans="1:10">
      <c r="A2363" s="5">
        <v>2362</v>
      </c>
      <c r="B2363" s="5" t="s">
        <v>11215</v>
      </c>
      <c r="C2363" t="s">
        <v>11330</v>
      </c>
      <c r="D2363">
        <v>2012</v>
      </c>
      <c r="E2363" t="s">
        <v>11209</v>
      </c>
      <c r="F2363" t="s">
        <v>11903</v>
      </c>
      <c r="G2363" s="5">
        <v>227</v>
      </c>
      <c r="H2363">
        <v>27450</v>
      </c>
      <c r="I2363" s="5">
        <f t="shared" si="72"/>
        <v>2361</v>
      </c>
      <c r="J2363" s="5" t="str">
        <f t="shared" si="73"/>
        <v>2362,Volvo,C30,2012,premium unleaded (recommended),MANUAL,227,27450,2361</v>
      </c>
    </row>
    <row r="2364" spans="1:10">
      <c r="A2364" s="5">
        <v>2363</v>
      </c>
      <c r="B2364" s="5" t="s">
        <v>11215</v>
      </c>
      <c r="C2364" t="s">
        <v>11330</v>
      </c>
      <c r="D2364">
        <v>2013</v>
      </c>
      <c r="E2364" t="s">
        <v>11206</v>
      </c>
      <c r="F2364" t="s">
        <v>11903</v>
      </c>
      <c r="G2364" s="5">
        <v>227</v>
      </c>
      <c r="H2364">
        <v>27850</v>
      </c>
      <c r="I2364" s="5" t="str">
        <f t="shared" si="72"/>
        <v>|n</v>
      </c>
      <c r="J2364" s="5" t="str">
        <f t="shared" si="73"/>
        <v>2363,Volvo,C30,2013,regular unleaded,MANUAL,227,27850,|n</v>
      </c>
    </row>
    <row r="2365" spans="1:10">
      <c r="A2365" s="5">
        <v>2364</v>
      </c>
      <c r="B2365" s="5" t="s">
        <v>11215</v>
      </c>
      <c r="C2365" t="s">
        <v>11331</v>
      </c>
      <c r="D2365">
        <v>2011</v>
      </c>
      <c r="E2365" t="s">
        <v>11209</v>
      </c>
      <c r="F2365" t="s">
        <v>11904</v>
      </c>
      <c r="G2365" s="5">
        <v>227</v>
      </c>
      <c r="H2365">
        <v>39950</v>
      </c>
      <c r="I2365" s="5" t="str">
        <f t="shared" si="72"/>
        <v>|n</v>
      </c>
      <c r="J2365" s="5" t="str">
        <f t="shared" si="73"/>
        <v>2364,Volvo,C70,2011,premium unleaded (recommended),AUTOMATIC,227,39950,|n</v>
      </c>
    </row>
    <row r="2366" spans="1:10">
      <c r="A2366" s="5">
        <v>2365</v>
      </c>
      <c r="B2366" s="5" t="s">
        <v>11215</v>
      </c>
      <c r="C2366" t="s">
        <v>11331</v>
      </c>
      <c r="D2366">
        <v>2012</v>
      </c>
      <c r="E2366" t="s">
        <v>11209</v>
      </c>
      <c r="F2366" t="s">
        <v>11904</v>
      </c>
      <c r="G2366" s="5">
        <v>227</v>
      </c>
      <c r="H2366">
        <v>40450</v>
      </c>
      <c r="I2366" s="5">
        <f t="shared" si="72"/>
        <v>2364</v>
      </c>
      <c r="J2366" s="5" t="str">
        <f t="shared" si="73"/>
        <v>2365,Volvo,C70,2012,premium unleaded (recommended),AUTOMATIC,227,40450,2364</v>
      </c>
    </row>
    <row r="2367" spans="1:10">
      <c r="A2367" s="5">
        <v>2366</v>
      </c>
      <c r="B2367" s="5" t="s">
        <v>11215</v>
      </c>
      <c r="C2367" t="s">
        <v>11331</v>
      </c>
      <c r="D2367">
        <v>2013</v>
      </c>
      <c r="E2367" t="s">
        <v>11206</v>
      </c>
      <c r="F2367" t="s">
        <v>11904</v>
      </c>
      <c r="G2367" s="5">
        <v>227</v>
      </c>
      <c r="H2367">
        <v>41200</v>
      </c>
      <c r="I2367" s="5" t="str">
        <f t="shared" si="72"/>
        <v>|n</v>
      </c>
      <c r="J2367" s="5" t="str">
        <f t="shared" si="73"/>
        <v>2366,Volvo,C70,2013,regular unleaded,AUTOMATIC,227,41200,|n</v>
      </c>
    </row>
    <row r="2368" spans="1:10">
      <c r="A2368" s="5">
        <v>2367</v>
      </c>
      <c r="B2368" s="5" t="s">
        <v>11215</v>
      </c>
      <c r="C2368" t="s">
        <v>11749</v>
      </c>
      <c r="D2368">
        <v>2009</v>
      </c>
      <c r="E2368" t="s">
        <v>11209</v>
      </c>
      <c r="F2368" t="s">
        <v>11904</v>
      </c>
      <c r="G2368" s="5">
        <v>227</v>
      </c>
      <c r="H2368">
        <v>33800</v>
      </c>
      <c r="I2368" s="5" t="str">
        <f t="shared" si="72"/>
        <v>|n</v>
      </c>
      <c r="J2368" s="5" t="str">
        <f t="shared" si="73"/>
        <v>2367,Volvo,S40,2009,premium unleaded (recommended),AUTOMATIC,227,33800,|n</v>
      </c>
    </row>
    <row r="2369" spans="1:10">
      <c r="A2369" s="5">
        <v>2368</v>
      </c>
      <c r="B2369" s="5" t="s">
        <v>11215</v>
      </c>
      <c r="C2369" t="s">
        <v>11749</v>
      </c>
      <c r="D2369">
        <v>2010</v>
      </c>
      <c r="E2369" t="s">
        <v>11209</v>
      </c>
      <c r="F2369" t="s">
        <v>11904</v>
      </c>
      <c r="G2369" s="5">
        <v>227</v>
      </c>
      <c r="H2369">
        <v>31150</v>
      </c>
      <c r="I2369" s="5">
        <f t="shared" si="72"/>
        <v>2367</v>
      </c>
      <c r="J2369" s="5" t="str">
        <f t="shared" si="73"/>
        <v>2368,Volvo,S40,2010,premium unleaded (recommended),AUTOMATIC,227,31150,2367</v>
      </c>
    </row>
    <row r="2370" spans="1:10">
      <c r="A2370" s="5">
        <v>2369</v>
      </c>
      <c r="B2370" s="5" t="s">
        <v>11215</v>
      </c>
      <c r="C2370" t="s">
        <v>11749</v>
      </c>
      <c r="D2370">
        <v>2010</v>
      </c>
      <c r="E2370" t="s">
        <v>11209</v>
      </c>
      <c r="F2370" t="s">
        <v>11903</v>
      </c>
      <c r="G2370" s="5">
        <v>227</v>
      </c>
      <c r="H2370">
        <v>31350</v>
      </c>
      <c r="I2370" s="5" t="str">
        <f t="shared" si="72"/>
        <v>|n</v>
      </c>
      <c r="J2370" s="5" t="str">
        <f t="shared" si="73"/>
        <v>2369,Volvo,S40,2010,premium unleaded (recommended),MANUAL,227,31350,|n</v>
      </c>
    </row>
    <row r="2371" spans="1:10">
      <c r="A2371" s="5">
        <v>2370</v>
      </c>
      <c r="B2371" s="5" t="s">
        <v>11215</v>
      </c>
      <c r="C2371" t="s">
        <v>11749</v>
      </c>
      <c r="D2371">
        <v>2011</v>
      </c>
      <c r="E2371" t="s">
        <v>11206</v>
      </c>
      <c r="F2371" t="s">
        <v>11904</v>
      </c>
      <c r="G2371" s="5">
        <v>227</v>
      </c>
      <c r="H2371">
        <v>31150</v>
      </c>
      <c r="I2371" s="5" t="str">
        <f t="shared" ref="I2371:I2401" si="74">IF(AND($B2370=$B2371,$C2370=$C2371,$E2370=$E2371,$F2370=$F2371),A2370,"|n")</f>
        <v>|n</v>
      </c>
      <c r="J2371" s="5" t="str">
        <f t="shared" ref="J2371:J2401" si="75">A2371&amp;","&amp;B2371&amp;","&amp;C2371&amp;","&amp;D2371&amp;","&amp;E2371&amp;","&amp;F2371&amp;","&amp;G2371&amp;","&amp;H2371&amp;","&amp;I2371</f>
        <v>2370,Volvo,S40,2011,regular unleaded,AUTOMATIC,227,31150,|n</v>
      </c>
    </row>
    <row r="2372" spans="1:10">
      <c r="A2372" s="5">
        <v>2371</v>
      </c>
      <c r="B2372" s="5" t="s">
        <v>11215</v>
      </c>
      <c r="C2372" t="s">
        <v>11753</v>
      </c>
      <c r="D2372">
        <v>2015</v>
      </c>
      <c r="E2372" t="s">
        <v>11206</v>
      </c>
      <c r="F2372" t="s">
        <v>11904</v>
      </c>
      <c r="G2372" s="5">
        <v>325</v>
      </c>
      <c r="H2372">
        <v>43800</v>
      </c>
      <c r="I2372" s="5" t="str">
        <f t="shared" si="74"/>
        <v>|n</v>
      </c>
      <c r="J2372" s="5" t="str">
        <f t="shared" si="75"/>
        <v>2371,Volvo,S60,2015,regular unleaded,AUTOMATIC,325,43800,|n</v>
      </c>
    </row>
    <row r="2373" spans="1:10">
      <c r="A2373" s="5">
        <v>2372</v>
      </c>
      <c r="B2373" s="5" t="s">
        <v>11215</v>
      </c>
      <c r="C2373" t="s">
        <v>11753</v>
      </c>
      <c r="D2373">
        <v>2016</v>
      </c>
      <c r="E2373" t="s">
        <v>11206</v>
      </c>
      <c r="F2373" t="s">
        <v>11904</v>
      </c>
      <c r="G2373" s="5">
        <v>345</v>
      </c>
      <c r="H2373">
        <v>59700</v>
      </c>
      <c r="I2373" s="5">
        <f t="shared" si="74"/>
        <v>2371</v>
      </c>
      <c r="J2373" s="5" t="str">
        <f t="shared" si="75"/>
        <v>2372,Volvo,S60,2016,regular unleaded,AUTOMATIC,345,59700,2371</v>
      </c>
    </row>
    <row r="2374" spans="1:10">
      <c r="A2374" s="5">
        <v>2373</v>
      </c>
      <c r="B2374" s="5" t="s">
        <v>11215</v>
      </c>
      <c r="C2374" t="s">
        <v>11753</v>
      </c>
      <c r="D2374">
        <v>2017</v>
      </c>
      <c r="E2374" t="s">
        <v>11206</v>
      </c>
      <c r="F2374" t="s">
        <v>11904</v>
      </c>
      <c r="G2374" s="5">
        <v>302</v>
      </c>
      <c r="H2374">
        <v>47400</v>
      </c>
      <c r="I2374" s="5">
        <f t="shared" si="74"/>
        <v>2372</v>
      </c>
      <c r="J2374" s="5" t="str">
        <f t="shared" si="75"/>
        <v>2373,Volvo,S60,2017,regular unleaded,AUTOMATIC,302,47400,2372</v>
      </c>
    </row>
    <row r="2375" spans="1:10">
      <c r="A2375" s="5">
        <v>2374</v>
      </c>
      <c r="B2375" s="5" t="s">
        <v>11215</v>
      </c>
      <c r="C2375" t="s">
        <v>11752</v>
      </c>
      <c r="D2375">
        <v>2017</v>
      </c>
      <c r="E2375" t="s">
        <v>11206</v>
      </c>
      <c r="F2375" t="s">
        <v>11904</v>
      </c>
      <c r="G2375" s="5">
        <v>240</v>
      </c>
      <c r="H2375">
        <v>44200</v>
      </c>
      <c r="I2375" s="5" t="str">
        <f t="shared" si="74"/>
        <v>|n</v>
      </c>
      <c r="J2375" s="5" t="str">
        <f t="shared" si="75"/>
        <v>2374,Volvo,S60 Cross Country,2017,regular unleaded,AUTOMATIC,240,44200,|n</v>
      </c>
    </row>
    <row r="2376" spans="1:10">
      <c r="A2376" s="5">
        <v>2375</v>
      </c>
      <c r="B2376" s="5" t="s">
        <v>11215</v>
      </c>
      <c r="C2376" t="s">
        <v>11756</v>
      </c>
      <c r="D2376">
        <v>2014</v>
      </c>
      <c r="E2376" t="s">
        <v>11206</v>
      </c>
      <c r="F2376" t="s">
        <v>11904</v>
      </c>
      <c r="G2376" s="5">
        <v>300</v>
      </c>
      <c r="H2376">
        <v>43950</v>
      </c>
      <c r="I2376" s="5" t="str">
        <f t="shared" si="74"/>
        <v>|n</v>
      </c>
      <c r="J2376" s="5" t="str">
        <f t="shared" si="75"/>
        <v>2375,Volvo,S80,2014,regular unleaded,AUTOMATIC,300,43950,|n</v>
      </c>
    </row>
    <row r="2377" spans="1:10">
      <c r="A2377" s="5">
        <v>2376</v>
      </c>
      <c r="B2377" s="5" t="s">
        <v>11215</v>
      </c>
      <c r="C2377" t="s">
        <v>11756</v>
      </c>
      <c r="D2377">
        <v>2015</v>
      </c>
      <c r="E2377" t="s">
        <v>11206</v>
      </c>
      <c r="F2377" t="s">
        <v>11904</v>
      </c>
      <c r="G2377" s="5">
        <v>300</v>
      </c>
      <c r="H2377">
        <v>45100</v>
      </c>
      <c r="I2377" s="5">
        <f t="shared" si="74"/>
        <v>2375</v>
      </c>
      <c r="J2377" s="5" t="str">
        <f t="shared" si="75"/>
        <v>2376,Volvo,S80,2015,regular unleaded,AUTOMATIC,300,45100,2375</v>
      </c>
    </row>
    <row r="2378" spans="1:10">
      <c r="A2378" s="5">
        <v>2377</v>
      </c>
      <c r="B2378" s="5" t="s">
        <v>11215</v>
      </c>
      <c r="C2378" t="s">
        <v>11756</v>
      </c>
      <c r="D2378">
        <v>2016</v>
      </c>
      <c r="E2378" t="s">
        <v>11206</v>
      </c>
      <c r="F2378" t="s">
        <v>11904</v>
      </c>
      <c r="G2378" s="5">
        <v>240</v>
      </c>
      <c r="H2378">
        <v>48375</v>
      </c>
      <c r="I2378" s="5">
        <f t="shared" si="74"/>
        <v>2376</v>
      </c>
      <c r="J2378" s="5" t="str">
        <f t="shared" si="75"/>
        <v>2377,Volvo,S80,2016,regular unleaded,AUTOMATIC,240,48375,2376</v>
      </c>
    </row>
    <row r="2379" spans="1:10">
      <c r="A2379" s="5">
        <v>2378</v>
      </c>
      <c r="B2379" s="5" t="s">
        <v>11215</v>
      </c>
      <c r="C2379" t="s">
        <v>11758</v>
      </c>
      <c r="D2379">
        <v>2017</v>
      </c>
      <c r="E2379" t="s">
        <v>11209</v>
      </c>
      <c r="F2379" t="s">
        <v>11904</v>
      </c>
      <c r="G2379" s="5">
        <v>316</v>
      </c>
      <c r="H2379">
        <v>56250</v>
      </c>
      <c r="I2379" s="5" t="str">
        <f t="shared" si="74"/>
        <v>|n</v>
      </c>
      <c r="J2379" s="5" t="str">
        <f t="shared" si="75"/>
        <v>2378,Volvo,S90,2017,premium unleaded (recommended),AUTOMATIC,316,56250,|n</v>
      </c>
    </row>
    <row r="2380" spans="1:10">
      <c r="A2380" s="5">
        <v>2379</v>
      </c>
      <c r="B2380" s="5" t="s">
        <v>11215</v>
      </c>
      <c r="C2380" t="s">
        <v>11851</v>
      </c>
      <c r="D2380">
        <v>2009</v>
      </c>
      <c r="E2380" t="s">
        <v>11209</v>
      </c>
      <c r="F2380" t="s">
        <v>11904</v>
      </c>
      <c r="G2380" s="5">
        <v>227</v>
      </c>
      <c r="H2380">
        <v>35500</v>
      </c>
      <c r="I2380" s="5" t="str">
        <f t="shared" si="74"/>
        <v>|n</v>
      </c>
      <c r="J2380" s="5" t="str">
        <f t="shared" si="75"/>
        <v>2379,Volvo,V50,2009,premium unleaded (recommended),AUTOMATIC,227,35500,|n</v>
      </c>
    </row>
    <row r="2381" spans="1:10">
      <c r="A2381" s="5">
        <v>2380</v>
      </c>
      <c r="B2381" s="5" t="s">
        <v>11215</v>
      </c>
      <c r="C2381" t="s">
        <v>11851</v>
      </c>
      <c r="D2381">
        <v>2010</v>
      </c>
      <c r="E2381" t="s">
        <v>11209</v>
      </c>
      <c r="F2381" t="s">
        <v>11904</v>
      </c>
      <c r="G2381" s="5">
        <v>168</v>
      </c>
      <c r="H2381">
        <v>28700</v>
      </c>
      <c r="I2381" s="5">
        <f t="shared" si="74"/>
        <v>2379</v>
      </c>
      <c r="J2381" s="5" t="str">
        <f t="shared" si="75"/>
        <v>2380,Volvo,V50,2010,premium unleaded (recommended),AUTOMATIC,168,28700,2379</v>
      </c>
    </row>
    <row r="2382" spans="1:10">
      <c r="A2382" s="5">
        <v>2381</v>
      </c>
      <c r="B2382" s="5" t="s">
        <v>11215</v>
      </c>
      <c r="C2382" t="s">
        <v>11851</v>
      </c>
      <c r="D2382">
        <v>2010</v>
      </c>
      <c r="E2382" t="s">
        <v>11209</v>
      </c>
      <c r="F2382" t="s">
        <v>11903</v>
      </c>
      <c r="G2382" s="5">
        <v>227</v>
      </c>
      <c r="H2382">
        <v>33050</v>
      </c>
      <c r="I2382" s="5" t="str">
        <f t="shared" si="74"/>
        <v>|n</v>
      </c>
      <c r="J2382" s="5" t="str">
        <f t="shared" si="75"/>
        <v>2381,Volvo,V50,2010,premium unleaded (recommended),MANUAL,227,33050,|n</v>
      </c>
    </row>
    <row r="2383" spans="1:10">
      <c r="A2383" s="5">
        <v>2382</v>
      </c>
      <c r="B2383" s="5" t="s">
        <v>11215</v>
      </c>
      <c r="C2383" t="s">
        <v>11851</v>
      </c>
      <c r="D2383">
        <v>2011</v>
      </c>
      <c r="E2383" t="s">
        <v>11206</v>
      </c>
      <c r="F2383" t="s">
        <v>11904</v>
      </c>
      <c r="G2383" s="5">
        <v>227</v>
      </c>
      <c r="H2383">
        <v>32850</v>
      </c>
      <c r="I2383" s="5" t="str">
        <f t="shared" si="74"/>
        <v>|n</v>
      </c>
      <c r="J2383" s="5" t="str">
        <f t="shared" si="75"/>
        <v>2382,Volvo,V50,2011,regular unleaded,AUTOMATIC,227,32850,|n</v>
      </c>
    </row>
    <row r="2384" spans="1:10">
      <c r="A2384" s="5">
        <v>2383</v>
      </c>
      <c r="B2384" s="5" t="s">
        <v>11215</v>
      </c>
      <c r="C2384" t="s">
        <v>11853</v>
      </c>
      <c r="D2384">
        <v>2015</v>
      </c>
      <c r="E2384" t="s">
        <v>11206</v>
      </c>
      <c r="F2384" t="s">
        <v>11904</v>
      </c>
      <c r="G2384" s="5">
        <v>325</v>
      </c>
      <c r="H2384">
        <v>45400</v>
      </c>
      <c r="I2384" s="5" t="str">
        <f t="shared" si="74"/>
        <v>|n</v>
      </c>
      <c r="J2384" s="5" t="str">
        <f t="shared" si="75"/>
        <v>2383,Volvo,V60,2015,regular unleaded,AUTOMATIC,325,45400,|n</v>
      </c>
    </row>
    <row r="2385" spans="1:10">
      <c r="A2385" s="5">
        <v>2384</v>
      </c>
      <c r="B2385" s="5" t="s">
        <v>11215</v>
      </c>
      <c r="C2385" t="s">
        <v>11853</v>
      </c>
      <c r="D2385">
        <v>2016</v>
      </c>
      <c r="E2385" t="s">
        <v>11206</v>
      </c>
      <c r="F2385" t="s">
        <v>11904</v>
      </c>
      <c r="G2385" s="5">
        <v>345</v>
      </c>
      <c r="H2385">
        <v>61300</v>
      </c>
      <c r="I2385" s="5">
        <f t="shared" si="74"/>
        <v>2383</v>
      </c>
      <c r="J2385" s="5" t="str">
        <f t="shared" si="75"/>
        <v>2384,Volvo,V60,2016,regular unleaded,AUTOMATIC,345,61300,2383</v>
      </c>
    </row>
    <row r="2386" spans="1:10">
      <c r="A2386" s="5">
        <v>2385</v>
      </c>
      <c r="B2386" s="5" t="s">
        <v>11215</v>
      </c>
      <c r="C2386" t="s">
        <v>11853</v>
      </c>
      <c r="D2386">
        <v>2017</v>
      </c>
      <c r="E2386" t="s">
        <v>11206</v>
      </c>
      <c r="F2386" t="s">
        <v>11904</v>
      </c>
      <c r="G2386" s="5">
        <v>302</v>
      </c>
      <c r="H2386">
        <v>48950</v>
      </c>
      <c r="I2386" s="5">
        <f t="shared" si="74"/>
        <v>2384</v>
      </c>
      <c r="J2386" s="5" t="str">
        <f t="shared" si="75"/>
        <v>2385,Volvo,V60,2017,regular unleaded,AUTOMATIC,302,48950,2384</v>
      </c>
    </row>
    <row r="2387" spans="1:10">
      <c r="A2387" s="5">
        <v>2386</v>
      </c>
      <c r="B2387" s="5" t="s">
        <v>11215</v>
      </c>
      <c r="C2387" t="s">
        <v>11852</v>
      </c>
      <c r="D2387">
        <v>2015</v>
      </c>
      <c r="E2387" t="s">
        <v>11206</v>
      </c>
      <c r="F2387" t="s">
        <v>11904</v>
      </c>
      <c r="G2387" s="5">
        <v>250</v>
      </c>
      <c r="H2387">
        <v>44650</v>
      </c>
      <c r="I2387" s="5" t="str">
        <f t="shared" si="74"/>
        <v>|n</v>
      </c>
      <c r="J2387" s="5" t="str">
        <f t="shared" si="75"/>
        <v>2386,Volvo,V60 Cross Country,2015,regular unleaded,AUTOMATIC,250,44650,|n</v>
      </c>
    </row>
    <row r="2388" spans="1:10">
      <c r="A2388" s="5">
        <v>2387</v>
      </c>
      <c r="B2388" s="5" t="s">
        <v>11215</v>
      </c>
      <c r="C2388" t="s">
        <v>11852</v>
      </c>
      <c r="D2388">
        <v>2016</v>
      </c>
      <c r="E2388" t="s">
        <v>11206</v>
      </c>
      <c r="F2388" t="s">
        <v>11904</v>
      </c>
      <c r="G2388" s="5">
        <v>250</v>
      </c>
      <c r="H2388">
        <v>44850</v>
      </c>
      <c r="I2388" s="5">
        <f t="shared" si="74"/>
        <v>2386</v>
      </c>
      <c r="J2388" s="5" t="str">
        <f t="shared" si="75"/>
        <v>2387,Volvo,V60 Cross Country,2016,regular unleaded,AUTOMATIC,250,44850,2386</v>
      </c>
    </row>
    <row r="2389" spans="1:10">
      <c r="A2389" s="5">
        <v>2388</v>
      </c>
      <c r="B2389" s="5" t="s">
        <v>11215</v>
      </c>
      <c r="C2389" t="s">
        <v>11852</v>
      </c>
      <c r="D2389">
        <v>2017</v>
      </c>
      <c r="E2389" t="s">
        <v>11206</v>
      </c>
      <c r="F2389" t="s">
        <v>11904</v>
      </c>
      <c r="G2389" s="5">
        <v>240</v>
      </c>
      <c r="H2389">
        <v>45350</v>
      </c>
      <c r="I2389" s="5">
        <f t="shared" si="74"/>
        <v>2387</v>
      </c>
      <c r="J2389" s="5" t="str">
        <f t="shared" si="75"/>
        <v>2388,Volvo,V60 Cross Country,2017,regular unleaded,AUTOMATIC,240,45350,2387</v>
      </c>
    </row>
    <row r="2390" spans="1:10">
      <c r="A2390" s="5">
        <v>2389</v>
      </c>
      <c r="B2390" s="5" t="s">
        <v>11215</v>
      </c>
      <c r="C2390" t="s">
        <v>11854</v>
      </c>
      <c r="D2390">
        <v>2008</v>
      </c>
      <c r="E2390" t="s">
        <v>11209</v>
      </c>
      <c r="F2390" t="s">
        <v>11904</v>
      </c>
      <c r="G2390" s="5">
        <v>235</v>
      </c>
      <c r="H2390">
        <v>32465</v>
      </c>
      <c r="I2390" s="5" t="str">
        <f t="shared" si="74"/>
        <v>|n</v>
      </c>
      <c r="J2390" s="5" t="str">
        <f t="shared" si="75"/>
        <v>2389,Volvo,V70,2008,premium unleaded (recommended),AUTOMATIC,235,32465,|n</v>
      </c>
    </row>
    <row r="2391" spans="1:10">
      <c r="A2391" s="5">
        <v>2390</v>
      </c>
      <c r="B2391" s="5" t="s">
        <v>11215</v>
      </c>
      <c r="C2391" t="s">
        <v>11854</v>
      </c>
      <c r="D2391">
        <v>2009</v>
      </c>
      <c r="E2391" t="s">
        <v>11209</v>
      </c>
      <c r="F2391" t="s">
        <v>11904</v>
      </c>
      <c r="G2391" s="5">
        <v>235</v>
      </c>
      <c r="H2391">
        <v>32900</v>
      </c>
      <c r="I2391" s="5">
        <f t="shared" si="74"/>
        <v>2389</v>
      </c>
      <c r="J2391" s="5" t="str">
        <f t="shared" si="75"/>
        <v>2390,Volvo,V70,2009,premium unleaded (recommended),AUTOMATIC,235,32900,2389</v>
      </c>
    </row>
    <row r="2392" spans="1:10">
      <c r="A2392" s="5">
        <v>2391</v>
      </c>
      <c r="B2392" s="5" t="s">
        <v>11215</v>
      </c>
      <c r="C2392" t="s">
        <v>11854</v>
      </c>
      <c r="D2392">
        <v>2010</v>
      </c>
      <c r="E2392" t="s">
        <v>11209</v>
      </c>
      <c r="F2392" t="s">
        <v>11904</v>
      </c>
      <c r="G2392" s="5">
        <v>235</v>
      </c>
      <c r="H2392">
        <v>38000</v>
      </c>
      <c r="I2392" s="5">
        <f t="shared" si="74"/>
        <v>2390</v>
      </c>
      <c r="J2392" s="5" t="str">
        <f t="shared" si="75"/>
        <v>2391,Volvo,V70,2010,premium unleaded (recommended),AUTOMATIC,235,38000,2390</v>
      </c>
    </row>
    <row r="2393" spans="1:10">
      <c r="A2393" s="5">
        <v>2392</v>
      </c>
      <c r="B2393" s="5" t="s">
        <v>11215</v>
      </c>
      <c r="C2393" t="s">
        <v>11881</v>
      </c>
      <c r="D2393">
        <v>2015</v>
      </c>
      <c r="E2393" t="s">
        <v>11206</v>
      </c>
      <c r="F2393" t="s">
        <v>11904</v>
      </c>
      <c r="G2393" s="5">
        <v>325</v>
      </c>
      <c r="H2393">
        <v>51050</v>
      </c>
      <c r="I2393" s="5" t="str">
        <f t="shared" si="74"/>
        <v>|n</v>
      </c>
      <c r="J2393" s="5" t="str">
        <f t="shared" si="75"/>
        <v>2392,Volvo,XC60,2015,regular unleaded,AUTOMATIC,325,51050,|n</v>
      </c>
    </row>
    <row r="2394" spans="1:10">
      <c r="A2394" s="5">
        <v>2393</v>
      </c>
      <c r="B2394" s="5" t="s">
        <v>11215</v>
      </c>
      <c r="C2394" t="s">
        <v>11881</v>
      </c>
      <c r="D2394">
        <v>2016</v>
      </c>
      <c r="E2394" t="s">
        <v>11206</v>
      </c>
      <c r="F2394" t="s">
        <v>11904</v>
      </c>
      <c r="G2394" s="5">
        <v>302</v>
      </c>
      <c r="H2394">
        <v>51300</v>
      </c>
      <c r="I2394" s="5">
        <f t="shared" si="74"/>
        <v>2392</v>
      </c>
      <c r="J2394" s="5" t="str">
        <f t="shared" si="75"/>
        <v>2393,Volvo,XC60,2016,regular unleaded,AUTOMATIC,302,51300,2392</v>
      </c>
    </row>
    <row r="2395" spans="1:10">
      <c r="A2395" s="5">
        <v>2394</v>
      </c>
      <c r="B2395" s="5" t="s">
        <v>11215</v>
      </c>
      <c r="C2395" t="s">
        <v>11881</v>
      </c>
      <c r="D2395">
        <v>2017</v>
      </c>
      <c r="E2395" t="s">
        <v>11206</v>
      </c>
      <c r="F2395" t="s">
        <v>11904</v>
      </c>
      <c r="G2395" s="5">
        <v>302</v>
      </c>
      <c r="H2395">
        <v>51000</v>
      </c>
      <c r="I2395" s="5">
        <f t="shared" si="74"/>
        <v>2393</v>
      </c>
      <c r="J2395" s="5" t="str">
        <f t="shared" si="75"/>
        <v>2394,Volvo,XC60,2017,regular unleaded,AUTOMATIC,302,51000,2393</v>
      </c>
    </row>
    <row r="2396" spans="1:10">
      <c r="A2396" s="5">
        <v>2395</v>
      </c>
      <c r="B2396" s="5" t="s">
        <v>11215</v>
      </c>
      <c r="C2396" t="s">
        <v>11882</v>
      </c>
      <c r="D2396">
        <v>2014</v>
      </c>
      <c r="E2396" t="s">
        <v>11206</v>
      </c>
      <c r="F2396" t="s">
        <v>11904</v>
      </c>
      <c r="G2396" s="5">
        <v>300</v>
      </c>
      <c r="H2396">
        <v>40950</v>
      </c>
      <c r="I2396" s="5" t="str">
        <f t="shared" si="74"/>
        <v>|n</v>
      </c>
      <c r="J2396" s="5" t="str">
        <f>A2396&amp;","&amp;B2396&amp;","&amp;C2396&amp;","&amp;D2396&amp;","&amp;E2396&amp;","&amp;F2396&amp;","&amp;G2396&amp;","&amp;H2396&amp;","&amp;I2396</f>
        <v>2395,Volvo,XC70,2014,regular unleaded,AUTOMATIC,300,40950,|n</v>
      </c>
    </row>
    <row r="2397" spans="1:10">
      <c r="A2397" s="5">
        <v>2396</v>
      </c>
      <c r="B2397" s="5" t="s">
        <v>11215</v>
      </c>
      <c r="C2397" t="s">
        <v>11882</v>
      </c>
      <c r="D2397">
        <v>2015</v>
      </c>
      <c r="E2397" t="s">
        <v>11206</v>
      </c>
      <c r="F2397" t="s">
        <v>11904</v>
      </c>
      <c r="G2397" s="5">
        <v>300</v>
      </c>
      <c r="H2397">
        <v>42050</v>
      </c>
      <c r="I2397" s="5">
        <f t="shared" si="74"/>
        <v>2395</v>
      </c>
      <c r="J2397" s="5" t="str">
        <f t="shared" si="75"/>
        <v>2396,Volvo,XC70,2015,regular unleaded,AUTOMATIC,300,42050,2395</v>
      </c>
    </row>
    <row r="2398" spans="1:10">
      <c r="A2398" s="5">
        <v>2397</v>
      </c>
      <c r="B2398" s="5" t="s">
        <v>11215</v>
      </c>
      <c r="C2398" t="s">
        <v>11882</v>
      </c>
      <c r="D2398">
        <v>2016</v>
      </c>
      <c r="E2398" t="s">
        <v>11206</v>
      </c>
      <c r="F2398" t="s">
        <v>11904</v>
      </c>
      <c r="G2398" s="5">
        <v>250</v>
      </c>
      <c r="H2398">
        <v>48175</v>
      </c>
      <c r="I2398" s="5">
        <f t="shared" si="74"/>
        <v>2396</v>
      </c>
      <c r="J2398" s="5" t="str">
        <f t="shared" si="75"/>
        <v>2397,Volvo,XC70,2016,regular unleaded,AUTOMATIC,250,48175,2396</v>
      </c>
    </row>
    <row r="2399" spans="1:10">
      <c r="A2399" s="5">
        <v>2398</v>
      </c>
      <c r="B2399" s="5" t="s">
        <v>11215</v>
      </c>
      <c r="C2399" t="s">
        <v>11883</v>
      </c>
      <c r="D2399">
        <v>2014</v>
      </c>
      <c r="E2399" t="s">
        <v>11206</v>
      </c>
      <c r="F2399" t="s">
        <v>11904</v>
      </c>
      <c r="G2399" s="5">
        <v>240</v>
      </c>
      <c r="H2399">
        <v>42700</v>
      </c>
      <c r="I2399" s="5" t="str">
        <f t="shared" si="74"/>
        <v>|n</v>
      </c>
      <c r="J2399" s="5" t="str">
        <f t="shared" si="75"/>
        <v>2398,Volvo,XC90,2014,regular unleaded,AUTOMATIC,240,42700,|n</v>
      </c>
    </row>
    <row r="2400" spans="1:10">
      <c r="A2400" s="5">
        <v>2399</v>
      </c>
      <c r="B2400" s="5" t="s">
        <v>11215</v>
      </c>
      <c r="C2400" t="s">
        <v>11883</v>
      </c>
      <c r="D2400">
        <v>2016</v>
      </c>
      <c r="E2400" t="s">
        <v>11209</v>
      </c>
      <c r="F2400" t="s">
        <v>11904</v>
      </c>
      <c r="G2400" s="5">
        <v>316</v>
      </c>
      <c r="H2400">
        <v>65700</v>
      </c>
      <c r="I2400" s="5" t="str">
        <f t="shared" si="74"/>
        <v>|n</v>
      </c>
      <c r="J2400" s="5" t="str">
        <f t="shared" si="75"/>
        <v>2399,Volvo,XC90,2016,premium unleaded (recommended),AUTOMATIC,316,65700,|n</v>
      </c>
    </row>
    <row r="2401" spans="1:10">
      <c r="A2401" s="5">
        <v>2400</v>
      </c>
      <c r="B2401" s="5" t="s">
        <v>11215</v>
      </c>
      <c r="C2401" t="s">
        <v>11883</v>
      </c>
      <c r="D2401">
        <v>2017</v>
      </c>
      <c r="E2401" t="s">
        <v>11209</v>
      </c>
      <c r="F2401" t="s">
        <v>11904</v>
      </c>
      <c r="G2401" s="5">
        <v>316</v>
      </c>
      <c r="H2401">
        <v>57200</v>
      </c>
      <c r="I2401" s="5">
        <f t="shared" si="74"/>
        <v>2399</v>
      </c>
      <c r="J2401" s="5" t="str">
        <f t="shared" si="75"/>
        <v>2400,Volvo,XC90,2017,premium unleaded (recommended),AUTOMATIC,316,57200,2399</v>
      </c>
    </row>
  </sheetData>
  <autoFilter ref="B1:H2401" xr:uid="{5A26F710-B729-44E4-9568-7B64FBE74B6A}">
    <sortState xmlns:xlrd2="http://schemas.microsoft.com/office/spreadsheetml/2017/richdata2" ref="B2:H2401">
      <sortCondition ref="B1:B2401"/>
    </sortState>
  </autoFilter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265-3901-43D6-BD96-7E0D14FDE083}">
  <dimension ref="A1:AD351"/>
  <sheetViews>
    <sheetView workbookViewId="0"/>
  </sheetViews>
  <sheetFormatPr defaultRowHeight="15"/>
  <cols>
    <col min="2" max="2" width="9.42578125" bestFit="1" customWidth="1"/>
    <col min="4" max="4" width="8" bestFit="1" customWidth="1"/>
    <col min="5" max="5" width="3.7109375" style="5" bestFit="1" customWidth="1"/>
    <col min="6" max="6" width="9" bestFit="1" customWidth="1"/>
    <col min="7" max="7" width="46" bestFit="1" customWidth="1"/>
    <col min="8" max="8" width="9" bestFit="1" customWidth="1"/>
    <col min="9" max="9" width="20.42578125" bestFit="1" customWidth="1"/>
    <col min="10" max="10" width="13.140625" style="12" bestFit="1" customWidth="1"/>
    <col min="11" max="11" width="8.7109375" bestFit="1" customWidth="1"/>
    <col min="12" max="12" width="9.28515625" bestFit="1" customWidth="1"/>
    <col min="13" max="13" width="5.5703125" bestFit="1" customWidth="1"/>
    <col min="14" max="14" width="4.7109375" bestFit="1" customWidth="1"/>
    <col min="15" max="15" width="5.5703125" bestFit="1" customWidth="1"/>
    <col min="16" max="16" width="8.7109375" bestFit="1" customWidth="1"/>
    <col min="17" max="17" width="9.28515625" bestFit="1" customWidth="1"/>
    <col min="18" max="18" width="7" bestFit="1" customWidth="1"/>
    <col min="19" max="19" width="3.5703125" style="5" bestFit="1" customWidth="1"/>
    <col min="20" max="20" width="9" bestFit="1" customWidth="1"/>
    <col min="21" max="21" width="7.5703125" style="5" customWidth="1"/>
    <col min="27" max="27" width="3.7109375" bestFit="1" customWidth="1"/>
    <col min="28" max="28" width="30.42578125" bestFit="1" customWidth="1"/>
    <col min="29" max="29" width="106.42578125" bestFit="1" customWidth="1"/>
    <col min="30" max="30" width="83.140625" bestFit="1" customWidth="1"/>
  </cols>
  <sheetData>
    <row r="1" spans="1:30" ht="61.5" thickTop="1" thickBot="1">
      <c r="A1" s="1" t="s">
        <v>11916</v>
      </c>
      <c r="B1" s="3" t="s">
        <v>11927</v>
      </c>
      <c r="C1" s="8" t="s">
        <v>11917</v>
      </c>
      <c r="D1" s="8" t="s">
        <v>11919</v>
      </c>
      <c r="E1" s="17" t="s">
        <v>11920</v>
      </c>
      <c r="F1" s="16" t="s">
        <v>11927</v>
      </c>
      <c r="G1" s="8" t="s">
        <v>11926</v>
      </c>
      <c r="H1" s="8" t="s">
        <v>11921</v>
      </c>
      <c r="I1" s="8" t="s">
        <v>11930</v>
      </c>
      <c r="J1" s="8" t="s">
        <v>11922</v>
      </c>
      <c r="K1" s="8" t="s">
        <v>11923</v>
      </c>
      <c r="L1" s="8" t="s">
        <v>11924</v>
      </c>
      <c r="M1" s="8" t="s">
        <v>11928</v>
      </c>
      <c r="N1" s="1" t="s">
        <v>11925</v>
      </c>
      <c r="O1" s="1" t="s">
        <v>11929</v>
      </c>
      <c r="P1" s="1" t="s">
        <v>11923</v>
      </c>
      <c r="Q1" s="1" t="s">
        <v>11924</v>
      </c>
      <c r="R1" s="1" t="s">
        <v>11918</v>
      </c>
      <c r="S1" s="17" t="s">
        <v>11941</v>
      </c>
      <c r="T1" s="16" t="s">
        <v>11927</v>
      </c>
      <c r="U1" s="8" t="s">
        <v>11926</v>
      </c>
      <c r="V1" s="8" t="s">
        <v>11942</v>
      </c>
      <c r="W1" s="8" t="s">
        <v>11945</v>
      </c>
      <c r="X1" s="8" t="s">
        <v>11943</v>
      </c>
      <c r="Y1" s="8" t="s">
        <v>11946</v>
      </c>
      <c r="Z1" s="1" t="s">
        <v>11918</v>
      </c>
      <c r="AA1" s="17" t="s">
        <v>11948</v>
      </c>
      <c r="AB1" s="2" t="s">
        <v>11949</v>
      </c>
      <c r="AC1" s="2" t="s">
        <v>11920</v>
      </c>
      <c r="AD1" s="2" t="s">
        <v>11234</v>
      </c>
    </row>
    <row r="2" spans="1:30" ht="15.75" thickTop="1">
      <c r="A2" s="7">
        <v>7</v>
      </c>
      <c r="B2" s="5" t="str">
        <f>IF(G2&lt;&gt;"",CONCATENATE(A2,RIGHT("0000"&amp;C2,4),RIGHT("00"&amp;H2,2),I2),CONCATENATE(A2,RIGHT("0000"&amp;C2,4),ROUND(Y2*100,0)))</f>
        <v>70622544</v>
      </c>
      <c r="C2" s="7">
        <v>622</v>
      </c>
      <c r="D2" s="12">
        <f>ROUND(IF(R2&lt;&gt;"",R2,Z2),0)</f>
        <v>932</v>
      </c>
      <c r="E2" s="15"/>
      <c r="F2" t="str">
        <f>IF(G2="","",B2)</f>
        <v/>
      </c>
      <c r="G2" t="str">
        <f>IF(A2=7,"",VLOOKUP(engines!$A2,LegendAndTables!$C$4:$D$11,2,FALSE))</f>
        <v/>
      </c>
      <c r="H2" s="5" t="str">
        <f>IF(G2="","",IF(I2=0,_xlfn.XLOOKUP(J2,LegendAndTables!$D$14:$D$21,LegendAndTables!$C$14:$C$21,0,-1,2),_xlfn.XLOOKUP(J2,LegendAndTables!$E$14:$E$21,LegendAndTables!$C$14:$C$21,0,-1,2)))</f>
        <v/>
      </c>
      <c r="I2" s="5" t="str">
        <f>IF(G2="","",O2)</f>
        <v/>
      </c>
      <c r="J2" s="12" t="str">
        <f t="shared" ref="J2:J65" si="0">IF(G2="","",(C2/N2)*1000)</f>
        <v/>
      </c>
      <c r="K2" s="12" t="str">
        <f>IF(G2="","",IF(G2="diesel",4500+P2,6000+P2)*IF(I2=1,1.05,1))</f>
        <v/>
      </c>
      <c r="L2" s="12" t="str">
        <f>IF(G2="","",K2-Q2)</f>
        <v/>
      </c>
      <c r="M2" s="14" t="str">
        <f>IF(G2="","",(4.966747+(23.27979-4.966747)/(1+(C2/463.6174)))*_xlfn.XLOOKUP(engines!G2,LegendAndTables!$D$4:$D$11,LegendAndTables!$E$4:$E$11,0,0,1)*IF(O2=0,1,1.2)*(1-0.01*H2))</f>
        <v/>
      </c>
      <c r="N2" s="12" t="str">
        <f t="shared" ref="N2:N65" si="1">IF(G2="","",(127+(0.1*C2))*IF(I2=1,1.05,1))</f>
        <v/>
      </c>
      <c r="O2" s="7">
        <v>1</v>
      </c>
      <c r="P2" s="7">
        <v>638</v>
      </c>
      <c r="Q2" s="7">
        <v>527</v>
      </c>
      <c r="R2" s="12" t="str">
        <f t="shared" ref="R2:R65" si="2">IF(G2="","",((C2*5252)/L2)/0.73756)</f>
        <v/>
      </c>
      <c r="S2" s="15"/>
      <c r="T2" s="5" t="str">
        <f>IF(U2="","",B2)</f>
        <v>70622544</v>
      </c>
      <c r="U2" s="5" t="str">
        <f>IF(A2&lt;&gt;7,"",VLOOKUP(engines!$A2,LegendAndTables!$C$4:$D$11,2,FALSE))</f>
        <v>electric</v>
      </c>
      <c r="V2" s="12">
        <f>IF(U2="","",3669.741+(-11726.07-3669.741)/(1+(X2/0.00007159594)^0.09225318))</f>
        <v>399.99365864505444</v>
      </c>
      <c r="W2" s="12">
        <f t="shared" ref="W2:W65" si="3">IF(U2="","",C2*745.699872/V2)</f>
        <v>1159.5816842576207</v>
      </c>
      <c r="X2" s="12">
        <f t="shared" ref="X2:X65" si="4">IF(U2="","",124.3065+(61.25141-124.3065)/(1+(C2/390.72)^1.907076))</f>
        <v>105.90748064991269</v>
      </c>
      <c r="Y2" s="14">
        <f>IF(U2="","",(4.966747+(23.27979-4.966747)/(1+(C2/463.6174)))/2.35)</f>
        <v>5.4414501032672504</v>
      </c>
      <c r="Z2" s="12">
        <f t="shared" ref="Z2:Z65" si="5">IF(U2="","",((C2*5252)/4750)/0.73756)</f>
        <v>932.44695882012093</v>
      </c>
      <c r="AA2" s="15"/>
      <c r="AB2" t="str">
        <f>B2&amp;","&amp;C2&amp;","&amp;D2</f>
        <v>70622544,622,932</v>
      </c>
      <c r="AC2" t="str">
        <f>IF(F2&lt;&gt;"",F2&amp;","&amp;G2&amp;","&amp;H2&amp;","&amp;I2&amp;","&amp;J2&amp;","&amp;K2&amp;","&amp;L2&amp;","&amp;M2,"")</f>
        <v/>
      </c>
      <c r="AD2" t="str">
        <f>IF(T2&lt;&gt;"",T2&amp;","&amp;U2&amp;","&amp;V2&amp;","&amp;W2&amp;","&amp;X2&amp;","&amp;Y2,"")</f>
        <v>70622544,electric,399.993658645054,1159.58168425762,105.907480649913,5.44145010326725</v>
      </c>
    </row>
    <row r="3" spans="1:30">
      <c r="A3" s="7">
        <v>5</v>
      </c>
      <c r="B3" s="5" t="str">
        <f t="shared" ref="B3:B66" si="6">IF(G3&lt;&gt;"",CONCATENATE(A3,RIGHT("0000"&amp;C3,4),RIGHT("00"&amp;H3,2),I3),CONCATENATE(A3,RIGHT("0000"&amp;C3,4),ROUND(Y3*100,0)))</f>
        <v>51064080</v>
      </c>
      <c r="C3" s="7">
        <v>1064</v>
      </c>
      <c r="D3" s="12">
        <f t="shared" ref="D3:D66" si="7">ROUND(IF(R3&lt;&gt;"",R3,Z3),0)</f>
        <v>1267</v>
      </c>
      <c r="E3" s="15"/>
      <c r="F3" s="5" t="str">
        <f t="shared" ref="F3:F66" si="8">IF(G3="","",B3)</f>
        <v>51064080</v>
      </c>
      <c r="G3" s="5" t="str">
        <f>IF(A3=7,"",VLOOKUP(engines!$A3,LegendAndTables!$C$4:$D$11,2,FALSE))</f>
        <v>flex-fuel (premium unleaded recommended/E85)</v>
      </c>
      <c r="H3" s="5">
        <f>IF(G3="","",IF(I3=0,_xlfn.XLOOKUP(J3,LegendAndTables!$D$14:$D$21,LegendAndTables!$C$14:$C$21,0,-1,2),_xlfn.XLOOKUP(J3,LegendAndTables!$E$14:$E$21,LegendAndTables!$C$14:$C$21,0,-1,2)))</f>
        <v>8</v>
      </c>
      <c r="I3" s="5">
        <f t="shared" ref="I3:I66" si="9">IF(G3="","",O3)</f>
        <v>0</v>
      </c>
      <c r="J3" s="12">
        <f t="shared" si="0"/>
        <v>4558.6975149957152</v>
      </c>
      <c r="K3" s="12">
        <f t="shared" ref="K3:K66" si="10">IF(G3="","",IF(G3="diesel",4500+P3,6000+P3)*IF(I3=1,1.05,1))</f>
        <v>6573</v>
      </c>
      <c r="L3" s="12">
        <f t="shared" ref="L3:L66" si="11">IF(G3="","",K3-Q3)</f>
        <v>5980</v>
      </c>
      <c r="M3" s="14">
        <f>IF(G3="","",(4.966747+(23.27979-4.966747)/(1+(C3/463.6174)))*_xlfn.XLOOKUP(engines!G3,LegendAndTables!$D$4:$D$11,LegendAndTables!$E$4:$E$11,0,0,1)*IF(O3=0,1,1.2)*(1-0.01*H3))</f>
        <v>10.45722462929251</v>
      </c>
      <c r="N3" s="12">
        <f t="shared" si="1"/>
        <v>233.4</v>
      </c>
      <c r="O3" s="7">
        <v>0</v>
      </c>
      <c r="P3" s="7">
        <v>573</v>
      </c>
      <c r="Q3" s="7">
        <v>593</v>
      </c>
      <c r="R3" s="12">
        <f t="shared" si="2"/>
        <v>1266.9743006906438</v>
      </c>
      <c r="S3" s="15"/>
      <c r="T3" s="5" t="str">
        <f t="shared" ref="T3:T66" si="12">IF(U3="","",B3)</f>
        <v/>
      </c>
      <c r="U3" s="5" t="str">
        <f>IF(A3&lt;&gt;7,"",VLOOKUP(engines!$A3,LegendAndTables!$C$4:$D$11,2,FALSE))</f>
        <v/>
      </c>
      <c r="V3" s="12" t="str">
        <f t="shared" ref="V3:V66" si="13">IF(U3="","",3669.741+(-11726.07-3669.741)/(1+(X3/0.00007159594)^0.09225318))</f>
        <v/>
      </c>
      <c r="W3" s="12" t="str">
        <f t="shared" si="3"/>
        <v/>
      </c>
      <c r="X3" s="12" t="str">
        <f t="shared" si="4"/>
        <v/>
      </c>
      <c r="Y3" s="14" t="str">
        <f t="shared" ref="Y3:Y66" si="14">IF(U3="","",(4.966747+(23.27979-4.966747)/(1+(C3/463.6174)))/2.35)</f>
        <v/>
      </c>
      <c r="Z3" s="12" t="str">
        <f t="shared" si="5"/>
        <v/>
      </c>
      <c r="AA3" s="15"/>
      <c r="AB3" s="5" t="str">
        <f t="shared" ref="AB3:AB66" si="15">B3&amp;","&amp;C3&amp;","&amp;D3</f>
        <v>51064080,1064,1267</v>
      </c>
      <c r="AC3" s="5" t="str">
        <f t="shared" ref="AC3:AC66" si="16">IF(F3&lt;&gt;"",F3&amp;","&amp;G3&amp;","&amp;H3&amp;","&amp;I3&amp;","&amp;J3&amp;","&amp;K3&amp;","&amp;L3&amp;","&amp;M3,"")</f>
        <v>51064080,flex-fuel (premium unleaded recommended/E85),8,0,4558.69751499572,6573,5980,10.4572246292925</v>
      </c>
      <c r="AD3" s="5" t="str">
        <f t="shared" ref="AD3:AD66" si="17">IF(T3&lt;&gt;"",T3&amp;","&amp;U3&amp;","&amp;V3&amp;","&amp;W3&amp;","&amp;X3&amp;","&amp;Y3,"")</f>
        <v/>
      </c>
    </row>
    <row r="4" spans="1:30">
      <c r="A4" s="7">
        <v>8</v>
      </c>
      <c r="B4" s="5" t="str">
        <f t="shared" si="6"/>
        <v>80524060</v>
      </c>
      <c r="C4" s="7">
        <v>524</v>
      </c>
      <c r="D4" s="12">
        <f t="shared" si="7"/>
        <v>630</v>
      </c>
      <c r="E4" s="15"/>
      <c r="F4" s="5" t="str">
        <f t="shared" si="8"/>
        <v>80524060</v>
      </c>
      <c r="G4" s="5" t="str">
        <f>IF(A4=7,"",VLOOKUP(engines!$A4,LegendAndTables!$C$4:$D$11,2,FALSE))</f>
        <v>flex-fuel (unleaded/E85)</v>
      </c>
      <c r="H4" s="5">
        <f>IF(G4="","",IF(I4=0,_xlfn.XLOOKUP(J4,LegendAndTables!$D$14:$D$21,LegendAndTables!$C$14:$C$21,0,-1,2),_xlfn.XLOOKUP(J4,LegendAndTables!$E$14:$E$21,LegendAndTables!$C$14:$C$21,0,-1,2)))</f>
        <v>6</v>
      </c>
      <c r="I4" s="5">
        <f t="shared" si="9"/>
        <v>0</v>
      </c>
      <c r="J4" s="12">
        <f t="shared" si="0"/>
        <v>2920.8472686733558</v>
      </c>
      <c r="K4" s="12">
        <f t="shared" si="10"/>
        <v>6480</v>
      </c>
      <c r="L4" s="12">
        <f t="shared" si="11"/>
        <v>5926</v>
      </c>
      <c r="M4" s="14">
        <f>IF(G4="","",(4.966747+(23.27979-4.966747)/(1+(C4/463.6174)))*_xlfn.XLOOKUP(engines!G4,LegendAndTables!$D$4:$D$11,LegendAndTables!$E$4:$E$11,0,0,1)*IF(O4=0,1,1.2)*(1-0.01*H4))</f>
        <v>13.642109777490761</v>
      </c>
      <c r="N4" s="12">
        <f t="shared" si="1"/>
        <v>179.4</v>
      </c>
      <c r="O4" s="7">
        <v>0</v>
      </c>
      <c r="P4" s="7">
        <v>480</v>
      </c>
      <c r="Q4" s="7">
        <v>554</v>
      </c>
      <c r="R4" s="12">
        <f t="shared" si="2"/>
        <v>629.64680157724501</v>
      </c>
      <c r="S4" s="15"/>
      <c r="T4" s="5" t="str">
        <f t="shared" si="12"/>
        <v/>
      </c>
      <c r="U4" s="5" t="str">
        <f>IF(A4&lt;&gt;7,"",VLOOKUP(engines!$A4,LegendAndTables!$C$4:$D$11,2,FALSE))</f>
        <v/>
      </c>
      <c r="V4" s="12" t="str">
        <f t="shared" si="13"/>
        <v/>
      </c>
      <c r="W4" s="12" t="str">
        <f t="shared" si="3"/>
        <v/>
      </c>
      <c r="X4" s="12" t="str">
        <f t="shared" si="4"/>
        <v/>
      </c>
      <c r="Y4" s="14" t="str">
        <f t="shared" si="14"/>
        <v/>
      </c>
      <c r="Z4" s="12" t="str">
        <f t="shared" si="5"/>
        <v/>
      </c>
      <c r="AA4" s="15"/>
      <c r="AB4" s="5" t="str">
        <f t="shared" si="15"/>
        <v>80524060,524,630</v>
      </c>
      <c r="AC4" s="5" t="str">
        <f t="shared" si="16"/>
        <v>80524060,flex-fuel (unleaded/E85),6,0,2920.84726867336,6480,5926,13.6421097774908</v>
      </c>
      <c r="AD4" s="5" t="str">
        <f t="shared" si="17"/>
        <v/>
      </c>
    </row>
    <row r="5" spans="1:30">
      <c r="A5" s="7">
        <v>3</v>
      </c>
      <c r="B5" s="5" t="str">
        <f t="shared" si="6"/>
        <v>30571060</v>
      </c>
      <c r="C5" s="7">
        <v>571</v>
      </c>
      <c r="D5" s="12">
        <f t="shared" si="7"/>
        <v>751</v>
      </c>
      <c r="E5" s="15"/>
      <c r="F5" s="5" t="str">
        <f t="shared" si="8"/>
        <v>30571060</v>
      </c>
      <c r="G5" s="5" t="str">
        <f>IF(A5=7,"",VLOOKUP(engines!$A5,LegendAndTables!$C$4:$D$11,2,FALSE))</f>
        <v>premium unleaded (required)</v>
      </c>
      <c r="H5" s="5">
        <f>IF(G5="","",IF(I5=0,_xlfn.XLOOKUP(J5,LegendAndTables!$D$14:$D$21,LegendAndTables!$C$14:$C$21,0,-1,2),_xlfn.XLOOKUP(J5,LegendAndTables!$E$14:$E$21,LegendAndTables!$C$14:$C$21,0,-1,2)))</f>
        <v>6</v>
      </c>
      <c r="I5" s="5">
        <f t="shared" si="9"/>
        <v>0</v>
      </c>
      <c r="J5" s="12">
        <f t="shared" si="0"/>
        <v>3101.5752308527972</v>
      </c>
      <c r="K5" s="12">
        <f t="shared" si="10"/>
        <v>6135</v>
      </c>
      <c r="L5" s="12">
        <f t="shared" si="11"/>
        <v>5415</v>
      </c>
      <c r="M5" s="14">
        <f>IF(G5="","",(4.966747+(23.27979-4.966747)/(1+(C5/463.6174)))*_xlfn.XLOOKUP(engines!G5,LegendAndTables!$D$4:$D$11,LegendAndTables!$E$4:$E$11,0,0,1)*IF(O5=0,1,1.2)*(1-0.01*H5))</f>
        <v>12.754017408770427</v>
      </c>
      <c r="N5" s="12">
        <f t="shared" si="1"/>
        <v>184.1</v>
      </c>
      <c r="O5" s="7">
        <v>0</v>
      </c>
      <c r="P5" s="7">
        <v>135</v>
      </c>
      <c r="Q5" s="7">
        <v>720</v>
      </c>
      <c r="R5" s="12">
        <f t="shared" si="2"/>
        <v>750.87044266696148</v>
      </c>
      <c r="S5" s="15"/>
      <c r="T5" s="5" t="str">
        <f t="shared" si="12"/>
        <v/>
      </c>
      <c r="U5" s="5" t="str">
        <f>IF(A5&lt;&gt;7,"",VLOOKUP(engines!$A5,LegendAndTables!$C$4:$D$11,2,FALSE))</f>
        <v/>
      </c>
      <c r="V5" s="12" t="str">
        <f t="shared" si="13"/>
        <v/>
      </c>
      <c r="W5" s="12" t="str">
        <f t="shared" si="3"/>
        <v/>
      </c>
      <c r="X5" s="12" t="str">
        <f t="shared" si="4"/>
        <v/>
      </c>
      <c r="Y5" s="14" t="str">
        <f t="shared" si="14"/>
        <v/>
      </c>
      <c r="Z5" s="12" t="str">
        <f t="shared" si="5"/>
        <v/>
      </c>
      <c r="AA5" s="15"/>
      <c r="AB5" s="5" t="str">
        <f t="shared" si="15"/>
        <v>30571060,571,751</v>
      </c>
      <c r="AC5" s="5" t="str">
        <f t="shared" si="16"/>
        <v>30571060,premium unleaded (required),6,0,3101.5752308528,6135,5415,12.7540174087704</v>
      </c>
      <c r="AD5" s="5" t="str">
        <f t="shared" si="17"/>
        <v/>
      </c>
    </row>
    <row r="6" spans="1:30">
      <c r="A6" s="7">
        <v>5</v>
      </c>
      <c r="B6" s="5" t="str">
        <f t="shared" si="6"/>
        <v>51156081</v>
      </c>
      <c r="C6" s="7">
        <v>1156</v>
      </c>
      <c r="D6" s="12">
        <f t="shared" si="7"/>
        <v>1400</v>
      </c>
      <c r="E6" s="15"/>
      <c r="F6" s="5" t="str">
        <f t="shared" si="8"/>
        <v>51156081</v>
      </c>
      <c r="G6" s="5" t="str">
        <f>IF(A6=7,"",VLOOKUP(engines!$A6,LegendAndTables!$C$4:$D$11,2,FALSE))</f>
        <v>flex-fuel (premium unleaded recommended/E85)</v>
      </c>
      <c r="H6" s="5">
        <f>IF(G6="","",IF(I6=0,_xlfn.XLOOKUP(J6,LegendAndTables!$D$14:$D$21,LegendAndTables!$C$14:$C$21,0,-1,2),_xlfn.XLOOKUP(J6,LegendAndTables!$E$14:$E$21,LegendAndTables!$C$14:$C$21,0,-1,2)))</f>
        <v>8</v>
      </c>
      <c r="I6" s="5">
        <f t="shared" si="9"/>
        <v>1</v>
      </c>
      <c r="J6" s="12">
        <f t="shared" si="0"/>
        <v>4538.1384210732931</v>
      </c>
      <c r="K6" s="12">
        <f t="shared" si="10"/>
        <v>6681.1500000000005</v>
      </c>
      <c r="L6" s="12">
        <f t="shared" si="11"/>
        <v>5879.1500000000005</v>
      </c>
      <c r="M6" s="14">
        <f>IF(G6="","",(4.966747+(23.27979-4.966747)/(1+(C6/463.6174)))*_xlfn.XLOOKUP(engines!G6,LegendAndTables!$D$4:$D$11,LegendAndTables!$E$4:$E$11,0,0,1)*IF(O6=0,1,1.2)*(1-0.01*H6))</f>
        <v>12.172248534338188</v>
      </c>
      <c r="N6" s="12">
        <f t="shared" si="1"/>
        <v>254.73000000000005</v>
      </c>
      <c r="O6" s="7">
        <v>1</v>
      </c>
      <c r="P6" s="7">
        <v>363</v>
      </c>
      <c r="Q6" s="7">
        <v>802</v>
      </c>
      <c r="R6" s="12">
        <f t="shared" si="2"/>
        <v>1400.137395148987</v>
      </c>
      <c r="S6" s="15"/>
      <c r="T6" s="5" t="str">
        <f t="shared" si="12"/>
        <v/>
      </c>
      <c r="U6" s="5" t="str">
        <f>IF(A6&lt;&gt;7,"",VLOOKUP(engines!$A6,LegendAndTables!$C$4:$D$11,2,FALSE))</f>
        <v/>
      </c>
      <c r="V6" s="12" t="str">
        <f t="shared" si="13"/>
        <v/>
      </c>
      <c r="W6" s="12" t="str">
        <f t="shared" si="3"/>
        <v/>
      </c>
      <c r="X6" s="12" t="str">
        <f t="shared" si="4"/>
        <v/>
      </c>
      <c r="Y6" s="14" t="str">
        <f t="shared" si="14"/>
        <v/>
      </c>
      <c r="Z6" s="12" t="str">
        <f t="shared" si="5"/>
        <v/>
      </c>
      <c r="AA6" s="15"/>
      <c r="AB6" s="5" t="str">
        <f t="shared" si="15"/>
        <v>51156081,1156,1400</v>
      </c>
      <c r="AC6" s="5" t="str">
        <f t="shared" si="16"/>
        <v>51156081,flex-fuel (premium unleaded recommended/E85),8,1,4538.13842107329,6681.15,5879.15,12.1722485343382</v>
      </c>
      <c r="AD6" s="5" t="str">
        <f t="shared" si="17"/>
        <v/>
      </c>
    </row>
    <row r="7" spans="1:30">
      <c r="A7" s="7">
        <v>7</v>
      </c>
      <c r="B7" s="5" t="str">
        <f t="shared" si="6"/>
        <v>70402629</v>
      </c>
      <c r="C7" s="7">
        <v>402</v>
      </c>
      <c r="D7" s="12">
        <f t="shared" si="7"/>
        <v>603</v>
      </c>
      <c r="E7" s="15"/>
      <c r="F7" s="5" t="str">
        <f t="shared" si="8"/>
        <v/>
      </c>
      <c r="G7" s="5" t="str">
        <f>IF(A7=7,"",VLOOKUP(engines!$A7,LegendAndTables!$C$4:$D$11,2,FALSE))</f>
        <v/>
      </c>
      <c r="H7" s="5" t="str">
        <f>IF(G7="","",IF(I7=0,_xlfn.XLOOKUP(J7,LegendAndTables!$D$14:$D$21,LegendAndTables!$C$14:$C$21,0,-1,2),_xlfn.XLOOKUP(J7,LegendAndTables!$E$14:$E$21,LegendAndTables!$C$14:$C$21,0,-1,2)))</f>
        <v/>
      </c>
      <c r="I7" s="5" t="str">
        <f t="shared" si="9"/>
        <v/>
      </c>
      <c r="J7" s="12" t="str">
        <f t="shared" si="0"/>
        <v/>
      </c>
      <c r="K7" s="12" t="str">
        <f t="shared" si="10"/>
        <v/>
      </c>
      <c r="L7" s="12" t="str">
        <f t="shared" si="11"/>
        <v/>
      </c>
      <c r="M7" s="14" t="str">
        <f>IF(G7="","",(4.966747+(23.27979-4.966747)/(1+(C7/463.6174)))*_xlfn.XLOOKUP(engines!G7,LegendAndTables!$D$4:$D$11,LegendAndTables!$E$4:$E$11,0,0,1)*IF(O7=0,1,1.2)*(1-0.01*H7))</f>
        <v/>
      </c>
      <c r="N7" s="12" t="str">
        <f t="shared" si="1"/>
        <v/>
      </c>
      <c r="O7" s="7">
        <v>0</v>
      </c>
      <c r="P7" s="7">
        <v>948</v>
      </c>
      <c r="Q7" s="7">
        <v>775</v>
      </c>
      <c r="R7" s="12" t="str">
        <f t="shared" si="2"/>
        <v/>
      </c>
      <c r="S7" s="15"/>
      <c r="T7" s="5" t="str">
        <f t="shared" si="12"/>
        <v>70402629</v>
      </c>
      <c r="U7" s="5" t="str">
        <f>IF(A7&lt;&gt;7,"",VLOOKUP(engines!$A7,LegendAndTables!$C$4:$D$11,2,FALSE))</f>
        <v>electric</v>
      </c>
      <c r="V7" s="12">
        <f t="shared" si="13"/>
        <v>370.63545444719057</v>
      </c>
      <c r="W7" s="12">
        <f t="shared" si="3"/>
        <v>808.80375837523252</v>
      </c>
      <c r="X7" s="12">
        <f t="shared" si="4"/>
        <v>93.634356785484485</v>
      </c>
      <c r="Y7" s="14">
        <f t="shared" si="14"/>
        <v>6.2872590751575173</v>
      </c>
      <c r="Z7" s="12">
        <f t="shared" si="5"/>
        <v>602.64256824065694</v>
      </c>
      <c r="AA7" s="15"/>
      <c r="AB7" s="5" t="str">
        <f t="shared" si="15"/>
        <v>70402629,402,603</v>
      </c>
      <c r="AC7" s="5" t="str">
        <f t="shared" si="16"/>
        <v/>
      </c>
      <c r="AD7" s="5" t="str">
        <f t="shared" si="17"/>
        <v>70402629,electric,370.635454447191,808.803758375233,93.6343567854845,6.28725907515752</v>
      </c>
    </row>
    <row r="8" spans="1:30">
      <c r="A8" s="7">
        <v>4</v>
      </c>
      <c r="B8" s="5" t="str">
        <f t="shared" si="6"/>
        <v>40349041</v>
      </c>
      <c r="C8" s="7">
        <v>349</v>
      </c>
      <c r="D8" s="12">
        <f t="shared" si="7"/>
        <v>647</v>
      </c>
      <c r="E8" s="15"/>
      <c r="F8" s="5" t="str">
        <f t="shared" si="8"/>
        <v>40349041</v>
      </c>
      <c r="G8" s="5" t="str">
        <f>IF(A8=7,"",VLOOKUP(engines!$A8,LegendAndTables!$C$4:$D$11,2,FALSE))</f>
        <v>diesel</v>
      </c>
      <c r="H8" s="5">
        <f>IF(G8="","",IF(I8=0,_xlfn.XLOOKUP(J8,LegendAndTables!$D$14:$D$21,LegendAndTables!$C$14:$C$21,0,-1,2),_xlfn.XLOOKUP(J8,LegendAndTables!$E$14:$E$21,LegendAndTables!$C$14:$C$21,0,-1,2)))</f>
        <v>4</v>
      </c>
      <c r="I8" s="5">
        <f t="shared" si="9"/>
        <v>1</v>
      </c>
      <c r="J8" s="12">
        <f t="shared" si="0"/>
        <v>2053.0015588693782</v>
      </c>
      <c r="K8" s="12">
        <f t="shared" si="10"/>
        <v>4748.1000000000004</v>
      </c>
      <c r="L8" s="12">
        <f t="shared" si="11"/>
        <v>3838.1000000000004</v>
      </c>
      <c r="M8" s="14">
        <f>IF(G8="","",(4.966747+(23.27979-4.966747)/(1+(C8/463.6174)))*_xlfn.XLOOKUP(engines!G8,LegendAndTables!$D$4:$D$11,LegendAndTables!$E$4:$E$11,0,0,1)*IF(O8=0,1,1.2)*(1-0.01*H8))</f>
        <v>21.309378211904281</v>
      </c>
      <c r="N8" s="12">
        <f t="shared" si="1"/>
        <v>169.995</v>
      </c>
      <c r="O8" s="7">
        <v>1</v>
      </c>
      <c r="P8" s="7">
        <v>22</v>
      </c>
      <c r="Q8" s="7">
        <v>910</v>
      </c>
      <c r="R8" s="12">
        <f t="shared" si="2"/>
        <v>647.49512481685588</v>
      </c>
      <c r="S8" s="15"/>
      <c r="T8" s="5" t="str">
        <f t="shared" si="12"/>
        <v/>
      </c>
      <c r="U8" s="5" t="str">
        <f>IF(A8&lt;&gt;7,"",VLOOKUP(engines!$A8,LegendAndTables!$C$4:$D$11,2,FALSE))</f>
        <v/>
      </c>
      <c r="V8" s="12" t="str">
        <f t="shared" si="13"/>
        <v/>
      </c>
      <c r="W8" s="12" t="str">
        <f t="shared" si="3"/>
        <v/>
      </c>
      <c r="X8" s="12" t="str">
        <f t="shared" si="4"/>
        <v/>
      </c>
      <c r="Y8" s="14" t="str">
        <f t="shared" si="14"/>
        <v/>
      </c>
      <c r="Z8" s="12" t="str">
        <f t="shared" si="5"/>
        <v/>
      </c>
      <c r="AA8" s="15"/>
      <c r="AB8" s="5" t="str">
        <f t="shared" si="15"/>
        <v>40349041,349,647</v>
      </c>
      <c r="AC8" s="5" t="str">
        <f t="shared" si="16"/>
        <v>40349041,diesel,4,1,2053.00155886938,4748.1,3838.1,21.3093782119043</v>
      </c>
      <c r="AD8" s="5" t="str">
        <f t="shared" si="17"/>
        <v/>
      </c>
    </row>
    <row r="9" spans="1:30">
      <c r="A9" s="7">
        <v>3</v>
      </c>
      <c r="B9" s="5" t="str">
        <f t="shared" si="6"/>
        <v>30689061</v>
      </c>
      <c r="C9" s="7">
        <v>689</v>
      </c>
      <c r="D9" s="12">
        <f t="shared" si="7"/>
        <v>851</v>
      </c>
      <c r="E9" s="15"/>
      <c r="F9" s="5" t="str">
        <f t="shared" si="8"/>
        <v>30689061</v>
      </c>
      <c r="G9" s="5" t="str">
        <f>IF(A9=7,"",VLOOKUP(engines!$A9,LegendAndTables!$C$4:$D$11,2,FALSE))</f>
        <v>premium unleaded (required)</v>
      </c>
      <c r="H9" s="5">
        <f>IF(G9="","",IF(I9=0,_xlfn.XLOOKUP(J9,LegendAndTables!$D$14:$D$21,LegendAndTables!$C$14:$C$21,0,-1,2),_xlfn.XLOOKUP(J9,LegendAndTables!$E$14:$E$21,LegendAndTables!$C$14:$C$21,0,-1,2)))</f>
        <v>6</v>
      </c>
      <c r="I9" s="5">
        <f t="shared" si="9"/>
        <v>1</v>
      </c>
      <c r="J9" s="12">
        <f t="shared" si="0"/>
        <v>3349.6195823914045</v>
      </c>
      <c r="K9" s="12">
        <f t="shared" si="10"/>
        <v>6447</v>
      </c>
      <c r="L9" s="12">
        <f t="shared" si="11"/>
        <v>5768</v>
      </c>
      <c r="M9" s="14">
        <f>IF(G9="","",(4.966747+(23.27979-4.966747)/(1+(C9/463.6174)))*_xlfn.XLOOKUP(engines!G9,LegendAndTables!$D$4:$D$11,LegendAndTables!$E$4:$E$11,0,0,1)*IF(O9=0,1,1.2)*(1-0.01*H9))</f>
        <v>14.32874491282953</v>
      </c>
      <c r="N9" s="12">
        <f t="shared" si="1"/>
        <v>205.69500000000002</v>
      </c>
      <c r="O9" s="7">
        <v>1</v>
      </c>
      <c r="P9" s="7">
        <v>140</v>
      </c>
      <c r="Q9" s="7">
        <v>679</v>
      </c>
      <c r="R9" s="12">
        <f t="shared" si="2"/>
        <v>850.59207482421891</v>
      </c>
      <c r="S9" s="15"/>
      <c r="T9" s="5" t="str">
        <f t="shared" si="12"/>
        <v/>
      </c>
      <c r="U9" s="5" t="str">
        <f>IF(A9&lt;&gt;7,"",VLOOKUP(engines!$A9,LegendAndTables!$C$4:$D$11,2,FALSE))</f>
        <v/>
      </c>
      <c r="V9" s="12" t="str">
        <f t="shared" si="13"/>
        <v/>
      </c>
      <c r="W9" s="12" t="str">
        <f t="shared" si="3"/>
        <v/>
      </c>
      <c r="X9" s="12" t="str">
        <f t="shared" si="4"/>
        <v/>
      </c>
      <c r="Y9" s="14" t="str">
        <f t="shared" si="14"/>
        <v/>
      </c>
      <c r="Z9" s="12" t="str">
        <f t="shared" si="5"/>
        <v/>
      </c>
      <c r="AA9" s="15"/>
      <c r="AB9" s="5" t="str">
        <f t="shared" si="15"/>
        <v>30689061,689,851</v>
      </c>
      <c r="AC9" s="5" t="str">
        <f t="shared" si="16"/>
        <v>30689061,premium unleaded (required),6,1,3349.6195823914,6447,5768,14.3287449128295</v>
      </c>
      <c r="AD9" s="5" t="str">
        <f t="shared" si="17"/>
        <v/>
      </c>
    </row>
    <row r="10" spans="1:30">
      <c r="A10" s="7">
        <v>6</v>
      </c>
      <c r="B10" s="5" t="str">
        <f t="shared" si="6"/>
        <v>61106081</v>
      </c>
      <c r="C10" s="7">
        <v>1106</v>
      </c>
      <c r="D10" s="12">
        <f t="shared" si="7"/>
        <v>1260</v>
      </c>
      <c r="E10" s="15"/>
      <c r="F10" s="5" t="str">
        <f t="shared" si="8"/>
        <v>61106081</v>
      </c>
      <c r="G10" s="5" t="str">
        <f>IF(A10=7,"",VLOOKUP(engines!$A10,LegendAndTables!$C$4:$D$11,2,FALSE))</f>
        <v>flex-fuel (premium unleaded required/E85)</v>
      </c>
      <c r="H10" s="5">
        <f>IF(G10="","",IF(I10=0,_xlfn.XLOOKUP(J10,LegendAndTables!$D$14:$D$21,LegendAndTables!$C$14:$C$21,0,-1,2),_xlfn.XLOOKUP(J10,LegendAndTables!$E$14:$E$21,LegendAndTables!$C$14:$C$21,0,-1,2)))</f>
        <v>8</v>
      </c>
      <c r="I10" s="5">
        <f t="shared" si="9"/>
        <v>1</v>
      </c>
      <c r="J10" s="12">
        <f t="shared" si="0"/>
        <v>4433.2210998877663</v>
      </c>
      <c r="K10" s="12">
        <f t="shared" si="10"/>
        <v>6846</v>
      </c>
      <c r="L10" s="12">
        <f t="shared" si="11"/>
        <v>6252</v>
      </c>
      <c r="M10" s="14">
        <f>IF(G10="","",(4.966747+(23.27979-4.966747)/(1+(C10/463.6174)))*_xlfn.XLOOKUP(engines!G10,LegendAndTables!$D$4:$D$11,LegendAndTables!$E$4:$E$11,0,0,1)*IF(O10=0,1,1.2)*(1-0.01*H10))</f>
        <v>12.714999732576464</v>
      </c>
      <c r="N10" s="12">
        <f t="shared" si="1"/>
        <v>249.48000000000005</v>
      </c>
      <c r="O10" s="7">
        <v>1</v>
      </c>
      <c r="P10" s="7">
        <v>520</v>
      </c>
      <c r="Q10" s="7">
        <v>594</v>
      </c>
      <c r="R10" s="12">
        <f t="shared" si="2"/>
        <v>1259.6895291028427</v>
      </c>
      <c r="S10" s="15"/>
      <c r="T10" s="5" t="str">
        <f t="shared" si="12"/>
        <v/>
      </c>
      <c r="U10" s="5" t="str">
        <f>IF(A10&lt;&gt;7,"",VLOOKUP(engines!$A10,LegendAndTables!$C$4:$D$11,2,FALSE))</f>
        <v/>
      </c>
      <c r="V10" s="12" t="str">
        <f t="shared" si="13"/>
        <v/>
      </c>
      <c r="W10" s="12" t="str">
        <f t="shared" si="3"/>
        <v/>
      </c>
      <c r="X10" s="12" t="str">
        <f t="shared" si="4"/>
        <v/>
      </c>
      <c r="Y10" s="14" t="str">
        <f t="shared" si="14"/>
        <v/>
      </c>
      <c r="Z10" s="12" t="str">
        <f t="shared" si="5"/>
        <v/>
      </c>
      <c r="AA10" s="15"/>
      <c r="AB10" s="5" t="str">
        <f t="shared" si="15"/>
        <v>61106081,1106,1260</v>
      </c>
      <c r="AC10" s="5" t="str">
        <f t="shared" si="16"/>
        <v>61106081,flex-fuel (premium unleaded required/E85),8,1,4433.22109988777,6846,6252,12.7149997325765</v>
      </c>
      <c r="AD10" s="5" t="str">
        <f t="shared" si="17"/>
        <v/>
      </c>
    </row>
    <row r="11" spans="1:30">
      <c r="A11" s="7">
        <v>1</v>
      </c>
      <c r="B11" s="5" t="str">
        <f t="shared" si="6"/>
        <v>11322081</v>
      </c>
      <c r="C11" s="7">
        <v>1322</v>
      </c>
      <c r="D11" s="12">
        <f t="shared" si="7"/>
        <v>1536</v>
      </c>
      <c r="E11" s="15"/>
      <c r="F11" s="5" t="str">
        <f t="shared" si="8"/>
        <v>11322081</v>
      </c>
      <c r="G11" s="5" t="str">
        <f>IF(A11=7,"",VLOOKUP(engines!$A11,LegendAndTables!$C$4:$D$11,2,FALSE))</f>
        <v>premium unleaded (recommended)</v>
      </c>
      <c r="H11" s="5">
        <f>IF(G11="","",IF(I11=0,_xlfn.XLOOKUP(J11,LegendAndTables!$D$14:$D$21,LegendAndTables!$C$14:$C$21,0,-1,2),_xlfn.XLOOKUP(J11,LegendAndTables!$E$14:$E$21,LegendAndTables!$C$14:$C$21,0,-1,2)))</f>
        <v>8</v>
      </c>
      <c r="I11" s="5">
        <f t="shared" si="9"/>
        <v>1</v>
      </c>
      <c r="J11" s="12">
        <f t="shared" si="0"/>
        <v>4857.4368018812447</v>
      </c>
      <c r="K11" s="12">
        <f t="shared" si="10"/>
        <v>6970.9500000000007</v>
      </c>
      <c r="L11" s="12">
        <f t="shared" si="11"/>
        <v>6126.9500000000007</v>
      </c>
      <c r="M11" s="14">
        <f>IF(G11="","",(4.966747+(23.27979-4.966747)/(1+(C11/463.6174)))*_xlfn.XLOOKUP(engines!G11,LegendAndTables!$D$4:$D$11,LegendAndTables!$E$4:$E$11,0,0,1)*IF(O11=0,1,1.2)*(1-0.01*H11))</f>
        <v>10.839908626498401</v>
      </c>
      <c r="N11" s="12">
        <f t="shared" si="1"/>
        <v>272.16000000000008</v>
      </c>
      <c r="O11" s="7">
        <v>1</v>
      </c>
      <c r="P11" s="7">
        <v>639</v>
      </c>
      <c r="Q11" s="7">
        <v>844</v>
      </c>
      <c r="R11" s="12">
        <f t="shared" si="2"/>
        <v>1536.4360219594237</v>
      </c>
      <c r="S11" s="15"/>
      <c r="T11" s="5" t="str">
        <f t="shared" si="12"/>
        <v/>
      </c>
      <c r="U11" s="5" t="str">
        <f>IF(A11&lt;&gt;7,"",VLOOKUP(engines!$A11,LegendAndTables!$C$4:$D$11,2,FALSE))</f>
        <v/>
      </c>
      <c r="V11" s="12" t="str">
        <f t="shared" si="13"/>
        <v/>
      </c>
      <c r="W11" s="12" t="str">
        <f t="shared" si="3"/>
        <v/>
      </c>
      <c r="X11" s="12" t="str">
        <f t="shared" si="4"/>
        <v/>
      </c>
      <c r="Y11" s="14" t="str">
        <f t="shared" si="14"/>
        <v/>
      </c>
      <c r="Z11" s="12" t="str">
        <f t="shared" si="5"/>
        <v/>
      </c>
      <c r="AA11" s="15"/>
      <c r="AB11" s="5" t="str">
        <f t="shared" si="15"/>
        <v>11322081,1322,1536</v>
      </c>
      <c r="AC11" s="5" t="str">
        <f t="shared" si="16"/>
        <v>11322081,premium unleaded (recommended),8,1,4857.43680188124,6970.95,6126.95,10.8399086264984</v>
      </c>
      <c r="AD11" s="5" t="str">
        <f t="shared" si="17"/>
        <v/>
      </c>
    </row>
    <row r="12" spans="1:30">
      <c r="A12" s="7">
        <v>4</v>
      </c>
      <c r="B12" s="5" t="str">
        <f t="shared" si="6"/>
        <v>41055081</v>
      </c>
      <c r="C12" s="7">
        <v>1055</v>
      </c>
      <c r="D12" s="12">
        <f t="shared" si="7"/>
        <v>1535</v>
      </c>
      <c r="E12" s="15"/>
      <c r="F12" s="5" t="str">
        <f t="shared" si="8"/>
        <v>41055081</v>
      </c>
      <c r="G12" s="5" t="str">
        <f>IF(A12=7,"",VLOOKUP(engines!$A12,LegendAndTables!$C$4:$D$11,2,FALSE))</f>
        <v>diesel</v>
      </c>
      <c r="H12" s="5">
        <f>IF(G12="","",IF(I12=0,_xlfn.XLOOKUP(J12,LegendAndTables!$D$14:$D$21,LegendAndTables!$C$14:$C$21,0,-1,2),_xlfn.XLOOKUP(J12,LegendAndTables!$E$14:$E$21,LegendAndTables!$C$14:$C$21,0,-1,2)))</f>
        <v>8</v>
      </c>
      <c r="I12" s="5">
        <f t="shared" si="9"/>
        <v>1</v>
      </c>
      <c r="J12" s="12">
        <f t="shared" si="0"/>
        <v>4321.5565796210958</v>
      </c>
      <c r="K12" s="12">
        <f t="shared" si="10"/>
        <v>5641.6500000000005</v>
      </c>
      <c r="L12" s="12">
        <f t="shared" si="11"/>
        <v>4894.6500000000005</v>
      </c>
      <c r="M12" s="14">
        <f>IF(G12="","",(4.966747+(23.27979-4.966747)/(1+(C12/463.6174)))*_xlfn.XLOOKUP(engines!G12,LegendAndTables!$D$4:$D$11,LegendAndTables!$E$4:$E$11,0,0,1)*IF(O12=0,1,1.2)*(1-0.01*H12))</f>
        <v>13.986602691845873</v>
      </c>
      <c r="N12" s="12">
        <f t="shared" si="1"/>
        <v>244.125</v>
      </c>
      <c r="O12" s="7">
        <v>1</v>
      </c>
      <c r="P12" s="7">
        <v>873</v>
      </c>
      <c r="Q12" s="7">
        <v>747</v>
      </c>
      <c r="R12" s="12">
        <f t="shared" si="2"/>
        <v>1534.8225774257598</v>
      </c>
      <c r="S12" s="15"/>
      <c r="T12" s="5" t="str">
        <f t="shared" si="12"/>
        <v/>
      </c>
      <c r="U12" s="5" t="str">
        <f>IF(A12&lt;&gt;7,"",VLOOKUP(engines!$A12,LegendAndTables!$C$4:$D$11,2,FALSE))</f>
        <v/>
      </c>
      <c r="V12" s="12" t="str">
        <f t="shared" si="13"/>
        <v/>
      </c>
      <c r="W12" s="12" t="str">
        <f t="shared" si="3"/>
        <v/>
      </c>
      <c r="X12" s="12" t="str">
        <f t="shared" si="4"/>
        <v/>
      </c>
      <c r="Y12" s="14" t="str">
        <f t="shared" si="14"/>
        <v/>
      </c>
      <c r="Z12" s="12" t="str">
        <f t="shared" si="5"/>
        <v/>
      </c>
      <c r="AA12" s="15"/>
      <c r="AB12" s="5" t="str">
        <f t="shared" si="15"/>
        <v>41055081,1055,1535</v>
      </c>
      <c r="AC12" s="5" t="str">
        <f t="shared" si="16"/>
        <v>41055081,diesel,8,1,4321.5565796211,5641.65,4894.65,13.9866026918459</v>
      </c>
      <c r="AD12" s="5" t="str">
        <f t="shared" si="17"/>
        <v/>
      </c>
    </row>
    <row r="13" spans="1:30">
      <c r="A13" s="7">
        <v>2</v>
      </c>
      <c r="B13" s="5" t="str">
        <f t="shared" si="6"/>
        <v>20790081</v>
      </c>
      <c r="C13" s="7">
        <v>790</v>
      </c>
      <c r="D13" s="12">
        <f t="shared" si="7"/>
        <v>820</v>
      </c>
      <c r="E13" s="15"/>
      <c r="F13" s="5" t="str">
        <f t="shared" si="8"/>
        <v>20790081</v>
      </c>
      <c r="G13" s="5" t="str">
        <f>IF(A13=7,"",VLOOKUP(engines!$A13,LegendAndTables!$C$4:$D$11,2,FALSE))</f>
        <v>regular unleaded</v>
      </c>
      <c r="H13" s="5">
        <f>IF(G13="","",IF(I13=0,_xlfn.XLOOKUP(J13,LegendAndTables!$D$14:$D$21,LegendAndTables!$C$14:$C$21,0,-1,2),_xlfn.XLOOKUP(J13,LegendAndTables!$E$14:$E$21,LegendAndTables!$C$14:$C$21,0,-1,2)))</f>
        <v>8</v>
      </c>
      <c r="I13" s="5">
        <f t="shared" si="9"/>
        <v>1</v>
      </c>
      <c r="J13" s="12">
        <f t="shared" si="0"/>
        <v>3652.3347202958853</v>
      </c>
      <c r="K13" s="12">
        <f t="shared" si="10"/>
        <v>7629.3</v>
      </c>
      <c r="L13" s="12">
        <f t="shared" si="11"/>
        <v>6859.3</v>
      </c>
      <c r="M13" s="14">
        <f>IF(G13="","",(4.966747+(23.27979-4.966747)/(1+(C13/463.6174)))*_xlfn.XLOOKUP(engines!G13,LegendAndTables!$D$4:$D$11,LegendAndTables!$E$4:$E$11,0,0,1)*IF(O13=0,1,1.2)*(1-0.01*H13))</f>
        <v>12.960235722597648</v>
      </c>
      <c r="N13" s="12">
        <f t="shared" si="1"/>
        <v>216.3</v>
      </c>
      <c r="O13" s="7">
        <v>1</v>
      </c>
      <c r="P13" s="7">
        <v>1266</v>
      </c>
      <c r="Q13" s="7">
        <v>770</v>
      </c>
      <c r="R13" s="12">
        <f t="shared" si="2"/>
        <v>820.11481137714736</v>
      </c>
      <c r="S13" s="15"/>
      <c r="T13" s="5" t="str">
        <f t="shared" si="12"/>
        <v/>
      </c>
      <c r="U13" s="5" t="str">
        <f>IF(A13&lt;&gt;7,"",VLOOKUP(engines!$A13,LegendAndTables!$C$4:$D$11,2,FALSE))</f>
        <v/>
      </c>
      <c r="V13" s="12" t="str">
        <f t="shared" si="13"/>
        <v/>
      </c>
      <c r="W13" s="12" t="str">
        <f t="shared" si="3"/>
        <v/>
      </c>
      <c r="X13" s="12" t="str">
        <f t="shared" si="4"/>
        <v/>
      </c>
      <c r="Y13" s="14" t="str">
        <f t="shared" si="14"/>
        <v/>
      </c>
      <c r="Z13" s="12" t="str">
        <f t="shared" si="5"/>
        <v/>
      </c>
      <c r="AA13" s="15"/>
      <c r="AB13" s="5" t="str">
        <f t="shared" si="15"/>
        <v>20790081,790,820</v>
      </c>
      <c r="AC13" s="5" t="str">
        <f t="shared" si="16"/>
        <v>20790081,regular unleaded,8,1,3652.33472029589,7629.3,6859.3,12.9602357225976</v>
      </c>
      <c r="AD13" s="5" t="str">
        <f t="shared" si="17"/>
        <v/>
      </c>
    </row>
    <row r="14" spans="1:30">
      <c r="A14" s="7">
        <v>1</v>
      </c>
      <c r="B14" s="5" t="str">
        <f t="shared" si="6"/>
        <v>10867081</v>
      </c>
      <c r="C14" s="7">
        <v>867</v>
      </c>
      <c r="D14" s="12">
        <f t="shared" si="7"/>
        <v>1119</v>
      </c>
      <c r="E14" s="15"/>
      <c r="F14" s="5" t="str">
        <f t="shared" si="8"/>
        <v>10867081</v>
      </c>
      <c r="G14" s="5" t="str">
        <f>IF(A14=7,"",VLOOKUP(engines!$A14,LegendAndTables!$C$4:$D$11,2,FALSE))</f>
        <v>premium unleaded (recommended)</v>
      </c>
      <c r="H14" s="5">
        <f>IF(G14="","",IF(I14=0,_xlfn.XLOOKUP(J14,LegendAndTables!$D$14:$D$21,LegendAndTables!$C$14:$C$21,0,-1,2),_xlfn.XLOOKUP(J14,LegendAndTables!$E$14:$E$21,LegendAndTables!$C$14:$C$21,0,-1,2)))</f>
        <v>8</v>
      </c>
      <c r="I14" s="5">
        <f t="shared" si="9"/>
        <v>1</v>
      </c>
      <c r="J14" s="12">
        <f t="shared" si="0"/>
        <v>3863.8946453639951</v>
      </c>
      <c r="K14" s="12">
        <f t="shared" si="10"/>
        <v>6494.25</v>
      </c>
      <c r="L14" s="12">
        <f t="shared" si="11"/>
        <v>5516.25</v>
      </c>
      <c r="M14" s="14">
        <f>IF(G14="","",(4.966747+(23.27979-4.966747)/(1+(C14/463.6174)))*_xlfn.XLOOKUP(engines!G14,LegendAndTables!$D$4:$D$11,LegendAndTables!$E$4:$E$11,0,0,1)*IF(O14=0,1,1.2)*(1-0.01*H14))</f>
        <v>12.652836300889531</v>
      </c>
      <c r="N14" s="12">
        <f t="shared" si="1"/>
        <v>224.38499999999999</v>
      </c>
      <c r="O14" s="7">
        <v>1</v>
      </c>
      <c r="P14" s="7">
        <v>185</v>
      </c>
      <c r="Q14" s="7">
        <v>978</v>
      </c>
      <c r="R14" s="12">
        <f t="shared" si="2"/>
        <v>1119.18664400954</v>
      </c>
      <c r="S14" s="15"/>
      <c r="T14" s="5" t="str">
        <f t="shared" si="12"/>
        <v/>
      </c>
      <c r="U14" s="5" t="str">
        <f>IF(A14&lt;&gt;7,"",VLOOKUP(engines!$A14,LegendAndTables!$C$4:$D$11,2,FALSE))</f>
        <v/>
      </c>
      <c r="V14" s="12" t="str">
        <f t="shared" si="13"/>
        <v/>
      </c>
      <c r="W14" s="12" t="str">
        <f t="shared" si="3"/>
        <v/>
      </c>
      <c r="X14" s="12" t="str">
        <f t="shared" si="4"/>
        <v/>
      </c>
      <c r="Y14" s="14" t="str">
        <f t="shared" si="14"/>
        <v/>
      </c>
      <c r="Z14" s="12" t="str">
        <f t="shared" si="5"/>
        <v/>
      </c>
      <c r="AA14" s="15"/>
      <c r="AB14" s="5" t="str">
        <f t="shared" si="15"/>
        <v>10867081,867,1119</v>
      </c>
      <c r="AC14" s="5" t="str">
        <f t="shared" si="16"/>
        <v>10867081,premium unleaded (recommended),8,1,3863.894645364,6494.25,5516.25,12.6528363008895</v>
      </c>
      <c r="AD14" s="5" t="str">
        <f t="shared" si="17"/>
        <v/>
      </c>
    </row>
    <row r="15" spans="1:30">
      <c r="A15" s="7">
        <v>7</v>
      </c>
      <c r="B15" s="5" t="str">
        <f t="shared" si="6"/>
        <v>70974463</v>
      </c>
      <c r="C15" s="7">
        <v>974</v>
      </c>
      <c r="D15" s="12">
        <f t="shared" si="7"/>
        <v>1460</v>
      </c>
      <c r="E15" s="15"/>
      <c r="F15" s="5" t="str">
        <f t="shared" si="8"/>
        <v/>
      </c>
      <c r="G15" s="5" t="str">
        <f>IF(A15=7,"",VLOOKUP(engines!$A15,LegendAndTables!$C$4:$D$11,2,FALSE))</f>
        <v/>
      </c>
      <c r="H15" s="5" t="str">
        <f>IF(G15="","",IF(I15=0,_xlfn.XLOOKUP(J15,LegendAndTables!$D$14:$D$21,LegendAndTables!$C$14:$C$21,0,-1,2),_xlfn.XLOOKUP(J15,LegendAndTables!$E$14:$E$21,LegendAndTables!$C$14:$C$21,0,-1,2)))</f>
        <v/>
      </c>
      <c r="I15" s="5" t="str">
        <f t="shared" si="9"/>
        <v/>
      </c>
      <c r="J15" s="12" t="str">
        <f t="shared" si="0"/>
        <v/>
      </c>
      <c r="K15" s="12" t="str">
        <f t="shared" si="10"/>
        <v/>
      </c>
      <c r="L15" s="12" t="str">
        <f t="shared" si="11"/>
        <v/>
      </c>
      <c r="M15" s="14" t="str">
        <f>IF(G15="","",(4.966747+(23.27979-4.966747)/(1+(C15/463.6174)))*_xlfn.XLOOKUP(engines!G15,LegendAndTables!$D$4:$D$11,LegendAndTables!$E$4:$E$11,0,0,1)*IF(O15=0,1,1.2)*(1-0.01*H15))</f>
        <v/>
      </c>
      <c r="N15" s="12" t="str">
        <f t="shared" si="1"/>
        <v/>
      </c>
      <c r="O15" s="7">
        <v>1</v>
      </c>
      <c r="P15" s="7">
        <v>1180</v>
      </c>
      <c r="Q15" s="7">
        <v>529</v>
      </c>
      <c r="R15" s="12" t="str">
        <f t="shared" si="2"/>
        <v/>
      </c>
      <c r="S15" s="15"/>
      <c r="T15" s="5" t="str">
        <f t="shared" si="12"/>
        <v>70974463</v>
      </c>
      <c r="U15" s="5" t="str">
        <f>IF(A15&lt;&gt;7,"",VLOOKUP(engines!$A15,LegendAndTables!$C$4:$D$11,2,FALSE))</f>
        <v>electric</v>
      </c>
      <c r="V15" s="12">
        <f t="shared" si="13"/>
        <v>419.32875496953557</v>
      </c>
      <c r="W15" s="12">
        <f t="shared" si="3"/>
        <v>1732.0817299561697</v>
      </c>
      <c r="X15" s="12">
        <f t="shared" si="4"/>
        <v>114.90725925315375</v>
      </c>
      <c r="Y15" s="14">
        <f t="shared" si="14"/>
        <v>4.6266052488359364</v>
      </c>
      <c r="Z15" s="12">
        <f t="shared" si="5"/>
        <v>1460.1339837472635</v>
      </c>
      <c r="AA15" s="15"/>
      <c r="AB15" s="5" t="str">
        <f t="shared" si="15"/>
        <v>70974463,974,1460</v>
      </c>
      <c r="AC15" s="5" t="str">
        <f t="shared" si="16"/>
        <v/>
      </c>
      <c r="AD15" s="5" t="str">
        <f t="shared" si="17"/>
        <v>70974463,electric,419.328754969536,1732.08172995617,114.907259253154,4.62660524883594</v>
      </c>
    </row>
    <row r="16" spans="1:30">
      <c r="A16" s="7">
        <v>3</v>
      </c>
      <c r="B16" s="5" t="str">
        <f t="shared" si="6"/>
        <v>30117031</v>
      </c>
      <c r="C16" s="7">
        <v>117</v>
      </c>
      <c r="D16" s="12">
        <f t="shared" si="7"/>
        <v>138</v>
      </c>
      <c r="E16" s="15"/>
      <c r="F16" s="5" t="str">
        <f t="shared" si="8"/>
        <v>30117031</v>
      </c>
      <c r="G16" s="5" t="str">
        <f>IF(A16=7,"",VLOOKUP(engines!$A16,LegendAndTables!$C$4:$D$11,2,FALSE))</f>
        <v>premium unleaded (required)</v>
      </c>
      <c r="H16" s="5">
        <f>IF(G16="","",IF(I16=0,_xlfn.XLOOKUP(J16,LegendAndTables!$D$14:$D$21,LegendAndTables!$C$14:$C$21,0,-1,2),_xlfn.XLOOKUP(J16,LegendAndTables!$E$14:$E$21,LegendAndTables!$C$14:$C$21,0,-1,2)))</f>
        <v>3</v>
      </c>
      <c r="I16" s="5">
        <f t="shared" si="9"/>
        <v>1</v>
      </c>
      <c r="J16" s="12">
        <f t="shared" si="0"/>
        <v>803.37830878566285</v>
      </c>
      <c r="K16" s="12">
        <f t="shared" si="10"/>
        <v>6893.25</v>
      </c>
      <c r="L16" s="12">
        <f t="shared" si="11"/>
        <v>6042.25</v>
      </c>
      <c r="M16" s="14">
        <f>IF(G16="","",(4.966747+(23.27979-4.966747)/(1+(C16/463.6174)))*_xlfn.XLOOKUP(engines!G16,LegendAndTables!$D$4:$D$11,LegendAndTables!$E$4:$E$11,0,0,1)*IF(O16=0,1,1.2)*(1-0.01*H16))</f>
        <v>23.486285782160415</v>
      </c>
      <c r="N16" s="12">
        <f t="shared" si="1"/>
        <v>145.63499999999999</v>
      </c>
      <c r="O16" s="7">
        <v>1</v>
      </c>
      <c r="P16" s="7">
        <v>565</v>
      </c>
      <c r="Q16" s="7">
        <v>851</v>
      </c>
      <c r="R16" s="12">
        <f t="shared" si="2"/>
        <v>137.88420934746398</v>
      </c>
      <c r="S16" s="15"/>
      <c r="T16" s="5" t="str">
        <f t="shared" si="12"/>
        <v/>
      </c>
      <c r="U16" s="5" t="str">
        <f>IF(A16&lt;&gt;7,"",VLOOKUP(engines!$A16,LegendAndTables!$C$4:$D$11,2,FALSE))</f>
        <v/>
      </c>
      <c r="V16" s="12" t="str">
        <f t="shared" si="13"/>
        <v/>
      </c>
      <c r="W16" s="12" t="str">
        <f t="shared" si="3"/>
        <v/>
      </c>
      <c r="X16" s="12" t="str">
        <f t="shared" si="4"/>
        <v/>
      </c>
      <c r="Y16" s="14" t="str">
        <f t="shared" si="14"/>
        <v/>
      </c>
      <c r="Z16" s="12" t="str">
        <f t="shared" si="5"/>
        <v/>
      </c>
      <c r="AA16" s="15"/>
      <c r="AB16" s="5" t="str">
        <f t="shared" si="15"/>
        <v>30117031,117,138</v>
      </c>
      <c r="AC16" s="5" t="str">
        <f t="shared" si="16"/>
        <v>30117031,premium unleaded (required),3,1,803.378308785663,6893.25,6042.25,23.4862857821604</v>
      </c>
      <c r="AD16" s="5" t="str">
        <f t="shared" si="17"/>
        <v/>
      </c>
    </row>
    <row r="17" spans="1:30">
      <c r="A17" s="7">
        <v>6</v>
      </c>
      <c r="B17" s="5" t="str">
        <f t="shared" si="6"/>
        <v>60768081</v>
      </c>
      <c r="C17" s="7">
        <v>768</v>
      </c>
      <c r="D17" s="12">
        <f t="shared" si="7"/>
        <v>870</v>
      </c>
      <c r="E17" s="15"/>
      <c r="F17" s="5" t="str">
        <f t="shared" si="8"/>
        <v>60768081</v>
      </c>
      <c r="G17" s="5" t="str">
        <f>IF(A17=7,"",VLOOKUP(engines!$A17,LegendAndTables!$C$4:$D$11,2,FALSE))</f>
        <v>flex-fuel (premium unleaded required/E85)</v>
      </c>
      <c r="H17" s="5">
        <f>IF(G17="","",IF(I17=0,_xlfn.XLOOKUP(J17,LegendAndTables!$D$14:$D$21,LegendAndTables!$C$14:$C$21,0,-1,2),_xlfn.XLOOKUP(J17,LegendAndTables!$E$14:$E$21,LegendAndTables!$C$14:$C$21,0,-1,2)))</f>
        <v>8</v>
      </c>
      <c r="I17" s="5">
        <f t="shared" si="9"/>
        <v>1</v>
      </c>
      <c r="J17" s="12">
        <f t="shared" si="0"/>
        <v>3588.9527548016258</v>
      </c>
      <c r="K17" s="12">
        <f t="shared" si="10"/>
        <v>7263.9000000000005</v>
      </c>
      <c r="L17" s="12">
        <f t="shared" si="11"/>
        <v>6284.9000000000005</v>
      </c>
      <c r="M17" s="14">
        <f>IF(G17="","",(4.966747+(23.27979-4.966747)/(1+(C17/463.6174)))*_xlfn.XLOOKUP(engines!G17,LegendAndTables!$D$4:$D$11,LegendAndTables!$E$4:$E$11,0,0,1)*IF(O17=0,1,1.2)*(1-0.01*H17))</f>
        <v>14.534111462929577</v>
      </c>
      <c r="N17" s="12">
        <f t="shared" si="1"/>
        <v>213.99</v>
      </c>
      <c r="O17" s="7">
        <v>1</v>
      </c>
      <c r="P17" s="7">
        <v>918</v>
      </c>
      <c r="Q17" s="7">
        <v>979</v>
      </c>
      <c r="R17" s="12">
        <f t="shared" si="2"/>
        <v>870.14215662206584</v>
      </c>
      <c r="S17" s="15"/>
      <c r="T17" s="5" t="str">
        <f t="shared" si="12"/>
        <v/>
      </c>
      <c r="U17" s="5" t="str">
        <f>IF(A17&lt;&gt;7,"",VLOOKUP(engines!$A17,LegendAndTables!$C$4:$D$11,2,FALSE))</f>
        <v/>
      </c>
      <c r="V17" s="12" t="str">
        <f t="shared" si="13"/>
        <v/>
      </c>
      <c r="W17" s="12" t="str">
        <f t="shared" si="3"/>
        <v/>
      </c>
      <c r="X17" s="12" t="str">
        <f t="shared" si="4"/>
        <v/>
      </c>
      <c r="Y17" s="14" t="str">
        <f t="shared" si="14"/>
        <v/>
      </c>
      <c r="Z17" s="12" t="str">
        <f t="shared" si="5"/>
        <v/>
      </c>
      <c r="AA17" s="15"/>
      <c r="AB17" s="5" t="str">
        <f t="shared" si="15"/>
        <v>60768081,768,870</v>
      </c>
      <c r="AC17" s="5" t="str">
        <f t="shared" si="16"/>
        <v>60768081,flex-fuel (premium unleaded required/E85),8,1,3588.95275480163,7263.9,6284.9,14.5341114629296</v>
      </c>
      <c r="AD17" s="5" t="str">
        <f t="shared" si="17"/>
        <v/>
      </c>
    </row>
    <row r="18" spans="1:30">
      <c r="A18" s="7">
        <v>2</v>
      </c>
      <c r="B18" s="5" t="str">
        <f t="shared" si="6"/>
        <v>20701080</v>
      </c>
      <c r="C18" s="7">
        <v>701</v>
      </c>
      <c r="D18" s="12">
        <f t="shared" si="7"/>
        <v>969</v>
      </c>
      <c r="E18" s="15"/>
      <c r="F18" s="5" t="str">
        <f t="shared" si="8"/>
        <v>20701080</v>
      </c>
      <c r="G18" s="5" t="str">
        <f>IF(A18=7,"",VLOOKUP(engines!$A18,LegendAndTables!$C$4:$D$11,2,FALSE))</f>
        <v>regular unleaded</v>
      </c>
      <c r="H18" s="5">
        <f>IF(G18="","",IF(I18=0,_xlfn.XLOOKUP(J18,LegendAndTables!$D$14:$D$21,LegendAndTables!$C$14:$C$21,0,-1,2),_xlfn.XLOOKUP(J18,LegendAndTables!$E$14:$E$21,LegendAndTables!$C$14:$C$21,0,-1,2)))</f>
        <v>8</v>
      </c>
      <c r="I18" s="5">
        <f t="shared" si="9"/>
        <v>0</v>
      </c>
      <c r="J18" s="12">
        <f t="shared" si="0"/>
        <v>3556.5702688990359</v>
      </c>
      <c r="K18" s="12">
        <f t="shared" si="10"/>
        <v>6134</v>
      </c>
      <c r="L18" s="12">
        <f t="shared" si="11"/>
        <v>5149</v>
      </c>
      <c r="M18" s="14">
        <f>IF(G18="","",(4.966747+(23.27979-4.966747)/(1+(C18/463.6174)))*_xlfn.XLOOKUP(engines!G18,LegendAndTables!$D$4:$D$11,LegendAndTables!$E$4:$E$11,0,0,1)*IF(O18=0,1,1.2)*(1-0.01*H18))</f>
        <v>11.276353015675637</v>
      </c>
      <c r="N18" s="12">
        <f t="shared" si="1"/>
        <v>197.10000000000002</v>
      </c>
      <c r="O18" s="7">
        <v>0</v>
      </c>
      <c r="P18" s="7">
        <v>134</v>
      </c>
      <c r="Q18" s="7">
        <v>985</v>
      </c>
      <c r="R18" s="12">
        <f t="shared" si="2"/>
        <v>969.44346610283583</v>
      </c>
      <c r="S18" s="15"/>
      <c r="T18" s="5" t="str">
        <f t="shared" si="12"/>
        <v/>
      </c>
      <c r="U18" s="5" t="str">
        <f>IF(A18&lt;&gt;7,"",VLOOKUP(engines!$A18,LegendAndTables!$C$4:$D$11,2,FALSE))</f>
        <v/>
      </c>
      <c r="V18" s="12" t="str">
        <f t="shared" si="13"/>
        <v/>
      </c>
      <c r="W18" s="12" t="str">
        <f t="shared" si="3"/>
        <v/>
      </c>
      <c r="X18" s="12" t="str">
        <f t="shared" si="4"/>
        <v/>
      </c>
      <c r="Y18" s="14" t="str">
        <f t="shared" si="14"/>
        <v/>
      </c>
      <c r="Z18" s="12" t="str">
        <f t="shared" si="5"/>
        <v/>
      </c>
      <c r="AA18" s="15"/>
      <c r="AB18" s="5" t="str">
        <f t="shared" si="15"/>
        <v>20701080,701,969</v>
      </c>
      <c r="AC18" s="5" t="str">
        <f t="shared" si="16"/>
        <v>20701080,regular unleaded,8,0,3556.57026889904,6134,5149,11.2763530156756</v>
      </c>
      <c r="AD18" s="5" t="str">
        <f t="shared" si="17"/>
        <v/>
      </c>
    </row>
    <row r="19" spans="1:30">
      <c r="A19" s="7">
        <v>8</v>
      </c>
      <c r="B19" s="5" t="str">
        <f t="shared" si="6"/>
        <v>80550060</v>
      </c>
      <c r="C19" s="7">
        <v>550</v>
      </c>
      <c r="D19" s="12">
        <f t="shared" si="7"/>
        <v>644</v>
      </c>
      <c r="E19" s="15"/>
      <c r="F19" s="5" t="str">
        <f t="shared" si="8"/>
        <v>80550060</v>
      </c>
      <c r="G19" s="5" t="str">
        <f>IF(A19=7,"",VLOOKUP(engines!$A19,LegendAndTables!$C$4:$D$11,2,FALSE))</f>
        <v>flex-fuel (unleaded/E85)</v>
      </c>
      <c r="H19" s="5">
        <f>IF(G19="","",IF(I19=0,_xlfn.XLOOKUP(J19,LegendAndTables!$D$14:$D$21,LegendAndTables!$C$14:$C$21,0,-1,2),_xlfn.XLOOKUP(J19,LegendAndTables!$E$14:$E$21,LegendAndTables!$C$14:$C$21,0,-1,2)))</f>
        <v>6</v>
      </c>
      <c r="I19" s="5">
        <f t="shared" si="9"/>
        <v>0</v>
      </c>
      <c r="J19" s="12">
        <f t="shared" si="0"/>
        <v>3021.9780219780218</v>
      </c>
      <c r="K19" s="12">
        <f t="shared" si="10"/>
        <v>6583</v>
      </c>
      <c r="L19" s="12">
        <f t="shared" si="11"/>
        <v>6077</v>
      </c>
      <c r="M19" s="14">
        <f>IF(G19="","",(4.966747+(23.27979-4.966747)/(1+(C19/463.6174)))*_xlfn.XLOOKUP(engines!G19,LegendAndTables!$D$4:$D$11,LegendAndTables!$E$4:$E$11,0,0,1)*IF(O19=0,1,1.2)*(1-0.01*H19))</f>
        <v>13.420319537142523</v>
      </c>
      <c r="N19" s="12">
        <f t="shared" si="1"/>
        <v>182</v>
      </c>
      <c r="O19" s="7">
        <v>0</v>
      </c>
      <c r="P19" s="7">
        <v>583</v>
      </c>
      <c r="Q19" s="7">
        <v>506</v>
      </c>
      <c r="R19" s="12">
        <f t="shared" si="2"/>
        <v>644.46719403178133</v>
      </c>
      <c r="S19" s="15"/>
      <c r="T19" s="5" t="str">
        <f t="shared" si="12"/>
        <v/>
      </c>
      <c r="U19" s="5" t="str">
        <f>IF(A19&lt;&gt;7,"",VLOOKUP(engines!$A19,LegendAndTables!$C$4:$D$11,2,FALSE))</f>
        <v/>
      </c>
      <c r="V19" s="12" t="str">
        <f t="shared" si="13"/>
        <v/>
      </c>
      <c r="W19" s="12" t="str">
        <f t="shared" si="3"/>
        <v/>
      </c>
      <c r="X19" s="12" t="str">
        <f t="shared" si="4"/>
        <v/>
      </c>
      <c r="Y19" s="14" t="str">
        <f t="shared" si="14"/>
        <v/>
      </c>
      <c r="Z19" s="12" t="str">
        <f t="shared" si="5"/>
        <v/>
      </c>
      <c r="AA19" s="15"/>
      <c r="AB19" s="5" t="str">
        <f t="shared" si="15"/>
        <v>80550060,550,644</v>
      </c>
      <c r="AC19" s="5" t="str">
        <f t="shared" si="16"/>
        <v>80550060,flex-fuel (unleaded/E85),6,0,3021.97802197802,6583,6077,13.4203195371425</v>
      </c>
      <c r="AD19" s="5" t="str">
        <f t="shared" si="17"/>
        <v/>
      </c>
    </row>
    <row r="20" spans="1:30">
      <c r="A20" s="7">
        <v>5</v>
      </c>
      <c r="B20" s="5" t="str">
        <f t="shared" si="6"/>
        <v>50107030</v>
      </c>
      <c r="C20" s="7">
        <v>107</v>
      </c>
      <c r="D20" s="12">
        <f t="shared" si="7"/>
        <v>140</v>
      </c>
      <c r="E20" s="15"/>
      <c r="F20" s="5" t="str">
        <f t="shared" si="8"/>
        <v>50107030</v>
      </c>
      <c r="G20" s="5" t="str">
        <f>IF(A20=7,"",VLOOKUP(engines!$A20,LegendAndTables!$C$4:$D$11,2,FALSE))</f>
        <v>flex-fuel (premium unleaded recommended/E85)</v>
      </c>
      <c r="H20" s="5">
        <f>IF(G20="","",IF(I20=0,_xlfn.XLOOKUP(J20,LegendAndTables!$D$14:$D$21,LegendAndTables!$C$14:$C$21,0,-1,2),_xlfn.XLOOKUP(J20,LegendAndTables!$E$14:$E$21,LegendAndTables!$C$14:$C$21,0,-1,2)))</f>
        <v>3</v>
      </c>
      <c r="I20" s="5">
        <f t="shared" si="9"/>
        <v>0</v>
      </c>
      <c r="J20" s="12">
        <f t="shared" si="0"/>
        <v>777.05156136528694</v>
      </c>
      <c r="K20" s="12">
        <f t="shared" si="10"/>
        <v>6010</v>
      </c>
      <c r="L20" s="12">
        <f t="shared" si="11"/>
        <v>5454</v>
      </c>
      <c r="M20" s="14">
        <f>IF(G20="","",(4.966747+(23.27979-4.966747)/(1+(C20/463.6174)))*_xlfn.XLOOKUP(engines!G20,LegendAndTables!$D$4:$D$11,LegendAndTables!$E$4:$E$11,0,0,1)*IF(O20=0,1,1.2)*(1-0.01*H20))</f>
        <v>20.790457958474573</v>
      </c>
      <c r="N20" s="12">
        <f t="shared" si="1"/>
        <v>137.69999999999999</v>
      </c>
      <c r="O20" s="7">
        <v>0</v>
      </c>
      <c r="P20" s="7">
        <v>10</v>
      </c>
      <c r="Q20" s="7">
        <v>556</v>
      </c>
      <c r="R20" s="12">
        <f t="shared" si="2"/>
        <v>139.69987124713521</v>
      </c>
      <c r="S20" s="15"/>
      <c r="T20" s="5" t="str">
        <f t="shared" si="12"/>
        <v/>
      </c>
      <c r="U20" s="5" t="str">
        <f>IF(A20&lt;&gt;7,"",VLOOKUP(engines!$A20,LegendAndTables!$C$4:$D$11,2,FALSE))</f>
        <v/>
      </c>
      <c r="V20" s="12" t="str">
        <f t="shared" si="13"/>
        <v/>
      </c>
      <c r="W20" s="12" t="str">
        <f t="shared" si="3"/>
        <v/>
      </c>
      <c r="X20" s="12" t="str">
        <f t="shared" si="4"/>
        <v/>
      </c>
      <c r="Y20" s="14" t="str">
        <f t="shared" si="14"/>
        <v/>
      </c>
      <c r="Z20" s="12" t="str">
        <f t="shared" si="5"/>
        <v/>
      </c>
      <c r="AA20" s="15"/>
      <c r="AB20" s="5" t="str">
        <f t="shared" si="15"/>
        <v>50107030,107,140</v>
      </c>
      <c r="AC20" s="5" t="str">
        <f t="shared" si="16"/>
        <v>50107030,flex-fuel (premium unleaded recommended/E85),3,0,777.051561365287,6010,5454,20.7904579584746</v>
      </c>
      <c r="AD20" s="5" t="str">
        <f t="shared" si="17"/>
        <v/>
      </c>
    </row>
    <row r="21" spans="1:30">
      <c r="A21" s="7">
        <v>4</v>
      </c>
      <c r="B21" s="5" t="str">
        <f t="shared" si="6"/>
        <v>40145030</v>
      </c>
      <c r="C21" s="7">
        <v>145</v>
      </c>
      <c r="D21" s="12">
        <f t="shared" si="7"/>
        <v>247</v>
      </c>
      <c r="E21" s="15"/>
      <c r="F21" s="5" t="str">
        <f t="shared" si="8"/>
        <v>40145030</v>
      </c>
      <c r="G21" s="5" t="str">
        <f>IF(A21=7,"",VLOOKUP(engines!$A21,LegendAndTables!$C$4:$D$11,2,FALSE))</f>
        <v>diesel</v>
      </c>
      <c r="H21" s="5">
        <f>IF(G21="","",IF(I21=0,_xlfn.XLOOKUP(J21,LegendAndTables!$D$14:$D$21,LegendAndTables!$C$14:$C$21,0,-1,2),_xlfn.XLOOKUP(J21,LegendAndTables!$E$14:$E$21,LegendAndTables!$C$14:$C$21,0,-1,2)))</f>
        <v>3</v>
      </c>
      <c r="I21" s="5">
        <f t="shared" si="9"/>
        <v>0</v>
      </c>
      <c r="J21" s="12">
        <f t="shared" si="0"/>
        <v>1024.7349823321554</v>
      </c>
      <c r="K21" s="12">
        <f t="shared" si="10"/>
        <v>5060</v>
      </c>
      <c r="L21" s="12">
        <f t="shared" si="11"/>
        <v>4176</v>
      </c>
      <c r="M21" s="14">
        <f>IF(G21="","",(4.966747+(23.27979-4.966747)/(1+(C21/463.6174)))*_xlfn.XLOOKUP(engines!G21,LegendAndTables!$D$4:$D$11,LegendAndTables!$E$4:$E$11,0,0,1)*IF(O21=0,1,1.2)*(1-0.01*H21))</f>
        <v>22.019155955499699</v>
      </c>
      <c r="N21" s="12">
        <f t="shared" si="1"/>
        <v>141.5</v>
      </c>
      <c r="O21" s="7">
        <v>0</v>
      </c>
      <c r="P21" s="7">
        <v>560</v>
      </c>
      <c r="Q21" s="7">
        <v>884</v>
      </c>
      <c r="R21" s="12">
        <f t="shared" si="2"/>
        <v>247.24918801332925</v>
      </c>
      <c r="S21" s="15"/>
      <c r="T21" s="5" t="str">
        <f t="shared" si="12"/>
        <v/>
      </c>
      <c r="U21" s="5" t="str">
        <f>IF(A21&lt;&gt;7,"",VLOOKUP(engines!$A21,LegendAndTables!$C$4:$D$11,2,FALSE))</f>
        <v/>
      </c>
      <c r="V21" s="12" t="str">
        <f t="shared" si="13"/>
        <v/>
      </c>
      <c r="W21" s="12" t="str">
        <f t="shared" si="3"/>
        <v/>
      </c>
      <c r="X21" s="12" t="str">
        <f t="shared" si="4"/>
        <v/>
      </c>
      <c r="Y21" s="14" t="str">
        <f t="shared" si="14"/>
        <v/>
      </c>
      <c r="Z21" s="12" t="str">
        <f t="shared" si="5"/>
        <v/>
      </c>
      <c r="AA21" s="15"/>
      <c r="AB21" s="5" t="str">
        <f t="shared" si="15"/>
        <v>40145030,145,247</v>
      </c>
      <c r="AC21" s="5" t="str">
        <f t="shared" si="16"/>
        <v>40145030,diesel,3,0,1024.73498233216,5060,4176,22.0191559554997</v>
      </c>
      <c r="AD21" s="5" t="str">
        <f t="shared" si="17"/>
        <v/>
      </c>
    </row>
    <row r="22" spans="1:30">
      <c r="A22" s="7">
        <v>2</v>
      </c>
      <c r="B22" s="5" t="str">
        <f t="shared" si="6"/>
        <v>20420051</v>
      </c>
      <c r="C22" s="7">
        <v>420</v>
      </c>
      <c r="D22" s="12">
        <f t="shared" si="7"/>
        <v>474</v>
      </c>
      <c r="E22" s="15"/>
      <c r="F22" s="5" t="str">
        <f t="shared" si="8"/>
        <v>20420051</v>
      </c>
      <c r="G22" s="5" t="str">
        <f>IF(A22=7,"",VLOOKUP(engines!$A22,LegendAndTables!$C$4:$D$11,2,FALSE))</f>
        <v>regular unleaded</v>
      </c>
      <c r="H22" s="5">
        <f>IF(G22="","",IF(I22=0,_xlfn.XLOOKUP(J22,LegendAndTables!$D$14:$D$21,LegendAndTables!$C$14:$C$21,0,-1,2),_xlfn.XLOOKUP(J22,LegendAndTables!$E$14:$E$21,LegendAndTables!$C$14:$C$21,0,-1,2)))</f>
        <v>5</v>
      </c>
      <c r="I22" s="5">
        <f t="shared" si="9"/>
        <v>1</v>
      </c>
      <c r="J22" s="12">
        <f t="shared" si="0"/>
        <v>2366.8639053254433</v>
      </c>
      <c r="K22" s="12">
        <f t="shared" si="10"/>
        <v>6941.55</v>
      </c>
      <c r="L22" s="12">
        <f t="shared" si="11"/>
        <v>6306.55</v>
      </c>
      <c r="M22" s="14">
        <f>IF(G22="","",(4.966747+(23.27979-4.966747)/(1+(C22/463.6174)))*_xlfn.XLOOKUP(engines!G22,LegendAndTables!$D$4:$D$11,LegendAndTables!$E$4:$E$11,0,0,1)*IF(O22=0,1,1.2)*(1-0.01*H22))</f>
        <v>16.615791377211945</v>
      </c>
      <c r="N22" s="12">
        <f t="shared" si="1"/>
        <v>177.45000000000002</v>
      </c>
      <c r="O22" s="7">
        <v>1</v>
      </c>
      <c r="P22" s="7">
        <v>611</v>
      </c>
      <c r="Q22" s="7">
        <v>635</v>
      </c>
      <c r="R22" s="12">
        <f t="shared" si="2"/>
        <v>474.2253971203321</v>
      </c>
      <c r="S22" s="15"/>
      <c r="T22" s="5" t="str">
        <f t="shared" si="12"/>
        <v/>
      </c>
      <c r="U22" s="5" t="str">
        <f>IF(A22&lt;&gt;7,"",VLOOKUP(engines!$A22,LegendAndTables!$C$4:$D$11,2,FALSE))</f>
        <v/>
      </c>
      <c r="V22" s="12" t="str">
        <f t="shared" si="13"/>
        <v/>
      </c>
      <c r="W22" s="12" t="str">
        <f t="shared" si="3"/>
        <v/>
      </c>
      <c r="X22" s="12" t="str">
        <f t="shared" si="4"/>
        <v/>
      </c>
      <c r="Y22" s="14" t="str">
        <f t="shared" si="14"/>
        <v/>
      </c>
      <c r="Z22" s="12" t="str">
        <f t="shared" si="5"/>
        <v/>
      </c>
      <c r="AA22" s="15"/>
      <c r="AB22" s="5" t="str">
        <f t="shared" si="15"/>
        <v>20420051,420,474</v>
      </c>
      <c r="AC22" s="5" t="str">
        <f t="shared" si="16"/>
        <v>20420051,regular unleaded,5,1,2366.86390532544,6941.55,6306.55,16.6157913772119</v>
      </c>
      <c r="AD22" s="5" t="str">
        <f t="shared" si="17"/>
        <v/>
      </c>
    </row>
    <row r="23" spans="1:30">
      <c r="A23" s="7">
        <v>4</v>
      </c>
      <c r="B23" s="5" t="str">
        <f t="shared" si="6"/>
        <v>40838081</v>
      </c>
      <c r="C23" s="7">
        <v>838</v>
      </c>
      <c r="D23" s="12">
        <f t="shared" si="7"/>
        <v>1093</v>
      </c>
      <c r="E23" s="15"/>
      <c r="F23" s="5" t="str">
        <f t="shared" si="8"/>
        <v>40838081</v>
      </c>
      <c r="G23" s="5" t="str">
        <f>IF(A23=7,"",VLOOKUP(engines!$A23,LegendAndTables!$C$4:$D$11,2,FALSE))</f>
        <v>diesel</v>
      </c>
      <c r="H23" s="5">
        <f>IF(G23="","",IF(I23=0,_xlfn.XLOOKUP(J23,LegendAndTables!$D$14:$D$21,LegendAndTables!$C$14:$C$21,0,-1,2),_xlfn.XLOOKUP(J23,LegendAndTables!$E$14:$E$21,LegendAndTables!$C$14:$C$21,0,-1,2)))</f>
        <v>8</v>
      </c>
      <c r="I23" s="5">
        <f t="shared" si="9"/>
        <v>1</v>
      </c>
      <c r="J23" s="12">
        <f t="shared" si="0"/>
        <v>3786.0305412487573</v>
      </c>
      <c r="K23" s="12">
        <f t="shared" si="10"/>
        <v>6006</v>
      </c>
      <c r="L23" s="12">
        <f t="shared" si="11"/>
        <v>5460</v>
      </c>
      <c r="M23" s="14">
        <f>IF(G23="","",(4.966747+(23.27979-4.966747)/(1+(C23/463.6174)))*_xlfn.XLOOKUP(engines!G23,LegendAndTables!$D$4:$D$11,LegendAndTables!$E$4:$E$11,0,0,1)*IF(O23=0,1,1.2)*(1-0.01*H23))</f>
        <v>15.221408257425553</v>
      </c>
      <c r="N23" s="12">
        <f t="shared" si="1"/>
        <v>221.34000000000003</v>
      </c>
      <c r="O23" s="7">
        <v>1</v>
      </c>
      <c r="P23" s="7">
        <v>1220</v>
      </c>
      <c r="Q23" s="7">
        <v>546</v>
      </c>
      <c r="R23" s="12">
        <f t="shared" si="2"/>
        <v>1092.8957514997974</v>
      </c>
      <c r="S23" s="15"/>
      <c r="T23" s="5" t="str">
        <f t="shared" si="12"/>
        <v/>
      </c>
      <c r="U23" s="5" t="str">
        <f>IF(A23&lt;&gt;7,"",VLOOKUP(engines!$A23,LegendAndTables!$C$4:$D$11,2,FALSE))</f>
        <v/>
      </c>
      <c r="V23" s="12" t="str">
        <f t="shared" si="13"/>
        <v/>
      </c>
      <c r="W23" s="12" t="str">
        <f t="shared" si="3"/>
        <v/>
      </c>
      <c r="X23" s="12" t="str">
        <f t="shared" si="4"/>
        <v/>
      </c>
      <c r="Y23" s="14" t="str">
        <f t="shared" si="14"/>
        <v/>
      </c>
      <c r="Z23" s="12" t="str">
        <f t="shared" si="5"/>
        <v/>
      </c>
      <c r="AA23" s="15"/>
      <c r="AB23" s="5" t="str">
        <f t="shared" si="15"/>
        <v>40838081,838,1093</v>
      </c>
      <c r="AC23" s="5" t="str">
        <f t="shared" si="16"/>
        <v>40838081,diesel,8,1,3786.03054124876,6006,5460,15.2214082574256</v>
      </c>
      <c r="AD23" s="5" t="str">
        <f t="shared" si="17"/>
        <v/>
      </c>
    </row>
    <row r="24" spans="1:30">
      <c r="A24" s="7">
        <v>1</v>
      </c>
      <c r="B24" s="5" t="str">
        <f t="shared" si="6"/>
        <v>10255041</v>
      </c>
      <c r="C24" s="7">
        <v>255</v>
      </c>
      <c r="D24" s="12">
        <f t="shared" si="7"/>
        <v>275</v>
      </c>
      <c r="E24" s="15"/>
      <c r="F24" s="5" t="str">
        <f t="shared" si="8"/>
        <v>10255041</v>
      </c>
      <c r="G24" s="5" t="str">
        <f>IF(A24=7,"",VLOOKUP(engines!$A24,LegendAndTables!$C$4:$D$11,2,FALSE))</f>
        <v>premium unleaded (recommended)</v>
      </c>
      <c r="H24" s="5">
        <f>IF(G24="","",IF(I24=0,_xlfn.XLOOKUP(J24,LegendAndTables!$D$14:$D$21,LegendAndTables!$C$14:$C$21,0,-1,2),_xlfn.XLOOKUP(J24,LegendAndTables!$E$14:$E$21,LegendAndTables!$C$14:$C$21,0,-1,2)))</f>
        <v>4</v>
      </c>
      <c r="I24" s="5">
        <f t="shared" si="9"/>
        <v>1</v>
      </c>
      <c r="J24" s="12">
        <f t="shared" si="0"/>
        <v>1592.5058548009367</v>
      </c>
      <c r="K24" s="12">
        <f t="shared" si="10"/>
        <v>7537.9500000000007</v>
      </c>
      <c r="L24" s="12">
        <f t="shared" si="11"/>
        <v>6590.9500000000007</v>
      </c>
      <c r="M24" s="14">
        <f>IF(G24="","",(4.966747+(23.27979-4.966747)/(1+(C24/463.6174)))*_xlfn.XLOOKUP(engines!G24,LegendAndTables!$D$4:$D$11,LegendAndTables!$E$4:$E$11,0,0,1)*IF(O24=0,1,1.2)*(1-0.01*H24))</f>
        <v>19.525543361928083</v>
      </c>
      <c r="N24" s="12">
        <f t="shared" si="1"/>
        <v>160.125</v>
      </c>
      <c r="O24" s="7">
        <v>1</v>
      </c>
      <c r="P24" s="7">
        <v>1179</v>
      </c>
      <c r="Q24" s="7">
        <v>947</v>
      </c>
      <c r="R24" s="12">
        <f t="shared" si="2"/>
        <v>275.49868179395833</v>
      </c>
      <c r="S24" s="15"/>
      <c r="T24" s="5" t="str">
        <f t="shared" si="12"/>
        <v/>
      </c>
      <c r="U24" s="5" t="str">
        <f>IF(A24&lt;&gt;7,"",VLOOKUP(engines!$A24,LegendAndTables!$C$4:$D$11,2,FALSE))</f>
        <v/>
      </c>
      <c r="V24" s="12" t="str">
        <f t="shared" si="13"/>
        <v/>
      </c>
      <c r="W24" s="12" t="str">
        <f t="shared" si="3"/>
        <v/>
      </c>
      <c r="X24" s="12" t="str">
        <f t="shared" si="4"/>
        <v/>
      </c>
      <c r="Y24" s="14" t="str">
        <f t="shared" si="14"/>
        <v/>
      </c>
      <c r="Z24" s="12" t="str">
        <f t="shared" si="5"/>
        <v/>
      </c>
      <c r="AA24" s="15"/>
      <c r="AB24" s="5" t="str">
        <f t="shared" si="15"/>
        <v>10255041,255,275</v>
      </c>
      <c r="AC24" s="5" t="str">
        <f t="shared" si="16"/>
        <v>10255041,premium unleaded (recommended),4,1,1592.50585480094,7537.95,6590.95,19.5255433619281</v>
      </c>
      <c r="AD24" s="5" t="str">
        <f t="shared" si="17"/>
        <v/>
      </c>
    </row>
    <row r="25" spans="1:30">
      <c r="A25" s="7">
        <v>1</v>
      </c>
      <c r="B25" s="5" t="str">
        <f t="shared" si="6"/>
        <v>10480051</v>
      </c>
      <c r="C25" s="7">
        <v>480</v>
      </c>
      <c r="D25" s="12">
        <f t="shared" si="7"/>
        <v>576</v>
      </c>
      <c r="E25" s="15"/>
      <c r="F25" s="5" t="str">
        <f t="shared" si="8"/>
        <v>10480051</v>
      </c>
      <c r="G25" s="5" t="str">
        <f>IF(A25=7,"",VLOOKUP(engines!$A25,LegendAndTables!$C$4:$D$11,2,FALSE))</f>
        <v>premium unleaded (recommended)</v>
      </c>
      <c r="H25" s="5">
        <f>IF(G25="","",IF(I25=0,_xlfn.XLOOKUP(J25,LegendAndTables!$D$14:$D$21,LegendAndTables!$C$14:$C$21,0,-1,2),_xlfn.XLOOKUP(J25,LegendAndTables!$E$14:$E$21,LegendAndTables!$C$14:$C$21,0,-1,2)))</f>
        <v>5</v>
      </c>
      <c r="I25" s="5">
        <f t="shared" si="9"/>
        <v>1</v>
      </c>
      <c r="J25" s="12">
        <f t="shared" si="0"/>
        <v>2612.2448979591836</v>
      </c>
      <c r="K25" s="12">
        <f t="shared" si="10"/>
        <v>6835.5</v>
      </c>
      <c r="L25" s="12">
        <f t="shared" si="11"/>
        <v>5937.5</v>
      </c>
      <c r="M25" s="14">
        <f>IF(G25="","",(4.966747+(23.27979-4.966747)/(1+(C25/463.6174)))*_xlfn.XLOOKUP(engines!G25,LegendAndTables!$D$4:$D$11,LegendAndTables!$E$4:$E$11,0,0,1)*IF(O25=0,1,1.2)*(1-0.01*H25))</f>
        <v>16.078492352068945</v>
      </c>
      <c r="N25" s="12">
        <f t="shared" si="1"/>
        <v>183.75</v>
      </c>
      <c r="O25" s="7">
        <v>1</v>
      </c>
      <c r="P25" s="7">
        <v>510</v>
      </c>
      <c r="Q25" s="7">
        <v>898</v>
      </c>
      <c r="R25" s="12">
        <f t="shared" si="2"/>
        <v>575.65857264779174</v>
      </c>
      <c r="S25" s="15"/>
      <c r="T25" s="5" t="str">
        <f t="shared" si="12"/>
        <v/>
      </c>
      <c r="U25" s="5" t="str">
        <f>IF(A25&lt;&gt;7,"",VLOOKUP(engines!$A25,LegendAndTables!$C$4:$D$11,2,FALSE))</f>
        <v/>
      </c>
      <c r="V25" s="12" t="str">
        <f t="shared" si="13"/>
        <v/>
      </c>
      <c r="W25" s="12" t="str">
        <f t="shared" si="3"/>
        <v/>
      </c>
      <c r="X25" s="12" t="str">
        <f t="shared" si="4"/>
        <v/>
      </c>
      <c r="Y25" s="14" t="str">
        <f t="shared" si="14"/>
        <v/>
      </c>
      <c r="Z25" s="12" t="str">
        <f t="shared" si="5"/>
        <v/>
      </c>
      <c r="AA25" s="15"/>
      <c r="AB25" s="5" t="str">
        <f t="shared" si="15"/>
        <v>10480051,480,576</v>
      </c>
      <c r="AC25" s="5" t="str">
        <f t="shared" si="16"/>
        <v>10480051,premium unleaded (recommended),5,1,2612.24489795918,6835.5,5937.5,16.0784923520689</v>
      </c>
      <c r="AD25" s="5" t="str">
        <f t="shared" si="17"/>
        <v/>
      </c>
    </row>
    <row r="26" spans="1:30">
      <c r="A26" s="7">
        <v>1</v>
      </c>
      <c r="B26" s="5" t="str">
        <f t="shared" si="6"/>
        <v>11092080</v>
      </c>
      <c r="C26" s="7">
        <v>1092</v>
      </c>
      <c r="D26" s="12">
        <f t="shared" si="7"/>
        <v>1304</v>
      </c>
      <c r="E26" s="15"/>
      <c r="F26" s="5" t="str">
        <f t="shared" si="8"/>
        <v>11092080</v>
      </c>
      <c r="G26" s="5" t="str">
        <f>IF(A26=7,"",VLOOKUP(engines!$A26,LegendAndTables!$C$4:$D$11,2,FALSE))</f>
        <v>premium unleaded (recommended)</v>
      </c>
      <c r="H26" s="5">
        <f>IF(G26="","",IF(I26=0,_xlfn.XLOOKUP(J26,LegendAndTables!$D$14:$D$21,LegendAndTables!$C$14:$C$21,0,-1,2),_xlfn.XLOOKUP(J26,LegendAndTables!$E$14:$E$21,LegendAndTables!$C$14:$C$21,0,-1,2)))</f>
        <v>8</v>
      </c>
      <c r="I26" s="5">
        <f t="shared" si="9"/>
        <v>0</v>
      </c>
      <c r="J26" s="12">
        <f t="shared" si="0"/>
        <v>4623.2006773920411</v>
      </c>
      <c r="K26" s="12">
        <f t="shared" si="10"/>
        <v>6621</v>
      </c>
      <c r="L26" s="12">
        <f t="shared" si="11"/>
        <v>5961</v>
      </c>
      <c r="M26" s="14">
        <f>IF(G26="","",(4.966747+(23.27979-4.966747)/(1+(C26/463.6174)))*_xlfn.XLOOKUP(engines!G26,LegendAndTables!$D$4:$D$11,LegendAndTables!$E$4:$E$11,0,0,1)*IF(O26=0,1,1.2)*(1-0.01*H26))</f>
        <v>9.6864871227672715</v>
      </c>
      <c r="N26" s="12">
        <f t="shared" si="1"/>
        <v>236.2</v>
      </c>
      <c r="O26" s="7">
        <v>0</v>
      </c>
      <c r="P26" s="7">
        <v>621</v>
      </c>
      <c r="Q26" s="7">
        <v>660</v>
      </c>
      <c r="R26" s="12">
        <f t="shared" si="2"/>
        <v>1304.4603360751551</v>
      </c>
      <c r="S26" s="15"/>
      <c r="T26" s="5" t="str">
        <f t="shared" si="12"/>
        <v/>
      </c>
      <c r="U26" s="5" t="str">
        <f>IF(A26&lt;&gt;7,"",VLOOKUP(engines!$A26,LegendAndTables!$C$4:$D$11,2,FALSE))</f>
        <v/>
      </c>
      <c r="V26" s="12" t="str">
        <f t="shared" si="13"/>
        <v/>
      </c>
      <c r="W26" s="12" t="str">
        <f t="shared" si="3"/>
        <v/>
      </c>
      <c r="X26" s="12" t="str">
        <f t="shared" si="4"/>
        <v/>
      </c>
      <c r="Y26" s="14" t="str">
        <f t="shared" si="14"/>
        <v/>
      </c>
      <c r="Z26" s="12" t="str">
        <f t="shared" si="5"/>
        <v/>
      </c>
      <c r="AA26" s="15"/>
      <c r="AB26" s="5" t="str">
        <f t="shared" si="15"/>
        <v>11092080,1092,1304</v>
      </c>
      <c r="AC26" s="5" t="str">
        <f t="shared" si="16"/>
        <v>11092080,premium unleaded (recommended),8,0,4623.20067739204,6621,5961,9.68648712276727</v>
      </c>
      <c r="AD26" s="5" t="str">
        <f t="shared" si="17"/>
        <v/>
      </c>
    </row>
    <row r="27" spans="1:30">
      <c r="A27" s="7">
        <v>3</v>
      </c>
      <c r="B27" s="5" t="str">
        <f t="shared" si="6"/>
        <v>30558060</v>
      </c>
      <c r="C27" s="7">
        <v>558</v>
      </c>
      <c r="D27" s="12">
        <f t="shared" si="7"/>
        <v>671</v>
      </c>
      <c r="E27" s="15"/>
      <c r="F27" s="5" t="str">
        <f t="shared" si="8"/>
        <v>30558060</v>
      </c>
      <c r="G27" s="5" t="str">
        <f>IF(A27=7,"",VLOOKUP(engines!$A27,LegendAndTables!$C$4:$D$11,2,FALSE))</f>
        <v>premium unleaded (required)</v>
      </c>
      <c r="H27" s="5">
        <f>IF(G27="","",IF(I27=0,_xlfn.XLOOKUP(J27,LegendAndTables!$D$14:$D$21,LegendAndTables!$C$14:$C$21,0,-1,2),_xlfn.XLOOKUP(J27,LegendAndTables!$E$14:$E$21,LegendAndTables!$C$14:$C$21,0,-1,2)))</f>
        <v>6</v>
      </c>
      <c r="I27" s="5">
        <f t="shared" si="9"/>
        <v>0</v>
      </c>
      <c r="J27" s="12">
        <f t="shared" si="0"/>
        <v>3052.5164113785554</v>
      </c>
      <c r="K27" s="12">
        <f t="shared" si="10"/>
        <v>6452</v>
      </c>
      <c r="L27" s="12">
        <f t="shared" si="11"/>
        <v>5919</v>
      </c>
      <c r="M27" s="14">
        <f>IF(G27="","",(4.966747+(23.27979-4.966747)/(1+(C27/463.6174)))*_xlfn.XLOOKUP(engines!G27,LegendAndTables!$D$4:$D$11,LegendAndTables!$E$4:$E$11,0,0,1)*IF(O27=0,1,1.2)*(1-0.01*H27))</f>
        <v>12.855119610557335</v>
      </c>
      <c r="N27" s="12">
        <f t="shared" si="1"/>
        <v>182.8</v>
      </c>
      <c r="O27" s="7">
        <v>0</v>
      </c>
      <c r="P27" s="7">
        <v>452</v>
      </c>
      <c r="Q27" s="7">
        <v>533</v>
      </c>
      <c r="R27" s="12">
        <f t="shared" si="2"/>
        <v>671.29470367450688</v>
      </c>
      <c r="S27" s="15"/>
      <c r="T27" s="5" t="str">
        <f t="shared" si="12"/>
        <v/>
      </c>
      <c r="U27" s="5" t="str">
        <f>IF(A27&lt;&gt;7,"",VLOOKUP(engines!$A27,LegendAndTables!$C$4:$D$11,2,FALSE))</f>
        <v/>
      </c>
      <c r="V27" s="12" t="str">
        <f t="shared" si="13"/>
        <v/>
      </c>
      <c r="W27" s="12" t="str">
        <f t="shared" si="3"/>
        <v/>
      </c>
      <c r="X27" s="12" t="str">
        <f t="shared" si="4"/>
        <v/>
      </c>
      <c r="Y27" s="14" t="str">
        <f t="shared" si="14"/>
        <v/>
      </c>
      <c r="Z27" s="12" t="str">
        <f t="shared" si="5"/>
        <v/>
      </c>
      <c r="AA27" s="15"/>
      <c r="AB27" s="5" t="str">
        <f t="shared" si="15"/>
        <v>30558060,558,671</v>
      </c>
      <c r="AC27" s="5" t="str">
        <f t="shared" si="16"/>
        <v>30558060,premium unleaded (required),6,0,3052.51641137856,6452,5919,12.8551196105573</v>
      </c>
      <c r="AD27" s="5" t="str">
        <f t="shared" si="17"/>
        <v/>
      </c>
    </row>
    <row r="28" spans="1:30">
      <c r="A28" s="7">
        <v>3</v>
      </c>
      <c r="B28" s="5" t="str">
        <f t="shared" si="6"/>
        <v>31164081</v>
      </c>
      <c r="C28" s="7">
        <v>1164</v>
      </c>
      <c r="D28" s="12">
        <f t="shared" si="7"/>
        <v>1190</v>
      </c>
      <c r="E28" s="15"/>
      <c r="F28" s="5" t="str">
        <f t="shared" si="8"/>
        <v>31164081</v>
      </c>
      <c r="G28" s="5" t="str">
        <f>IF(A28=7,"",VLOOKUP(engines!$A28,LegendAndTables!$C$4:$D$11,2,FALSE))</f>
        <v>premium unleaded (required)</v>
      </c>
      <c r="H28" s="5">
        <f>IF(G28="","",IF(I28=0,_xlfn.XLOOKUP(J28,LegendAndTables!$D$14:$D$21,LegendAndTables!$C$14:$C$21,0,-1,2),_xlfn.XLOOKUP(J28,LegendAndTables!$E$14:$E$21,LegendAndTables!$C$14:$C$21,0,-1,2)))</f>
        <v>8</v>
      </c>
      <c r="I28" s="5">
        <f t="shared" si="9"/>
        <v>1</v>
      </c>
      <c r="J28" s="12">
        <f t="shared" si="0"/>
        <v>4554.5251790116208</v>
      </c>
      <c r="K28" s="12">
        <f t="shared" si="10"/>
        <v>7485.4500000000007</v>
      </c>
      <c r="L28" s="12">
        <f t="shared" si="11"/>
        <v>6967.4500000000007</v>
      </c>
      <c r="M28" s="14">
        <f>IF(G28="","",(4.966747+(23.27979-4.966747)/(1+(C28/463.6174)))*_xlfn.XLOOKUP(engines!G28,LegendAndTables!$D$4:$D$11,LegendAndTables!$E$4:$E$11,0,0,1)*IF(O28=0,1,1.2)*(1-0.01*H28))</f>
        <v>11.579419578974667</v>
      </c>
      <c r="N28" s="12">
        <f t="shared" si="1"/>
        <v>255.57000000000002</v>
      </c>
      <c r="O28" s="7">
        <v>1</v>
      </c>
      <c r="P28" s="7">
        <v>1129</v>
      </c>
      <c r="Q28" s="7">
        <v>518</v>
      </c>
      <c r="R28" s="12">
        <f t="shared" si="2"/>
        <v>1189.6151360409385</v>
      </c>
      <c r="S28" s="15"/>
      <c r="T28" s="5" t="str">
        <f t="shared" si="12"/>
        <v/>
      </c>
      <c r="U28" s="5" t="str">
        <f>IF(A28&lt;&gt;7,"",VLOOKUP(engines!$A28,LegendAndTables!$C$4:$D$11,2,FALSE))</f>
        <v/>
      </c>
      <c r="V28" s="12" t="str">
        <f t="shared" si="13"/>
        <v/>
      </c>
      <c r="W28" s="12" t="str">
        <f t="shared" si="3"/>
        <v/>
      </c>
      <c r="X28" s="12" t="str">
        <f t="shared" si="4"/>
        <v/>
      </c>
      <c r="Y28" s="14" t="str">
        <f t="shared" si="14"/>
        <v/>
      </c>
      <c r="Z28" s="12" t="str">
        <f t="shared" si="5"/>
        <v/>
      </c>
      <c r="AA28" s="15"/>
      <c r="AB28" s="5" t="str">
        <f t="shared" si="15"/>
        <v>31164081,1164,1190</v>
      </c>
      <c r="AC28" s="5" t="str">
        <f t="shared" si="16"/>
        <v>31164081,premium unleaded (required),8,1,4554.52517901162,7485.45,6967.45,11.5794195789747</v>
      </c>
      <c r="AD28" s="5" t="str">
        <f t="shared" si="17"/>
        <v/>
      </c>
    </row>
    <row r="29" spans="1:30">
      <c r="A29" s="7">
        <v>1</v>
      </c>
      <c r="B29" s="5" t="str">
        <f t="shared" si="6"/>
        <v>10671061</v>
      </c>
      <c r="C29" s="7">
        <v>671</v>
      </c>
      <c r="D29" s="12">
        <f t="shared" si="7"/>
        <v>815</v>
      </c>
      <c r="E29" s="15"/>
      <c r="F29" s="5" t="str">
        <f t="shared" si="8"/>
        <v>10671061</v>
      </c>
      <c r="G29" s="5" t="str">
        <f>IF(A29=7,"",VLOOKUP(engines!$A29,LegendAndTables!$C$4:$D$11,2,FALSE))</f>
        <v>premium unleaded (recommended)</v>
      </c>
      <c r="H29" s="5">
        <f>IF(G29="","",IF(I29=0,_xlfn.XLOOKUP(J29,LegendAndTables!$D$14:$D$21,LegendAndTables!$C$14:$C$21,0,-1,2),_xlfn.XLOOKUP(J29,LegendAndTables!$E$14:$E$21,LegendAndTables!$C$14:$C$21,0,-1,2)))</f>
        <v>6</v>
      </c>
      <c r="I29" s="5">
        <f t="shared" si="9"/>
        <v>1</v>
      </c>
      <c r="J29" s="12">
        <f t="shared" si="0"/>
        <v>3292.36279777238</v>
      </c>
      <c r="K29" s="12">
        <f t="shared" si="10"/>
        <v>6632.85</v>
      </c>
      <c r="L29" s="12">
        <f t="shared" si="11"/>
        <v>5863.85</v>
      </c>
      <c r="M29" s="14">
        <f>IF(G29="","",(4.966747+(23.27979-4.966747)/(1+(C29/463.6174)))*_xlfn.XLOOKUP(engines!G29,LegendAndTables!$D$4:$D$11,LegendAndTables!$E$4:$E$11,0,0,1)*IF(O29=0,1,1.2)*(1-0.01*H29))</f>
        <v>14.183650742647618</v>
      </c>
      <c r="N29" s="12">
        <f t="shared" si="1"/>
        <v>203.80500000000004</v>
      </c>
      <c r="O29" s="7">
        <v>1</v>
      </c>
      <c r="P29" s="7">
        <v>317</v>
      </c>
      <c r="Q29" s="7">
        <v>769</v>
      </c>
      <c r="R29" s="12">
        <f t="shared" si="2"/>
        <v>814.83003632766611</v>
      </c>
      <c r="S29" s="15"/>
      <c r="T29" s="5" t="str">
        <f t="shared" si="12"/>
        <v/>
      </c>
      <c r="U29" s="5" t="str">
        <f>IF(A29&lt;&gt;7,"",VLOOKUP(engines!$A29,LegendAndTables!$C$4:$D$11,2,FALSE))</f>
        <v/>
      </c>
      <c r="V29" s="12" t="str">
        <f t="shared" si="13"/>
        <v/>
      </c>
      <c r="W29" s="12" t="str">
        <f t="shared" si="3"/>
        <v/>
      </c>
      <c r="X29" s="12" t="str">
        <f t="shared" si="4"/>
        <v/>
      </c>
      <c r="Y29" s="14" t="str">
        <f t="shared" si="14"/>
        <v/>
      </c>
      <c r="Z29" s="12" t="str">
        <f t="shared" si="5"/>
        <v/>
      </c>
      <c r="AA29" s="15"/>
      <c r="AB29" s="5" t="str">
        <f t="shared" si="15"/>
        <v>10671061,671,815</v>
      </c>
      <c r="AC29" s="5" t="str">
        <f t="shared" si="16"/>
        <v>10671061,premium unleaded (recommended),6,1,3292.36279777238,6632.85,5863.85,14.1836507426476</v>
      </c>
      <c r="AD29" s="5" t="str">
        <f t="shared" si="17"/>
        <v/>
      </c>
    </row>
    <row r="30" spans="1:30">
      <c r="A30" s="7">
        <v>1</v>
      </c>
      <c r="B30" s="5" t="str">
        <f t="shared" si="6"/>
        <v>10345040</v>
      </c>
      <c r="C30" s="7">
        <v>345</v>
      </c>
      <c r="D30" s="12">
        <f t="shared" si="7"/>
        <v>430</v>
      </c>
      <c r="E30" s="15"/>
      <c r="F30" s="5" t="str">
        <f t="shared" si="8"/>
        <v>10345040</v>
      </c>
      <c r="G30" s="5" t="str">
        <f>IF(A30=7,"",VLOOKUP(engines!$A30,LegendAndTables!$C$4:$D$11,2,FALSE))</f>
        <v>premium unleaded (recommended)</v>
      </c>
      <c r="H30" s="5">
        <f>IF(G30="","",IF(I30=0,_xlfn.XLOOKUP(J30,LegendAndTables!$D$14:$D$21,LegendAndTables!$C$14:$C$21,0,-1,2),_xlfn.XLOOKUP(J30,LegendAndTables!$E$14:$E$21,LegendAndTables!$C$14:$C$21,0,-1,2)))</f>
        <v>4</v>
      </c>
      <c r="I30" s="5">
        <f t="shared" si="9"/>
        <v>0</v>
      </c>
      <c r="J30" s="12">
        <f t="shared" si="0"/>
        <v>2136.222910216718</v>
      </c>
      <c r="K30" s="12">
        <f t="shared" si="10"/>
        <v>6528</v>
      </c>
      <c r="L30" s="12">
        <f t="shared" si="11"/>
        <v>5718</v>
      </c>
      <c r="M30" s="14">
        <f>IF(G30="","",(4.966747+(23.27979-4.966747)/(1+(C30/463.6174)))*_xlfn.XLOOKUP(engines!G30,LegendAndTables!$D$4:$D$11,LegendAndTables!$E$4:$E$11,0,0,1)*IF(O30=0,1,1.2)*(1-0.01*H30))</f>
        <v>14.996273326736082</v>
      </c>
      <c r="N30" s="12">
        <f t="shared" si="1"/>
        <v>161.5</v>
      </c>
      <c r="O30" s="7">
        <v>0</v>
      </c>
      <c r="P30" s="7">
        <v>528</v>
      </c>
      <c r="Q30" s="7">
        <v>810</v>
      </c>
      <c r="R30" s="12">
        <f t="shared" si="2"/>
        <v>429.6376236621964</v>
      </c>
      <c r="S30" s="15"/>
      <c r="T30" s="5" t="str">
        <f t="shared" si="12"/>
        <v/>
      </c>
      <c r="U30" s="5" t="str">
        <f>IF(A30&lt;&gt;7,"",VLOOKUP(engines!$A30,LegendAndTables!$C$4:$D$11,2,FALSE))</f>
        <v/>
      </c>
      <c r="V30" s="12" t="str">
        <f t="shared" si="13"/>
        <v/>
      </c>
      <c r="W30" s="12" t="str">
        <f t="shared" si="3"/>
        <v/>
      </c>
      <c r="X30" s="12" t="str">
        <f t="shared" si="4"/>
        <v/>
      </c>
      <c r="Y30" s="14" t="str">
        <f t="shared" si="14"/>
        <v/>
      </c>
      <c r="Z30" s="12" t="str">
        <f t="shared" si="5"/>
        <v/>
      </c>
      <c r="AA30" s="15"/>
      <c r="AB30" s="5" t="str">
        <f t="shared" si="15"/>
        <v>10345040,345,430</v>
      </c>
      <c r="AC30" s="5" t="str">
        <f t="shared" si="16"/>
        <v>10345040,premium unleaded (recommended),4,0,2136.22291021672,6528,5718,14.9962733267361</v>
      </c>
      <c r="AD30" s="5" t="str">
        <f t="shared" si="17"/>
        <v/>
      </c>
    </row>
    <row r="31" spans="1:30">
      <c r="A31" s="7">
        <v>8</v>
      </c>
      <c r="B31" s="5" t="str">
        <f t="shared" si="6"/>
        <v>80684061</v>
      </c>
      <c r="C31" s="7">
        <v>684</v>
      </c>
      <c r="D31" s="12">
        <f t="shared" si="7"/>
        <v>697</v>
      </c>
      <c r="E31" s="15"/>
      <c r="F31" s="5" t="str">
        <f t="shared" si="8"/>
        <v>80684061</v>
      </c>
      <c r="G31" s="5" t="str">
        <f>IF(A31=7,"",VLOOKUP(engines!$A31,LegendAndTables!$C$4:$D$11,2,FALSE))</f>
        <v>flex-fuel (unleaded/E85)</v>
      </c>
      <c r="H31" s="5">
        <f>IF(G31="","",IF(I31=0,_xlfn.XLOOKUP(J31,LegendAndTables!$D$14:$D$21,LegendAndTables!$C$14:$C$21,0,-1,2),_xlfn.XLOOKUP(J31,LegendAndTables!$E$14:$E$21,LegendAndTables!$C$14:$C$21,0,-1,2)))</f>
        <v>6</v>
      </c>
      <c r="I31" s="5">
        <f t="shared" si="9"/>
        <v>1</v>
      </c>
      <c r="J31" s="12">
        <f t="shared" si="0"/>
        <v>3333.8207340254421</v>
      </c>
      <c r="K31" s="12">
        <f t="shared" si="10"/>
        <v>7736.4000000000005</v>
      </c>
      <c r="L31" s="12">
        <f t="shared" si="11"/>
        <v>6992.4000000000005</v>
      </c>
      <c r="M31" s="14">
        <f>IF(G31="","",(4.966747+(23.27979-4.966747)/(1+(C31/463.6174)))*_xlfn.XLOOKUP(engines!G31,LegendAndTables!$D$4:$D$11,LegendAndTables!$E$4:$E$11,0,0,1)*IF(O31=0,1,1.2)*(1-0.01*H31))</f>
        <v>14.923935782266115</v>
      </c>
      <c r="N31" s="12">
        <f t="shared" si="1"/>
        <v>205.17000000000002</v>
      </c>
      <c r="O31" s="7">
        <v>1</v>
      </c>
      <c r="P31" s="7">
        <v>1368</v>
      </c>
      <c r="Q31" s="7">
        <v>744</v>
      </c>
      <c r="R31" s="12">
        <f t="shared" si="2"/>
        <v>696.55786346779007</v>
      </c>
      <c r="S31" s="15"/>
      <c r="T31" s="5" t="str">
        <f t="shared" si="12"/>
        <v/>
      </c>
      <c r="U31" s="5" t="str">
        <f>IF(A31&lt;&gt;7,"",VLOOKUP(engines!$A31,LegendAndTables!$C$4:$D$11,2,FALSE))</f>
        <v/>
      </c>
      <c r="V31" s="12" t="str">
        <f t="shared" si="13"/>
        <v/>
      </c>
      <c r="W31" s="12" t="str">
        <f t="shared" si="3"/>
        <v/>
      </c>
      <c r="X31" s="12" t="str">
        <f t="shared" si="4"/>
        <v/>
      </c>
      <c r="Y31" s="14" t="str">
        <f t="shared" si="14"/>
        <v/>
      </c>
      <c r="Z31" s="12" t="str">
        <f t="shared" si="5"/>
        <v/>
      </c>
      <c r="AA31" s="15"/>
      <c r="AB31" s="5" t="str">
        <f t="shared" si="15"/>
        <v>80684061,684,697</v>
      </c>
      <c r="AC31" s="5" t="str">
        <f t="shared" si="16"/>
        <v>80684061,flex-fuel (unleaded/E85),6,1,3333.82073402544,7736.4,6992.4,14.9239357822661</v>
      </c>
      <c r="AD31" s="5" t="str">
        <f t="shared" si="17"/>
        <v/>
      </c>
    </row>
    <row r="32" spans="1:30">
      <c r="A32" s="7">
        <v>2</v>
      </c>
      <c r="B32" s="5" t="str">
        <f t="shared" si="6"/>
        <v>20973081</v>
      </c>
      <c r="C32" s="7">
        <v>973</v>
      </c>
      <c r="D32" s="12">
        <f t="shared" si="7"/>
        <v>1198</v>
      </c>
      <c r="E32" s="15"/>
      <c r="F32" s="5" t="str">
        <f t="shared" si="8"/>
        <v>20973081</v>
      </c>
      <c r="G32" s="5" t="str">
        <f>IF(A32=7,"",VLOOKUP(engines!$A32,LegendAndTables!$C$4:$D$11,2,FALSE))</f>
        <v>regular unleaded</v>
      </c>
      <c r="H32" s="5">
        <f>IF(G32="","",IF(I32=0,_xlfn.XLOOKUP(J32,LegendAndTables!$D$14:$D$21,LegendAndTables!$C$14:$C$21,0,-1,2),_xlfn.XLOOKUP(J32,LegendAndTables!$E$14:$E$21,LegendAndTables!$C$14:$C$21,0,-1,2)))</f>
        <v>8</v>
      </c>
      <c r="I32" s="5">
        <f t="shared" si="9"/>
        <v>1</v>
      </c>
      <c r="J32" s="12">
        <f t="shared" si="0"/>
        <v>4131.3716748402439</v>
      </c>
      <c r="K32" s="12">
        <f t="shared" si="10"/>
        <v>6417.6</v>
      </c>
      <c r="L32" s="12">
        <f t="shared" si="11"/>
        <v>5785.6</v>
      </c>
      <c r="M32" s="14">
        <f>IF(G32="","",(4.966747+(23.27979-4.966747)/(1+(C32/463.6174)))*_xlfn.XLOOKUP(engines!G32,LegendAndTables!$D$4:$D$11,LegendAndTables!$E$4:$E$11,0,0,1)*IF(O32=0,1,1.2)*(1-0.01*H32))</f>
        <v>12.007803079549213</v>
      </c>
      <c r="N32" s="12">
        <f t="shared" si="1"/>
        <v>235.51500000000001</v>
      </c>
      <c r="O32" s="7">
        <v>1</v>
      </c>
      <c r="P32" s="7">
        <v>112</v>
      </c>
      <c r="Q32" s="7">
        <v>632</v>
      </c>
      <c r="R32" s="12">
        <f t="shared" si="2"/>
        <v>1197.5448780048253</v>
      </c>
      <c r="S32" s="15"/>
      <c r="T32" s="5" t="str">
        <f t="shared" si="12"/>
        <v/>
      </c>
      <c r="U32" s="5" t="str">
        <f>IF(A32&lt;&gt;7,"",VLOOKUP(engines!$A32,LegendAndTables!$C$4:$D$11,2,FALSE))</f>
        <v/>
      </c>
      <c r="V32" s="12" t="str">
        <f t="shared" si="13"/>
        <v/>
      </c>
      <c r="W32" s="12" t="str">
        <f t="shared" si="3"/>
        <v/>
      </c>
      <c r="X32" s="12" t="str">
        <f t="shared" si="4"/>
        <v/>
      </c>
      <c r="Y32" s="14" t="str">
        <f t="shared" si="14"/>
        <v/>
      </c>
      <c r="Z32" s="12" t="str">
        <f t="shared" si="5"/>
        <v/>
      </c>
      <c r="AA32" s="15"/>
      <c r="AB32" s="5" t="str">
        <f t="shared" si="15"/>
        <v>20973081,973,1198</v>
      </c>
      <c r="AC32" s="5" t="str">
        <f t="shared" si="16"/>
        <v>20973081,regular unleaded,8,1,4131.37167484024,6417.6,5785.6,12.0078030795492</v>
      </c>
      <c r="AD32" s="5" t="str">
        <f t="shared" si="17"/>
        <v/>
      </c>
    </row>
    <row r="33" spans="1:30">
      <c r="A33" s="7">
        <v>6</v>
      </c>
      <c r="B33" s="5" t="str">
        <f t="shared" si="6"/>
        <v>60289040</v>
      </c>
      <c r="C33" s="7">
        <v>289</v>
      </c>
      <c r="D33" s="12">
        <f t="shared" si="7"/>
        <v>337</v>
      </c>
      <c r="E33" s="15"/>
      <c r="F33" s="5" t="str">
        <f t="shared" si="8"/>
        <v>60289040</v>
      </c>
      <c r="G33" s="5" t="str">
        <f>IF(A33=7,"",VLOOKUP(engines!$A33,LegendAndTables!$C$4:$D$11,2,FALSE))</f>
        <v>flex-fuel (premium unleaded required/E85)</v>
      </c>
      <c r="H33" s="5">
        <f>IF(G33="","",IF(I33=0,_xlfn.XLOOKUP(J33,LegendAndTables!$D$14:$D$21,LegendAndTables!$C$14:$C$21,0,-1,2),_xlfn.XLOOKUP(J33,LegendAndTables!$E$14:$E$21,LegendAndTables!$C$14:$C$21,0,-1,2)))</f>
        <v>4</v>
      </c>
      <c r="I33" s="5">
        <f t="shared" si="9"/>
        <v>0</v>
      </c>
      <c r="J33" s="12">
        <f t="shared" si="0"/>
        <v>1853.7524053880693</v>
      </c>
      <c r="K33" s="12">
        <f t="shared" si="10"/>
        <v>6771</v>
      </c>
      <c r="L33" s="12">
        <f t="shared" si="11"/>
        <v>6104</v>
      </c>
      <c r="M33" s="14">
        <f>IF(G33="","",(4.966747+(23.27979-4.966747)/(1+(C33/463.6174)))*_xlfn.XLOOKUP(engines!G33,LegendAndTables!$D$4:$D$11,LegendAndTables!$E$4:$E$11,0,0,1)*IF(O33=0,1,1.2)*(1-0.01*H33))</f>
        <v>17.313554592812629</v>
      </c>
      <c r="N33" s="12">
        <f t="shared" si="1"/>
        <v>155.9</v>
      </c>
      <c r="O33" s="7">
        <v>0</v>
      </c>
      <c r="P33" s="7">
        <v>771</v>
      </c>
      <c r="Q33" s="7">
        <v>667</v>
      </c>
      <c r="R33" s="12">
        <f t="shared" si="2"/>
        <v>337.14030826876507</v>
      </c>
      <c r="S33" s="15"/>
      <c r="T33" s="5" t="str">
        <f t="shared" si="12"/>
        <v/>
      </c>
      <c r="U33" s="5" t="str">
        <f>IF(A33&lt;&gt;7,"",VLOOKUP(engines!$A33,LegendAndTables!$C$4:$D$11,2,FALSE))</f>
        <v/>
      </c>
      <c r="V33" s="12" t="str">
        <f t="shared" si="13"/>
        <v/>
      </c>
      <c r="W33" s="12" t="str">
        <f t="shared" si="3"/>
        <v/>
      </c>
      <c r="X33" s="12" t="str">
        <f t="shared" si="4"/>
        <v/>
      </c>
      <c r="Y33" s="14" t="str">
        <f t="shared" si="14"/>
        <v/>
      </c>
      <c r="Z33" s="12" t="str">
        <f t="shared" si="5"/>
        <v/>
      </c>
      <c r="AA33" s="15"/>
      <c r="AB33" s="5" t="str">
        <f t="shared" si="15"/>
        <v>60289040,289,337</v>
      </c>
      <c r="AC33" s="5" t="str">
        <f t="shared" si="16"/>
        <v>60289040,flex-fuel (premium unleaded required/E85),4,0,1853.75240538807,6771,6104,17.3135545928126</v>
      </c>
      <c r="AD33" s="5" t="str">
        <f t="shared" si="17"/>
        <v/>
      </c>
    </row>
    <row r="34" spans="1:30">
      <c r="A34" s="7">
        <v>7</v>
      </c>
      <c r="B34" s="5" t="str">
        <f t="shared" si="6"/>
        <v>70410625</v>
      </c>
      <c r="C34" s="7">
        <v>410</v>
      </c>
      <c r="D34" s="12">
        <f t="shared" si="7"/>
        <v>615</v>
      </c>
      <c r="E34" s="15"/>
      <c r="F34" s="5" t="str">
        <f t="shared" si="8"/>
        <v/>
      </c>
      <c r="G34" s="5" t="str">
        <f>IF(A34=7,"",VLOOKUP(engines!$A34,LegendAndTables!$C$4:$D$11,2,FALSE))</f>
        <v/>
      </c>
      <c r="H34" s="5" t="str">
        <f>IF(G34="","",IF(I34=0,_xlfn.XLOOKUP(J34,LegendAndTables!$D$14:$D$21,LegendAndTables!$C$14:$C$21,0,-1,2),_xlfn.XLOOKUP(J34,LegendAndTables!$E$14:$E$21,LegendAndTables!$C$14:$C$21,0,-1,2)))</f>
        <v/>
      </c>
      <c r="I34" s="5" t="str">
        <f t="shared" si="9"/>
        <v/>
      </c>
      <c r="J34" s="12" t="str">
        <f t="shared" si="0"/>
        <v/>
      </c>
      <c r="K34" s="12" t="str">
        <f t="shared" si="10"/>
        <v/>
      </c>
      <c r="L34" s="12" t="str">
        <f t="shared" si="11"/>
        <v/>
      </c>
      <c r="M34" s="14" t="str">
        <f>IF(G34="","",(4.966747+(23.27979-4.966747)/(1+(C34/463.6174)))*_xlfn.XLOOKUP(engines!G34,LegendAndTables!$D$4:$D$11,LegendAndTables!$E$4:$E$11,0,0,1)*IF(O34=0,1,1.2)*(1-0.01*H34))</f>
        <v/>
      </c>
      <c r="N34" s="12" t="str">
        <f t="shared" si="1"/>
        <v/>
      </c>
      <c r="O34" s="7">
        <v>0</v>
      </c>
      <c r="P34" s="7">
        <v>306</v>
      </c>
      <c r="Q34" s="7">
        <v>691</v>
      </c>
      <c r="R34" s="12" t="str">
        <f t="shared" si="2"/>
        <v/>
      </c>
      <c r="S34" s="15"/>
      <c r="T34" s="5" t="str">
        <f t="shared" si="12"/>
        <v>70410625</v>
      </c>
      <c r="U34" s="5" t="str">
        <f>IF(A34&lt;&gt;7,"",VLOOKUP(engines!$A34,LegendAndTables!$C$4:$D$11,2,FALSE))</f>
        <v>electric</v>
      </c>
      <c r="V34" s="12">
        <f t="shared" si="13"/>
        <v>372.14129970063505</v>
      </c>
      <c r="W34" s="12">
        <f t="shared" si="3"/>
        <v>821.5614546569991</v>
      </c>
      <c r="X34" s="12">
        <f t="shared" si="4"/>
        <v>94.22593738431253</v>
      </c>
      <c r="Y34" s="14">
        <f t="shared" si="14"/>
        <v>6.2490386851931659</v>
      </c>
      <c r="Z34" s="12">
        <f t="shared" si="5"/>
        <v>614.63545517081934</v>
      </c>
      <c r="AA34" s="15"/>
      <c r="AB34" s="5" t="str">
        <f t="shared" si="15"/>
        <v>70410625,410,615</v>
      </c>
      <c r="AC34" s="5" t="str">
        <f t="shared" si="16"/>
        <v/>
      </c>
      <c r="AD34" s="5" t="str">
        <f t="shared" si="17"/>
        <v>70410625,electric,372.141299700635,821.561454656999,94.2259373843125,6.24903868519317</v>
      </c>
    </row>
    <row r="35" spans="1:30">
      <c r="A35" s="7">
        <v>5</v>
      </c>
      <c r="B35" s="5" t="str">
        <f t="shared" si="6"/>
        <v>50725061</v>
      </c>
      <c r="C35" s="7">
        <v>725</v>
      </c>
      <c r="D35" s="12">
        <f t="shared" si="7"/>
        <v>842</v>
      </c>
      <c r="E35" s="15"/>
      <c r="F35" s="5" t="str">
        <f t="shared" si="8"/>
        <v>50725061</v>
      </c>
      <c r="G35" s="5" t="str">
        <f>IF(A35=7,"",VLOOKUP(engines!$A35,LegendAndTables!$C$4:$D$11,2,FALSE))</f>
        <v>flex-fuel (premium unleaded recommended/E85)</v>
      </c>
      <c r="H35" s="5">
        <f>IF(G35="","",IF(I35=0,_xlfn.XLOOKUP(J35,LegendAndTables!$D$14:$D$21,LegendAndTables!$C$14:$C$21,0,-1,2),_xlfn.XLOOKUP(J35,LegendAndTables!$E$14:$E$21,LegendAndTables!$C$14:$C$21,0,-1,2)))</f>
        <v>6</v>
      </c>
      <c r="I35" s="5">
        <f t="shared" si="9"/>
        <v>1</v>
      </c>
      <c r="J35" s="12">
        <f t="shared" si="0"/>
        <v>3461.033536221506</v>
      </c>
      <c r="K35" s="12">
        <f t="shared" si="10"/>
        <v>7026.6</v>
      </c>
      <c r="L35" s="12">
        <f t="shared" si="11"/>
        <v>6129.6</v>
      </c>
      <c r="M35" s="14">
        <f>IF(G35="","",(4.966747+(23.27979-4.966747)/(1+(C35/463.6174)))*_xlfn.XLOOKUP(engines!G35,LegendAndTables!$D$4:$D$11,LegendAndTables!$E$4:$E$11,0,0,1)*IF(O35=0,1,1.2)*(1-0.01*H35))</f>
        <v>14.752528264971041</v>
      </c>
      <c r="N35" s="12">
        <f t="shared" si="1"/>
        <v>209.47500000000002</v>
      </c>
      <c r="O35" s="7">
        <v>1</v>
      </c>
      <c r="P35" s="7">
        <v>692</v>
      </c>
      <c r="Q35" s="7">
        <v>897</v>
      </c>
      <c r="R35" s="12">
        <f t="shared" si="2"/>
        <v>842.23490043694756</v>
      </c>
      <c r="S35" s="15"/>
      <c r="T35" s="5" t="str">
        <f t="shared" si="12"/>
        <v/>
      </c>
      <c r="U35" s="5" t="str">
        <f>IF(A35&lt;&gt;7,"",VLOOKUP(engines!$A35,LegendAndTables!$C$4:$D$11,2,FALSE))</f>
        <v/>
      </c>
      <c r="V35" s="12" t="str">
        <f t="shared" si="13"/>
        <v/>
      </c>
      <c r="W35" s="12" t="str">
        <f t="shared" si="3"/>
        <v/>
      </c>
      <c r="X35" s="12" t="str">
        <f t="shared" si="4"/>
        <v/>
      </c>
      <c r="Y35" s="14" t="str">
        <f t="shared" si="14"/>
        <v/>
      </c>
      <c r="Z35" s="12" t="str">
        <f t="shared" si="5"/>
        <v/>
      </c>
      <c r="AA35" s="15"/>
      <c r="AB35" s="5" t="str">
        <f t="shared" si="15"/>
        <v>50725061,725,842</v>
      </c>
      <c r="AC35" s="5" t="str">
        <f t="shared" si="16"/>
        <v>50725061,flex-fuel (premium unleaded recommended/E85),6,1,3461.03353622151,7026.6,6129.6,14.752528264971</v>
      </c>
      <c r="AD35" s="5" t="str">
        <f t="shared" si="17"/>
        <v/>
      </c>
    </row>
    <row r="36" spans="1:30">
      <c r="A36" s="7">
        <v>2</v>
      </c>
      <c r="B36" s="5" t="str">
        <f t="shared" si="6"/>
        <v>20651061</v>
      </c>
      <c r="C36" s="7">
        <v>651</v>
      </c>
      <c r="D36" s="12">
        <f t="shared" si="7"/>
        <v>690</v>
      </c>
      <c r="E36" s="15"/>
      <c r="F36" s="5" t="str">
        <f t="shared" si="8"/>
        <v>20651061</v>
      </c>
      <c r="G36" s="5" t="str">
        <f>IF(A36=7,"",VLOOKUP(engines!$A36,LegendAndTables!$C$4:$D$11,2,FALSE))</f>
        <v>regular unleaded</v>
      </c>
      <c r="H36" s="5">
        <f>IF(G36="","",IF(I36=0,_xlfn.XLOOKUP(J36,LegendAndTables!$D$14:$D$21,LegendAndTables!$C$14:$C$21,0,-1,2),_xlfn.XLOOKUP(J36,LegendAndTables!$E$14:$E$21,LegendAndTables!$C$14:$C$21,0,-1,2)))</f>
        <v>6</v>
      </c>
      <c r="I36" s="5">
        <f t="shared" si="9"/>
        <v>1</v>
      </c>
      <c r="J36" s="12">
        <f t="shared" si="0"/>
        <v>3227.4856845393019</v>
      </c>
      <c r="K36" s="12">
        <f t="shared" si="10"/>
        <v>7321.6500000000005</v>
      </c>
      <c r="L36" s="12">
        <f t="shared" si="11"/>
        <v>6722.6500000000005</v>
      </c>
      <c r="M36" s="14">
        <f>IF(G36="","",(4.966747+(23.27979-4.966747)/(1+(C36/463.6174)))*_xlfn.XLOOKUP(engines!G36,LegendAndTables!$D$4:$D$11,LegendAndTables!$E$4:$E$11,0,0,1)*IF(O36=0,1,1.2)*(1-0.01*H36))</f>
        <v>14.194673719019894</v>
      </c>
      <c r="N36" s="12">
        <f t="shared" si="1"/>
        <v>201.70500000000004</v>
      </c>
      <c r="O36" s="7">
        <v>1</v>
      </c>
      <c r="P36" s="7">
        <v>973</v>
      </c>
      <c r="Q36" s="7">
        <v>599</v>
      </c>
      <c r="R36" s="12">
        <f t="shared" si="2"/>
        <v>689.55331249199446</v>
      </c>
      <c r="S36" s="15"/>
      <c r="T36" s="5" t="str">
        <f t="shared" si="12"/>
        <v/>
      </c>
      <c r="U36" s="5" t="str">
        <f>IF(A36&lt;&gt;7,"",VLOOKUP(engines!$A36,LegendAndTables!$C$4:$D$11,2,FALSE))</f>
        <v/>
      </c>
      <c r="V36" s="12" t="str">
        <f t="shared" si="13"/>
        <v/>
      </c>
      <c r="W36" s="12" t="str">
        <f t="shared" si="3"/>
        <v/>
      </c>
      <c r="X36" s="12" t="str">
        <f t="shared" si="4"/>
        <v/>
      </c>
      <c r="Y36" s="14" t="str">
        <f t="shared" si="14"/>
        <v/>
      </c>
      <c r="Z36" s="12" t="str">
        <f t="shared" si="5"/>
        <v/>
      </c>
      <c r="AA36" s="15"/>
      <c r="AB36" s="5" t="str">
        <f t="shared" si="15"/>
        <v>20651061,651,690</v>
      </c>
      <c r="AC36" s="5" t="str">
        <f t="shared" si="16"/>
        <v>20651061,regular unleaded,6,1,3227.4856845393,7321.65,6722.65,14.1946737190199</v>
      </c>
      <c r="AD36" s="5" t="str">
        <f t="shared" si="17"/>
        <v/>
      </c>
    </row>
    <row r="37" spans="1:30">
      <c r="A37" s="7">
        <v>5</v>
      </c>
      <c r="B37" s="5" t="str">
        <f t="shared" si="6"/>
        <v>51482100</v>
      </c>
      <c r="C37" s="7">
        <v>1482</v>
      </c>
      <c r="D37" s="12">
        <f t="shared" si="7"/>
        <v>1804</v>
      </c>
      <c r="E37" s="15"/>
      <c r="F37" s="5" t="str">
        <f t="shared" si="8"/>
        <v>51482100</v>
      </c>
      <c r="G37" s="5" t="str">
        <f>IF(A37=7,"",VLOOKUP(engines!$A37,LegendAndTables!$C$4:$D$11,2,FALSE))</f>
        <v>flex-fuel (premium unleaded recommended/E85)</v>
      </c>
      <c r="H37" s="5">
        <f>IF(G37="","",IF(I37=0,_xlfn.XLOOKUP(J37,LegendAndTables!$D$14:$D$21,LegendAndTables!$C$14:$C$21,0,-1,2),_xlfn.XLOOKUP(J37,LegendAndTables!$E$14:$E$21,LegendAndTables!$C$14:$C$21,0,-1,2)))</f>
        <v>10</v>
      </c>
      <c r="I37" s="5">
        <f t="shared" si="9"/>
        <v>0</v>
      </c>
      <c r="J37" s="12">
        <f t="shared" si="0"/>
        <v>5385.1744186046508</v>
      </c>
      <c r="K37" s="12">
        <f t="shared" si="10"/>
        <v>6386</v>
      </c>
      <c r="L37" s="12">
        <f t="shared" si="11"/>
        <v>5851</v>
      </c>
      <c r="M37" s="14">
        <f>IF(G37="","",(4.966747+(23.27979-4.966747)/(1+(C37/463.6174)))*_xlfn.XLOOKUP(engines!G37,LegendAndTables!$D$4:$D$11,LegendAndTables!$E$4:$E$11,0,0,1)*IF(O37=0,1,1.2)*(1-0.01*H37))</f>
        <v>9.0692717863688479</v>
      </c>
      <c r="N37" s="12">
        <f t="shared" si="1"/>
        <v>275.20000000000005</v>
      </c>
      <c r="O37" s="7">
        <v>0</v>
      </c>
      <c r="P37" s="7">
        <v>386</v>
      </c>
      <c r="Q37" s="7">
        <v>535</v>
      </c>
      <c r="R37" s="12">
        <f t="shared" si="2"/>
        <v>1803.6217643325438</v>
      </c>
      <c r="S37" s="15"/>
      <c r="T37" s="5" t="str">
        <f t="shared" si="12"/>
        <v/>
      </c>
      <c r="U37" s="5" t="str">
        <f>IF(A37&lt;&gt;7,"",VLOOKUP(engines!$A37,LegendAndTables!$C$4:$D$11,2,FALSE))</f>
        <v/>
      </c>
      <c r="V37" s="12" t="str">
        <f t="shared" si="13"/>
        <v/>
      </c>
      <c r="W37" s="12" t="str">
        <f t="shared" si="3"/>
        <v/>
      </c>
      <c r="X37" s="12" t="str">
        <f t="shared" si="4"/>
        <v/>
      </c>
      <c r="Y37" s="14" t="str">
        <f t="shared" si="14"/>
        <v/>
      </c>
      <c r="Z37" s="12" t="str">
        <f t="shared" si="5"/>
        <v/>
      </c>
      <c r="AA37" s="15"/>
      <c r="AB37" s="5" t="str">
        <f t="shared" si="15"/>
        <v>51482100,1482,1804</v>
      </c>
      <c r="AC37" s="5" t="str">
        <f t="shared" si="16"/>
        <v>51482100,flex-fuel (premium unleaded recommended/E85),10,0,5385.17441860465,6386,5851,9.06927178636885</v>
      </c>
      <c r="AD37" s="5" t="str">
        <f t="shared" si="17"/>
        <v/>
      </c>
    </row>
    <row r="38" spans="1:30">
      <c r="A38" s="7">
        <v>6</v>
      </c>
      <c r="B38" s="5" t="str">
        <f t="shared" si="6"/>
        <v>60994080</v>
      </c>
      <c r="C38" s="7">
        <v>994</v>
      </c>
      <c r="D38" s="12">
        <f t="shared" si="7"/>
        <v>1281</v>
      </c>
      <c r="E38" s="15"/>
      <c r="F38" s="5" t="str">
        <f t="shared" si="8"/>
        <v>60994080</v>
      </c>
      <c r="G38" s="5" t="str">
        <f>IF(A38=7,"",VLOOKUP(engines!$A38,LegendAndTables!$C$4:$D$11,2,FALSE))</f>
        <v>flex-fuel (premium unleaded required/E85)</v>
      </c>
      <c r="H38" s="5">
        <f>IF(G38="","",IF(I38=0,_xlfn.XLOOKUP(J38,LegendAndTables!$D$14:$D$21,LegendAndTables!$C$14:$C$21,0,-1,2),_xlfn.XLOOKUP(J38,LegendAndTables!$E$14:$E$21,LegendAndTables!$C$14:$C$21,0,-1,2)))</f>
        <v>8</v>
      </c>
      <c r="I38" s="5">
        <f t="shared" si="9"/>
        <v>0</v>
      </c>
      <c r="J38" s="12">
        <f t="shared" si="0"/>
        <v>4390.4593639575969</v>
      </c>
      <c r="K38" s="12">
        <f t="shared" si="10"/>
        <v>6092</v>
      </c>
      <c r="L38" s="12">
        <f t="shared" si="11"/>
        <v>5527</v>
      </c>
      <c r="M38" s="14">
        <f>IF(G38="","",(4.966747+(23.27979-4.966747)/(1+(C38/463.6174)))*_xlfn.XLOOKUP(engines!G38,LegendAndTables!$D$4:$D$11,LegendAndTables!$E$4:$E$11,0,0,1)*IF(O38=0,1,1.2)*(1-0.01*H38))</f>
        <v>11.020268631280976</v>
      </c>
      <c r="N38" s="12">
        <f t="shared" si="1"/>
        <v>226.4</v>
      </c>
      <c r="O38" s="7">
        <v>0</v>
      </c>
      <c r="P38" s="7">
        <v>92</v>
      </c>
      <c r="Q38" s="7">
        <v>565</v>
      </c>
      <c r="R38" s="12">
        <f t="shared" si="2"/>
        <v>1280.6317993658727</v>
      </c>
      <c r="S38" s="15"/>
      <c r="T38" s="5" t="str">
        <f t="shared" si="12"/>
        <v/>
      </c>
      <c r="U38" s="5" t="str">
        <f>IF(A38&lt;&gt;7,"",VLOOKUP(engines!$A38,LegendAndTables!$C$4:$D$11,2,FALSE))</f>
        <v/>
      </c>
      <c r="V38" s="12" t="str">
        <f t="shared" si="13"/>
        <v/>
      </c>
      <c r="W38" s="12" t="str">
        <f t="shared" si="3"/>
        <v/>
      </c>
      <c r="X38" s="12" t="str">
        <f t="shared" si="4"/>
        <v/>
      </c>
      <c r="Y38" s="14" t="str">
        <f t="shared" si="14"/>
        <v/>
      </c>
      <c r="Z38" s="12" t="str">
        <f t="shared" si="5"/>
        <v/>
      </c>
      <c r="AA38" s="15"/>
      <c r="AB38" s="5" t="str">
        <f t="shared" si="15"/>
        <v>60994080,994,1281</v>
      </c>
      <c r="AC38" s="5" t="str">
        <f t="shared" si="16"/>
        <v>60994080,flex-fuel (premium unleaded required/E85),8,0,4390.4593639576,6092,5527,11.020268631281</v>
      </c>
      <c r="AD38" s="5" t="str">
        <f t="shared" si="17"/>
        <v/>
      </c>
    </row>
    <row r="39" spans="1:30">
      <c r="A39" s="7">
        <v>3</v>
      </c>
      <c r="B39" s="5" t="str">
        <f t="shared" si="6"/>
        <v>30601060</v>
      </c>
      <c r="C39" s="7">
        <v>601</v>
      </c>
      <c r="D39" s="12">
        <f t="shared" si="7"/>
        <v>685</v>
      </c>
      <c r="E39" s="15"/>
      <c r="F39" s="5" t="str">
        <f t="shared" si="8"/>
        <v>30601060</v>
      </c>
      <c r="G39" s="5" t="str">
        <f>IF(A39=7,"",VLOOKUP(engines!$A39,LegendAndTables!$C$4:$D$11,2,FALSE))</f>
        <v>premium unleaded (required)</v>
      </c>
      <c r="H39" s="5">
        <f>IF(G39="","",IF(I39=0,_xlfn.XLOOKUP(J39,LegendAndTables!$D$14:$D$21,LegendAndTables!$C$14:$C$21,0,-1,2),_xlfn.XLOOKUP(J39,LegendAndTables!$E$14:$E$21,LegendAndTables!$C$14:$C$21,0,-1,2)))</f>
        <v>6</v>
      </c>
      <c r="I39" s="5">
        <f t="shared" si="9"/>
        <v>0</v>
      </c>
      <c r="J39" s="12">
        <f t="shared" si="0"/>
        <v>3212.1859967931591</v>
      </c>
      <c r="K39" s="12">
        <f t="shared" si="10"/>
        <v>7138</v>
      </c>
      <c r="L39" s="12">
        <f t="shared" si="11"/>
        <v>6247</v>
      </c>
      <c r="M39" s="14">
        <f>IF(G39="","",(4.966747+(23.27979-4.966747)/(1+(C39/463.6174)))*_xlfn.XLOOKUP(engines!G39,LegendAndTables!$D$4:$D$11,LegendAndTables!$E$4:$E$11,0,0,1)*IF(O39=0,1,1.2)*(1-0.01*H39))</f>
        <v>12.530128160951339</v>
      </c>
      <c r="N39" s="12">
        <f t="shared" si="1"/>
        <v>187.1</v>
      </c>
      <c r="O39" s="7">
        <v>0</v>
      </c>
      <c r="P39" s="7">
        <v>1138</v>
      </c>
      <c r="Q39" s="7">
        <v>891</v>
      </c>
      <c r="R39" s="12">
        <f t="shared" si="2"/>
        <v>685.06270937811962</v>
      </c>
      <c r="S39" s="15"/>
      <c r="T39" s="5" t="str">
        <f t="shared" si="12"/>
        <v/>
      </c>
      <c r="U39" s="5" t="str">
        <f>IF(A39&lt;&gt;7,"",VLOOKUP(engines!$A39,LegendAndTables!$C$4:$D$11,2,FALSE))</f>
        <v/>
      </c>
      <c r="V39" s="12" t="str">
        <f t="shared" si="13"/>
        <v/>
      </c>
      <c r="W39" s="12" t="str">
        <f t="shared" si="3"/>
        <v/>
      </c>
      <c r="X39" s="12" t="str">
        <f t="shared" si="4"/>
        <v/>
      </c>
      <c r="Y39" s="14" t="str">
        <f t="shared" si="14"/>
        <v/>
      </c>
      <c r="Z39" s="12" t="str">
        <f t="shared" si="5"/>
        <v/>
      </c>
      <c r="AA39" s="15"/>
      <c r="AB39" s="5" t="str">
        <f t="shared" si="15"/>
        <v>30601060,601,685</v>
      </c>
      <c r="AC39" s="5" t="str">
        <f t="shared" si="16"/>
        <v>30601060,premium unleaded (required),6,0,3212.18599679316,7138,6247,12.5301281609513</v>
      </c>
      <c r="AD39" s="5" t="str">
        <f t="shared" si="17"/>
        <v/>
      </c>
    </row>
    <row r="40" spans="1:30">
      <c r="A40" s="7">
        <v>2</v>
      </c>
      <c r="B40" s="5" t="str">
        <f t="shared" si="6"/>
        <v>21362081</v>
      </c>
      <c r="C40" s="7">
        <v>1362</v>
      </c>
      <c r="D40" s="12">
        <f t="shared" si="7"/>
        <v>1740</v>
      </c>
      <c r="E40" s="15"/>
      <c r="F40" s="5" t="str">
        <f t="shared" si="8"/>
        <v>21362081</v>
      </c>
      <c r="G40" s="5" t="str">
        <f>IF(A40=7,"",VLOOKUP(engines!$A40,LegendAndTables!$C$4:$D$11,2,FALSE))</f>
        <v>regular unleaded</v>
      </c>
      <c r="H40" s="5">
        <f>IF(G40="","",IF(I40=0,_xlfn.XLOOKUP(J40,LegendAndTables!$D$14:$D$21,LegendAndTables!$C$14:$C$21,0,-1,2),_xlfn.XLOOKUP(J40,LegendAndTables!$E$14:$E$21,LegendAndTables!$C$14:$C$21,0,-1,2)))</f>
        <v>8</v>
      </c>
      <c r="I40" s="5">
        <f t="shared" si="9"/>
        <v>1</v>
      </c>
      <c r="J40" s="12">
        <f t="shared" si="0"/>
        <v>4928.3543204515845</v>
      </c>
      <c r="K40" s="12">
        <f t="shared" si="10"/>
        <v>6403.95</v>
      </c>
      <c r="L40" s="12">
        <f t="shared" si="11"/>
        <v>5573.95</v>
      </c>
      <c r="M40" s="14">
        <f>IF(G40="","",(4.966747+(23.27979-4.966747)/(1+(C40/463.6174)))*_xlfn.XLOOKUP(engines!G40,LegendAndTables!$D$4:$D$11,LegendAndTables!$E$4:$E$11,0,0,1)*IF(O40=0,1,1.2)*(1-0.01*H40))</f>
        <v>10.617568686344677</v>
      </c>
      <c r="N40" s="12">
        <f t="shared" si="1"/>
        <v>276.36000000000007</v>
      </c>
      <c r="O40" s="7">
        <v>1</v>
      </c>
      <c r="P40" s="7">
        <v>99</v>
      </c>
      <c r="Q40" s="7">
        <v>830</v>
      </c>
      <c r="R40" s="12">
        <f t="shared" si="2"/>
        <v>1739.9685589816283</v>
      </c>
      <c r="S40" s="15"/>
      <c r="T40" s="5" t="str">
        <f t="shared" si="12"/>
        <v/>
      </c>
      <c r="U40" s="5" t="str">
        <f>IF(A40&lt;&gt;7,"",VLOOKUP(engines!$A40,LegendAndTables!$C$4:$D$11,2,FALSE))</f>
        <v/>
      </c>
      <c r="V40" s="12" t="str">
        <f t="shared" si="13"/>
        <v/>
      </c>
      <c r="W40" s="12" t="str">
        <f t="shared" si="3"/>
        <v/>
      </c>
      <c r="X40" s="12" t="str">
        <f t="shared" si="4"/>
        <v/>
      </c>
      <c r="Y40" s="14" t="str">
        <f t="shared" si="14"/>
        <v/>
      </c>
      <c r="Z40" s="12" t="str">
        <f t="shared" si="5"/>
        <v/>
      </c>
      <c r="AA40" s="15"/>
      <c r="AB40" s="5" t="str">
        <f t="shared" si="15"/>
        <v>21362081,1362,1740</v>
      </c>
      <c r="AC40" s="5" t="str">
        <f t="shared" si="16"/>
        <v>21362081,regular unleaded,8,1,4928.35432045158,6403.95,5573.95,10.6175686863447</v>
      </c>
      <c r="AD40" s="5" t="str">
        <f t="shared" si="17"/>
        <v/>
      </c>
    </row>
    <row r="41" spans="1:30">
      <c r="A41" s="7">
        <v>5</v>
      </c>
      <c r="B41" s="5" t="str">
        <f t="shared" si="6"/>
        <v>50637061</v>
      </c>
      <c r="C41" s="7">
        <v>637</v>
      </c>
      <c r="D41" s="12">
        <f t="shared" si="7"/>
        <v>631</v>
      </c>
      <c r="E41" s="15"/>
      <c r="F41" s="5" t="str">
        <f t="shared" si="8"/>
        <v>50637061</v>
      </c>
      <c r="G41" s="5" t="str">
        <f>IF(A41=7,"",VLOOKUP(engines!$A41,LegendAndTables!$C$4:$D$11,2,FALSE))</f>
        <v>flex-fuel (premium unleaded recommended/E85)</v>
      </c>
      <c r="H41" s="5">
        <f>IF(G41="","",IF(I41=0,_xlfn.XLOOKUP(J41,LegendAndTables!$D$14:$D$21,LegendAndTables!$C$14:$C$21,0,-1,2),_xlfn.XLOOKUP(J41,LegendAndTables!$E$14:$E$21,LegendAndTables!$C$14:$C$21,0,-1,2)))</f>
        <v>6</v>
      </c>
      <c r="I41" s="5">
        <f t="shared" si="9"/>
        <v>1</v>
      </c>
      <c r="J41" s="12">
        <f t="shared" si="0"/>
        <v>3181.2620171298722</v>
      </c>
      <c r="K41" s="12">
        <f t="shared" si="10"/>
        <v>7715.4000000000005</v>
      </c>
      <c r="L41" s="12">
        <f t="shared" si="11"/>
        <v>7183.4000000000005</v>
      </c>
      <c r="M41" s="14">
        <f>IF(G41="","",(4.966747+(23.27979-4.966747)/(1+(C41/463.6174)))*_xlfn.XLOOKUP(engines!G41,LegendAndTables!$D$4:$D$11,LegendAndTables!$E$4:$E$11,0,0,1)*IF(O41=0,1,1.2)*(1-0.01*H41))</f>
        <v>15.448284827762807</v>
      </c>
      <c r="N41" s="12">
        <f t="shared" si="1"/>
        <v>200.23499999999999</v>
      </c>
      <c r="O41" s="7">
        <v>1</v>
      </c>
      <c r="P41" s="7">
        <v>1348</v>
      </c>
      <c r="Q41" s="7">
        <v>532</v>
      </c>
      <c r="R41" s="12">
        <f t="shared" si="2"/>
        <v>631.44676665887084</v>
      </c>
      <c r="S41" s="15"/>
      <c r="T41" s="5" t="str">
        <f t="shared" si="12"/>
        <v/>
      </c>
      <c r="U41" s="5" t="str">
        <f>IF(A41&lt;&gt;7,"",VLOOKUP(engines!$A41,LegendAndTables!$C$4:$D$11,2,FALSE))</f>
        <v/>
      </c>
      <c r="V41" s="12" t="str">
        <f t="shared" si="13"/>
        <v/>
      </c>
      <c r="W41" s="12" t="str">
        <f t="shared" si="3"/>
        <v/>
      </c>
      <c r="X41" s="12" t="str">
        <f t="shared" si="4"/>
        <v/>
      </c>
      <c r="Y41" s="14" t="str">
        <f t="shared" si="14"/>
        <v/>
      </c>
      <c r="Z41" s="12" t="str">
        <f t="shared" si="5"/>
        <v/>
      </c>
      <c r="AA41" s="15"/>
      <c r="AB41" s="5" t="str">
        <f t="shared" si="15"/>
        <v>50637061,637,631</v>
      </c>
      <c r="AC41" s="5" t="str">
        <f t="shared" si="16"/>
        <v>50637061,flex-fuel (premium unleaded recommended/E85),6,1,3181.26201712987,7715.4,7183.4,15.4482848277628</v>
      </c>
      <c r="AD41" s="5" t="str">
        <f t="shared" si="17"/>
        <v/>
      </c>
    </row>
    <row r="42" spans="1:30">
      <c r="A42" s="7">
        <v>5</v>
      </c>
      <c r="B42" s="5" t="str">
        <f t="shared" si="6"/>
        <v>51090081</v>
      </c>
      <c r="C42" s="7">
        <v>1090</v>
      </c>
      <c r="D42" s="12">
        <f t="shared" si="7"/>
        <v>1092</v>
      </c>
      <c r="E42" s="15"/>
      <c r="F42" s="5" t="str">
        <f t="shared" si="8"/>
        <v>51090081</v>
      </c>
      <c r="G42" s="5" t="str">
        <f>IF(A42=7,"",VLOOKUP(engines!$A42,LegendAndTables!$C$4:$D$11,2,FALSE))</f>
        <v>flex-fuel (premium unleaded recommended/E85)</v>
      </c>
      <c r="H42" s="5">
        <f>IF(G42="","",IF(I42=0,_xlfn.XLOOKUP(J42,LegendAndTables!$D$14:$D$21,LegendAndTables!$C$14:$C$21,0,-1,2),_xlfn.XLOOKUP(J42,LegendAndTables!$E$14:$E$21,LegendAndTables!$C$14:$C$21,0,-1,2)))</f>
        <v>8</v>
      </c>
      <c r="I42" s="5">
        <f t="shared" si="9"/>
        <v>1</v>
      </c>
      <c r="J42" s="12">
        <f t="shared" si="0"/>
        <v>4398.7086359967716</v>
      </c>
      <c r="K42" s="12">
        <f t="shared" si="10"/>
        <v>7772.1</v>
      </c>
      <c r="L42" s="12">
        <f t="shared" si="11"/>
        <v>7107.1</v>
      </c>
      <c r="M42" s="14">
        <f>IF(G42="","",(4.966747+(23.27979-4.966747)/(1+(C42/463.6174)))*_xlfn.XLOOKUP(engines!G42,LegendAndTables!$D$4:$D$11,LegendAndTables!$E$4:$E$11,0,0,1)*IF(O42=0,1,1.2)*(1-0.01*H42))</f>
        <v>12.437770525521911</v>
      </c>
      <c r="N42" s="12">
        <f t="shared" si="1"/>
        <v>247.8</v>
      </c>
      <c r="O42" s="7">
        <v>1</v>
      </c>
      <c r="P42" s="7">
        <v>1402</v>
      </c>
      <c r="Q42" s="7">
        <v>665</v>
      </c>
      <c r="R42" s="12">
        <f t="shared" si="2"/>
        <v>1092.0975517601316</v>
      </c>
      <c r="S42" s="15"/>
      <c r="T42" s="5" t="str">
        <f t="shared" si="12"/>
        <v/>
      </c>
      <c r="U42" s="5" t="str">
        <f>IF(A42&lt;&gt;7,"",VLOOKUP(engines!$A42,LegendAndTables!$C$4:$D$11,2,FALSE))</f>
        <v/>
      </c>
      <c r="V42" s="12" t="str">
        <f t="shared" si="13"/>
        <v/>
      </c>
      <c r="W42" s="12" t="str">
        <f t="shared" si="3"/>
        <v/>
      </c>
      <c r="X42" s="12" t="str">
        <f t="shared" si="4"/>
        <v/>
      </c>
      <c r="Y42" s="14" t="str">
        <f t="shared" si="14"/>
        <v/>
      </c>
      <c r="Z42" s="12" t="str">
        <f t="shared" si="5"/>
        <v/>
      </c>
      <c r="AA42" s="15"/>
      <c r="AB42" s="5" t="str">
        <f t="shared" si="15"/>
        <v>51090081,1090,1092</v>
      </c>
      <c r="AC42" s="5" t="str">
        <f t="shared" si="16"/>
        <v>51090081,flex-fuel (premium unleaded recommended/E85),8,1,4398.70863599677,7772.1,7107.1,12.4377705255219</v>
      </c>
      <c r="AD42" s="5" t="str">
        <f t="shared" si="17"/>
        <v/>
      </c>
    </row>
    <row r="43" spans="1:30">
      <c r="A43" s="7">
        <v>1</v>
      </c>
      <c r="B43" s="5" t="str">
        <f t="shared" si="6"/>
        <v>11264081</v>
      </c>
      <c r="C43" s="7">
        <v>1264</v>
      </c>
      <c r="D43" s="12">
        <f t="shared" si="7"/>
        <v>1492</v>
      </c>
      <c r="E43" s="15"/>
      <c r="F43" s="5" t="str">
        <f t="shared" si="8"/>
        <v>11264081</v>
      </c>
      <c r="G43" s="5" t="str">
        <f>IF(A43=7,"",VLOOKUP(engines!$A43,LegendAndTables!$C$4:$D$11,2,FALSE))</f>
        <v>premium unleaded (recommended)</v>
      </c>
      <c r="H43" s="5">
        <f>IF(G43="","",IF(I43=0,_xlfn.XLOOKUP(J43,LegendAndTables!$D$14:$D$21,LegendAndTables!$C$14:$C$21,0,-1,2),_xlfn.XLOOKUP(J43,LegendAndTables!$E$14:$E$21,LegendAndTables!$C$14:$C$21,0,-1,2)))</f>
        <v>8</v>
      </c>
      <c r="I43" s="5">
        <f t="shared" si="9"/>
        <v>1</v>
      </c>
      <c r="J43" s="12">
        <f t="shared" si="0"/>
        <v>4750.6295335813884</v>
      </c>
      <c r="K43" s="12">
        <f t="shared" si="10"/>
        <v>7018.2000000000007</v>
      </c>
      <c r="L43" s="12">
        <f t="shared" si="11"/>
        <v>6033.2000000000007</v>
      </c>
      <c r="M43" s="14">
        <f>IF(G43="","",(4.966747+(23.27979-4.966747)/(1+(C43/463.6174)))*_xlfn.XLOOKUP(engines!G43,LegendAndTables!$D$4:$D$11,LegendAndTables!$E$4:$E$11,0,0,1)*IF(O43=0,1,1.2)*(1-0.01*H43))</f>
        <v>11.017901536846411</v>
      </c>
      <c r="N43" s="12">
        <f t="shared" si="1"/>
        <v>266.07</v>
      </c>
      <c r="O43" s="7">
        <v>1</v>
      </c>
      <c r="P43" s="7">
        <v>684</v>
      </c>
      <c r="Q43" s="7">
        <v>985</v>
      </c>
      <c r="R43" s="12">
        <f t="shared" si="2"/>
        <v>1491.8553406296535</v>
      </c>
      <c r="S43" s="15"/>
      <c r="T43" s="5" t="str">
        <f t="shared" si="12"/>
        <v/>
      </c>
      <c r="U43" s="5" t="str">
        <f>IF(A43&lt;&gt;7,"",VLOOKUP(engines!$A43,LegendAndTables!$C$4:$D$11,2,FALSE))</f>
        <v/>
      </c>
      <c r="V43" s="12" t="str">
        <f t="shared" si="13"/>
        <v/>
      </c>
      <c r="W43" s="12" t="str">
        <f t="shared" si="3"/>
        <v/>
      </c>
      <c r="X43" s="12" t="str">
        <f t="shared" si="4"/>
        <v/>
      </c>
      <c r="Y43" s="14" t="str">
        <f t="shared" si="14"/>
        <v/>
      </c>
      <c r="Z43" s="12" t="str">
        <f t="shared" si="5"/>
        <v/>
      </c>
      <c r="AA43" s="15"/>
      <c r="AB43" s="5" t="str">
        <f t="shared" si="15"/>
        <v>11264081,1264,1492</v>
      </c>
      <c r="AC43" s="5" t="str">
        <f t="shared" si="16"/>
        <v>11264081,premium unleaded (recommended),8,1,4750.62953358139,7018.2,6033.2,11.0179015368464</v>
      </c>
      <c r="AD43" s="5" t="str">
        <f t="shared" si="17"/>
        <v/>
      </c>
    </row>
    <row r="44" spans="1:30">
      <c r="A44" s="7">
        <v>6</v>
      </c>
      <c r="B44" s="5" t="str">
        <f t="shared" si="6"/>
        <v>60928081</v>
      </c>
      <c r="C44" s="7">
        <v>928</v>
      </c>
      <c r="D44" s="12">
        <f t="shared" si="7"/>
        <v>1074</v>
      </c>
      <c r="E44" s="15"/>
      <c r="F44" s="5" t="str">
        <f t="shared" si="8"/>
        <v>60928081</v>
      </c>
      <c r="G44" s="5" t="str">
        <f>IF(A44=7,"",VLOOKUP(engines!$A44,LegendAndTables!$C$4:$D$11,2,FALSE))</f>
        <v>flex-fuel (premium unleaded required/E85)</v>
      </c>
      <c r="H44" s="5">
        <f>IF(G44="","",IF(I44=0,_xlfn.XLOOKUP(J44,LegendAndTables!$D$14:$D$21,LegendAndTables!$C$14:$C$21,0,-1,2),_xlfn.XLOOKUP(J44,LegendAndTables!$E$14:$E$21,LegendAndTables!$C$14:$C$21,0,-1,2)))</f>
        <v>8</v>
      </c>
      <c r="I44" s="5">
        <f t="shared" si="9"/>
        <v>1</v>
      </c>
      <c r="J44" s="12">
        <f t="shared" si="0"/>
        <v>4020.9714459032016</v>
      </c>
      <c r="K44" s="12">
        <f t="shared" si="10"/>
        <v>6856.5</v>
      </c>
      <c r="L44" s="12">
        <f t="shared" si="11"/>
        <v>6152.5</v>
      </c>
      <c r="M44" s="14">
        <f>IF(G44="","",(4.966747+(23.27979-4.966747)/(1+(C44/463.6174)))*_xlfn.XLOOKUP(engines!G44,LegendAndTables!$D$4:$D$11,LegendAndTables!$E$4:$E$11,0,0,1)*IF(O44=0,1,1.2)*(1-0.01*H44))</f>
        <v>13.56284898584361</v>
      </c>
      <c r="N44" s="12">
        <f t="shared" si="1"/>
        <v>230.79000000000002</v>
      </c>
      <c r="O44" s="7">
        <v>1</v>
      </c>
      <c r="P44" s="7">
        <v>530</v>
      </c>
      <c r="Q44" s="7">
        <v>704</v>
      </c>
      <c r="R44" s="12">
        <f t="shared" si="2"/>
        <v>1074.0480615228676</v>
      </c>
      <c r="S44" s="15"/>
      <c r="T44" s="5" t="str">
        <f t="shared" si="12"/>
        <v/>
      </c>
      <c r="U44" s="5" t="str">
        <f>IF(A44&lt;&gt;7,"",VLOOKUP(engines!$A44,LegendAndTables!$C$4:$D$11,2,FALSE))</f>
        <v/>
      </c>
      <c r="V44" s="12" t="str">
        <f t="shared" si="13"/>
        <v/>
      </c>
      <c r="W44" s="12" t="str">
        <f t="shared" si="3"/>
        <v/>
      </c>
      <c r="X44" s="12" t="str">
        <f t="shared" si="4"/>
        <v/>
      </c>
      <c r="Y44" s="14" t="str">
        <f t="shared" si="14"/>
        <v/>
      </c>
      <c r="Z44" s="12" t="str">
        <f t="shared" si="5"/>
        <v/>
      </c>
      <c r="AA44" s="15"/>
      <c r="AB44" s="5" t="str">
        <f t="shared" si="15"/>
        <v>60928081,928,1074</v>
      </c>
      <c r="AC44" s="5" t="str">
        <f t="shared" si="16"/>
        <v>60928081,flex-fuel (premium unleaded required/E85),8,1,4020.9714459032,6856.5,6152.5,13.5628489858436</v>
      </c>
      <c r="AD44" s="5" t="str">
        <f t="shared" si="17"/>
        <v/>
      </c>
    </row>
    <row r="45" spans="1:30">
      <c r="A45" s="7">
        <v>8</v>
      </c>
      <c r="B45" s="5" t="str">
        <f t="shared" si="6"/>
        <v>80072030</v>
      </c>
      <c r="C45" s="7">
        <v>72</v>
      </c>
      <c r="D45" s="12">
        <f t="shared" si="7"/>
        <v>81</v>
      </c>
      <c r="E45" s="15"/>
      <c r="F45" s="5" t="str">
        <f t="shared" si="8"/>
        <v>80072030</v>
      </c>
      <c r="G45" s="5" t="str">
        <f>IF(A45=7,"",VLOOKUP(engines!$A45,LegendAndTables!$C$4:$D$11,2,FALSE))</f>
        <v>flex-fuel (unleaded/E85)</v>
      </c>
      <c r="H45" s="5">
        <f>IF(G45="","",IF(I45=0,_xlfn.XLOOKUP(J45,LegendAndTables!$D$14:$D$21,LegendAndTables!$C$14:$C$21,0,-1,2),_xlfn.XLOOKUP(J45,LegendAndTables!$E$14:$E$21,LegendAndTables!$C$14:$C$21,0,-1,2)))</f>
        <v>3</v>
      </c>
      <c r="I45" s="5">
        <f t="shared" si="9"/>
        <v>0</v>
      </c>
      <c r="J45" s="12">
        <f t="shared" si="0"/>
        <v>536.51266766020865</v>
      </c>
      <c r="K45" s="12">
        <f t="shared" si="10"/>
        <v>7291</v>
      </c>
      <c r="L45" s="12">
        <f t="shared" si="11"/>
        <v>6306</v>
      </c>
      <c r="M45" s="14">
        <f>IF(G45="","",(4.966747+(23.27979-4.966747)/(1+(C45/463.6174)))*_xlfn.XLOOKUP(engines!G45,LegendAndTables!$D$4:$D$11,LegendAndTables!$E$4:$E$11,0,0,1)*IF(O45=0,1,1.2)*(1-0.01*H45))</f>
        <v>21.607076732491347</v>
      </c>
      <c r="N45" s="12">
        <f t="shared" si="1"/>
        <v>134.19999999999999</v>
      </c>
      <c r="O45" s="7">
        <v>0</v>
      </c>
      <c r="P45" s="7">
        <v>1291</v>
      </c>
      <c r="Q45" s="7">
        <v>985</v>
      </c>
      <c r="R45" s="12">
        <f t="shared" si="2"/>
        <v>81.302872861471528</v>
      </c>
      <c r="S45" s="15"/>
      <c r="T45" s="5" t="str">
        <f t="shared" si="12"/>
        <v/>
      </c>
      <c r="U45" s="5" t="str">
        <f>IF(A45&lt;&gt;7,"",VLOOKUP(engines!$A45,LegendAndTables!$C$4:$D$11,2,FALSE))</f>
        <v/>
      </c>
      <c r="V45" s="12" t="str">
        <f t="shared" si="13"/>
        <v/>
      </c>
      <c r="W45" s="12" t="str">
        <f t="shared" si="3"/>
        <v/>
      </c>
      <c r="X45" s="12" t="str">
        <f t="shared" si="4"/>
        <v/>
      </c>
      <c r="Y45" s="14" t="str">
        <f t="shared" si="14"/>
        <v/>
      </c>
      <c r="Z45" s="12" t="str">
        <f t="shared" si="5"/>
        <v/>
      </c>
      <c r="AA45" s="15"/>
      <c r="AB45" s="5" t="str">
        <f t="shared" si="15"/>
        <v>80072030,72,81</v>
      </c>
      <c r="AC45" s="5" t="str">
        <f t="shared" si="16"/>
        <v>80072030,flex-fuel (unleaded/E85),3,0,536.512667660209,7291,6306,21.6070767324913</v>
      </c>
      <c r="AD45" s="5" t="str">
        <f t="shared" si="17"/>
        <v/>
      </c>
    </row>
    <row r="46" spans="1:30">
      <c r="A46" s="7">
        <v>2</v>
      </c>
      <c r="B46" s="5" t="str">
        <f t="shared" si="6"/>
        <v>20131030</v>
      </c>
      <c r="C46" s="7">
        <v>131</v>
      </c>
      <c r="D46" s="12">
        <f t="shared" si="7"/>
        <v>152</v>
      </c>
      <c r="E46" s="15"/>
      <c r="F46" s="5" t="str">
        <f t="shared" si="8"/>
        <v>20131030</v>
      </c>
      <c r="G46" s="5" t="str">
        <f>IF(A46=7,"",VLOOKUP(engines!$A46,LegendAndTables!$C$4:$D$11,2,FALSE))</f>
        <v>regular unleaded</v>
      </c>
      <c r="H46" s="5">
        <f>IF(G46="","",IF(I46=0,_xlfn.XLOOKUP(J46,LegendAndTables!$D$14:$D$21,LegendAndTables!$C$14:$C$21,0,-1,2),_xlfn.XLOOKUP(J46,LegendAndTables!$E$14:$E$21,LegendAndTables!$C$14:$C$21,0,-1,2)))</f>
        <v>3</v>
      </c>
      <c r="I46" s="5">
        <f t="shared" si="9"/>
        <v>0</v>
      </c>
      <c r="J46" s="12">
        <f t="shared" si="0"/>
        <v>935.04639543183441</v>
      </c>
      <c r="K46" s="12">
        <f t="shared" si="10"/>
        <v>7002</v>
      </c>
      <c r="L46" s="12">
        <f t="shared" si="11"/>
        <v>6142</v>
      </c>
      <c r="M46" s="14">
        <f>IF(G46="","",(4.966747+(23.27979-4.966747)/(1+(C46/463.6174)))*_xlfn.XLOOKUP(engines!G46,LegendAndTables!$D$4:$D$11,LegendAndTables!$E$4:$E$11,0,0,1)*IF(O46=0,1,1.2)*(1-0.01*H46))</f>
        <v>18.667890953520061</v>
      </c>
      <c r="N46" s="12">
        <f t="shared" si="1"/>
        <v>140.1</v>
      </c>
      <c r="O46" s="7">
        <v>0</v>
      </c>
      <c r="P46" s="7">
        <v>1002</v>
      </c>
      <c r="Q46" s="7">
        <v>860</v>
      </c>
      <c r="R46" s="12">
        <f t="shared" si="2"/>
        <v>151.87589328177933</v>
      </c>
      <c r="S46" s="15"/>
      <c r="T46" s="5" t="str">
        <f t="shared" si="12"/>
        <v/>
      </c>
      <c r="U46" s="5" t="str">
        <f>IF(A46&lt;&gt;7,"",VLOOKUP(engines!$A46,LegendAndTables!$C$4:$D$11,2,FALSE))</f>
        <v/>
      </c>
      <c r="V46" s="12" t="str">
        <f t="shared" si="13"/>
        <v/>
      </c>
      <c r="W46" s="12" t="str">
        <f t="shared" si="3"/>
        <v/>
      </c>
      <c r="X46" s="12" t="str">
        <f t="shared" si="4"/>
        <v/>
      </c>
      <c r="Y46" s="14" t="str">
        <f t="shared" si="14"/>
        <v/>
      </c>
      <c r="Z46" s="12" t="str">
        <f t="shared" si="5"/>
        <v/>
      </c>
      <c r="AA46" s="15"/>
      <c r="AB46" s="5" t="str">
        <f t="shared" si="15"/>
        <v>20131030,131,152</v>
      </c>
      <c r="AC46" s="5" t="str">
        <f t="shared" si="16"/>
        <v>20131030,regular unleaded,3,0,935.046395431834,7002,6142,18.6678909535201</v>
      </c>
      <c r="AD46" s="5" t="str">
        <f t="shared" si="17"/>
        <v/>
      </c>
    </row>
    <row r="47" spans="1:30">
      <c r="A47" s="7">
        <v>4</v>
      </c>
      <c r="B47" s="5" t="str">
        <f t="shared" si="6"/>
        <v>40360041</v>
      </c>
      <c r="C47" s="7">
        <v>360</v>
      </c>
      <c r="D47" s="12">
        <f t="shared" si="7"/>
        <v>503</v>
      </c>
      <c r="E47" s="15"/>
      <c r="F47" s="5" t="str">
        <f t="shared" si="8"/>
        <v>40360041</v>
      </c>
      <c r="G47" s="5" t="str">
        <f>IF(A47=7,"",VLOOKUP(engines!$A47,LegendAndTables!$C$4:$D$11,2,FALSE))</f>
        <v>diesel</v>
      </c>
      <c r="H47" s="5">
        <f>IF(G47="","",IF(I47=0,_xlfn.XLOOKUP(J47,LegendAndTables!$D$14:$D$21,LegendAndTables!$C$14:$C$21,0,-1,2),_xlfn.XLOOKUP(J47,LegendAndTables!$E$14:$E$21,LegendAndTables!$C$14:$C$21,0,-1,2)))</f>
        <v>4</v>
      </c>
      <c r="I47" s="5">
        <f t="shared" si="9"/>
        <v>1</v>
      </c>
      <c r="J47" s="12">
        <f t="shared" si="0"/>
        <v>2103.4180543382995</v>
      </c>
      <c r="K47" s="12">
        <f t="shared" si="10"/>
        <v>5959.8</v>
      </c>
      <c r="L47" s="12">
        <f t="shared" si="11"/>
        <v>5100.8</v>
      </c>
      <c r="M47" s="14">
        <f>IF(G47="","",(4.966747+(23.27979-4.966747)/(1+(C47/463.6174)))*_xlfn.XLOOKUP(engines!G47,LegendAndTables!$D$4:$D$11,LegendAndTables!$E$4:$E$11,0,0,1)*IF(O47=0,1,1.2)*(1-0.01*H47))</f>
        <v>21.116476970684577</v>
      </c>
      <c r="N47" s="12">
        <f t="shared" si="1"/>
        <v>171.15</v>
      </c>
      <c r="O47" s="7">
        <v>1</v>
      </c>
      <c r="P47" s="7">
        <v>1176</v>
      </c>
      <c r="Q47" s="7">
        <v>859</v>
      </c>
      <c r="R47" s="12">
        <f t="shared" si="2"/>
        <v>502.56422155783355</v>
      </c>
      <c r="S47" s="15"/>
      <c r="T47" s="5" t="str">
        <f t="shared" si="12"/>
        <v/>
      </c>
      <c r="U47" s="5" t="str">
        <f>IF(A47&lt;&gt;7,"",VLOOKUP(engines!$A47,LegendAndTables!$C$4:$D$11,2,FALSE))</f>
        <v/>
      </c>
      <c r="V47" s="12" t="str">
        <f t="shared" si="13"/>
        <v/>
      </c>
      <c r="W47" s="12" t="str">
        <f t="shared" si="3"/>
        <v/>
      </c>
      <c r="X47" s="12" t="str">
        <f t="shared" si="4"/>
        <v/>
      </c>
      <c r="Y47" s="14" t="str">
        <f t="shared" si="14"/>
        <v/>
      </c>
      <c r="Z47" s="12" t="str">
        <f t="shared" si="5"/>
        <v/>
      </c>
      <c r="AA47" s="15"/>
      <c r="AB47" s="5" t="str">
        <f t="shared" si="15"/>
        <v>40360041,360,503</v>
      </c>
      <c r="AC47" s="5" t="str">
        <f t="shared" si="16"/>
        <v>40360041,diesel,4,1,2103.4180543383,5959.8,5100.8,21.1164769706846</v>
      </c>
      <c r="AD47" s="5" t="str">
        <f t="shared" si="17"/>
        <v/>
      </c>
    </row>
    <row r="48" spans="1:30">
      <c r="A48" s="7">
        <v>1</v>
      </c>
      <c r="B48" s="5" t="str">
        <f t="shared" si="6"/>
        <v>10392051</v>
      </c>
      <c r="C48" s="7">
        <v>392</v>
      </c>
      <c r="D48" s="12">
        <f t="shared" si="7"/>
        <v>391</v>
      </c>
      <c r="E48" s="15"/>
      <c r="F48" s="5" t="str">
        <f t="shared" si="8"/>
        <v>10392051</v>
      </c>
      <c r="G48" s="5" t="str">
        <f>IF(A48=7,"",VLOOKUP(engines!$A48,LegendAndTables!$C$4:$D$11,2,FALSE))</f>
        <v>premium unleaded (recommended)</v>
      </c>
      <c r="H48" s="5">
        <f>IF(G48="","",IF(I48=0,_xlfn.XLOOKUP(J48,LegendAndTables!$D$14:$D$21,LegendAndTables!$C$14:$C$21,0,-1,2),_xlfn.XLOOKUP(J48,LegendAndTables!$E$14:$E$21,LegendAndTables!$C$14:$C$21,0,-1,2)))</f>
        <v>5</v>
      </c>
      <c r="I48" s="5">
        <f t="shared" si="9"/>
        <v>1</v>
      </c>
      <c r="J48" s="12">
        <f t="shared" si="0"/>
        <v>2246.2896109105495</v>
      </c>
      <c r="K48" s="12">
        <f t="shared" si="10"/>
        <v>7823.55</v>
      </c>
      <c r="L48" s="12">
        <f t="shared" si="11"/>
        <v>7131.55</v>
      </c>
      <c r="M48" s="14">
        <f>IF(G48="","",(4.966747+(23.27979-4.966747)/(1+(C48/463.6174)))*_xlfn.XLOOKUP(engines!G48,LegendAndTables!$D$4:$D$11,LegendAndTables!$E$4:$E$11,0,0,1)*IF(O48=0,1,1.2)*(1-0.01*H48))</f>
        <v>17.143992688260877</v>
      </c>
      <c r="N48" s="12">
        <f t="shared" si="1"/>
        <v>174.51</v>
      </c>
      <c r="O48" s="7">
        <v>1</v>
      </c>
      <c r="P48" s="7">
        <v>1451</v>
      </c>
      <c r="Q48" s="7">
        <v>692</v>
      </c>
      <c r="R48" s="12">
        <f t="shared" si="2"/>
        <v>391.4078191971285</v>
      </c>
      <c r="S48" s="15"/>
      <c r="T48" s="5" t="str">
        <f t="shared" si="12"/>
        <v/>
      </c>
      <c r="U48" s="5" t="str">
        <f>IF(A48&lt;&gt;7,"",VLOOKUP(engines!$A48,LegendAndTables!$C$4:$D$11,2,FALSE))</f>
        <v/>
      </c>
      <c r="V48" s="12" t="str">
        <f t="shared" si="13"/>
        <v/>
      </c>
      <c r="W48" s="12" t="str">
        <f t="shared" si="3"/>
        <v/>
      </c>
      <c r="X48" s="12" t="str">
        <f t="shared" si="4"/>
        <v/>
      </c>
      <c r="Y48" s="14" t="str">
        <f t="shared" si="14"/>
        <v/>
      </c>
      <c r="Z48" s="12" t="str">
        <f t="shared" si="5"/>
        <v/>
      </c>
      <c r="AA48" s="15"/>
      <c r="AB48" s="5" t="str">
        <f t="shared" si="15"/>
        <v>10392051,392,391</v>
      </c>
      <c r="AC48" s="5" t="str">
        <f t="shared" si="16"/>
        <v>10392051,premium unleaded (recommended),5,1,2246.28961091055,7823.55,7131.55,17.1439926882609</v>
      </c>
      <c r="AD48" s="5" t="str">
        <f t="shared" si="17"/>
        <v/>
      </c>
    </row>
    <row r="49" spans="1:30">
      <c r="A49" s="7">
        <v>2</v>
      </c>
      <c r="B49" s="5" t="str">
        <f t="shared" si="6"/>
        <v>20199041</v>
      </c>
      <c r="C49" s="7">
        <v>199</v>
      </c>
      <c r="D49" s="12">
        <f t="shared" si="7"/>
        <v>216</v>
      </c>
      <c r="E49" s="15"/>
      <c r="F49" s="5" t="str">
        <f t="shared" si="8"/>
        <v>20199041</v>
      </c>
      <c r="G49" s="5" t="str">
        <f>IF(A49=7,"",VLOOKUP(engines!$A49,LegendAndTables!$C$4:$D$11,2,FALSE))</f>
        <v>regular unleaded</v>
      </c>
      <c r="H49" s="5">
        <f>IF(G49="","",IF(I49=0,_xlfn.XLOOKUP(J49,LegendAndTables!$D$14:$D$21,LegendAndTables!$C$14:$C$21,0,-1,2),_xlfn.XLOOKUP(J49,LegendAndTables!$E$14:$E$21,LegendAndTables!$C$14:$C$21,0,-1,2)))</f>
        <v>4</v>
      </c>
      <c r="I49" s="5">
        <f t="shared" si="9"/>
        <v>1</v>
      </c>
      <c r="J49" s="12">
        <f t="shared" si="0"/>
        <v>1290.1552724561573</v>
      </c>
      <c r="K49" s="12">
        <f t="shared" si="10"/>
        <v>7352.1</v>
      </c>
      <c r="L49" s="12">
        <f t="shared" si="11"/>
        <v>6558.1</v>
      </c>
      <c r="M49" s="14">
        <f>IF(G49="","",(4.966747+(23.27979-4.966747)/(1+(C49/463.6174)))*_xlfn.XLOOKUP(engines!G49,LegendAndTables!$D$4:$D$11,LegendAndTables!$E$4:$E$11,0,0,1)*IF(O49=0,1,1.2)*(1-0.01*H49))</f>
        <v>20.482492184597916</v>
      </c>
      <c r="N49" s="12">
        <f t="shared" si="1"/>
        <v>154.245</v>
      </c>
      <c r="O49" s="7">
        <v>1</v>
      </c>
      <c r="P49" s="7">
        <v>1002</v>
      </c>
      <c r="Q49" s="7">
        <v>794</v>
      </c>
      <c r="R49" s="12">
        <f t="shared" si="2"/>
        <v>216.07394616458919</v>
      </c>
      <c r="S49" s="15"/>
      <c r="T49" s="5" t="str">
        <f t="shared" si="12"/>
        <v/>
      </c>
      <c r="U49" s="5" t="str">
        <f>IF(A49&lt;&gt;7,"",VLOOKUP(engines!$A49,LegendAndTables!$C$4:$D$11,2,FALSE))</f>
        <v/>
      </c>
      <c r="V49" s="12" t="str">
        <f t="shared" si="13"/>
        <v/>
      </c>
      <c r="W49" s="12" t="str">
        <f t="shared" si="3"/>
        <v/>
      </c>
      <c r="X49" s="12" t="str">
        <f t="shared" si="4"/>
        <v/>
      </c>
      <c r="Y49" s="14" t="str">
        <f t="shared" si="14"/>
        <v/>
      </c>
      <c r="Z49" s="12" t="str">
        <f t="shared" si="5"/>
        <v/>
      </c>
      <c r="AA49" s="15"/>
      <c r="AB49" s="5" t="str">
        <f t="shared" si="15"/>
        <v>20199041,199,216</v>
      </c>
      <c r="AC49" s="5" t="str">
        <f t="shared" si="16"/>
        <v>20199041,regular unleaded,4,1,1290.15527245616,7352.1,6558.1,20.4824921845979</v>
      </c>
      <c r="AD49" s="5" t="str">
        <f t="shared" si="17"/>
        <v/>
      </c>
    </row>
    <row r="50" spans="1:30">
      <c r="A50" s="7">
        <v>7</v>
      </c>
      <c r="B50" s="5" t="str">
        <f t="shared" si="6"/>
        <v>71275419</v>
      </c>
      <c r="C50" s="7">
        <v>1275</v>
      </c>
      <c r="D50" s="12">
        <f t="shared" si="7"/>
        <v>1911</v>
      </c>
      <c r="E50" s="15"/>
      <c r="F50" s="5" t="str">
        <f t="shared" si="8"/>
        <v/>
      </c>
      <c r="G50" s="5" t="str">
        <f>IF(A50=7,"",VLOOKUP(engines!$A50,LegendAndTables!$C$4:$D$11,2,FALSE))</f>
        <v/>
      </c>
      <c r="H50" s="5" t="str">
        <f>IF(G50="","",IF(I50=0,_xlfn.XLOOKUP(J50,LegendAndTables!$D$14:$D$21,LegendAndTables!$C$14:$C$21,0,-1,2),_xlfn.XLOOKUP(J50,LegendAndTables!$E$14:$E$21,LegendAndTables!$C$14:$C$21,0,-1,2)))</f>
        <v/>
      </c>
      <c r="I50" s="5" t="str">
        <f t="shared" si="9"/>
        <v/>
      </c>
      <c r="J50" s="12" t="str">
        <f t="shared" si="0"/>
        <v/>
      </c>
      <c r="K50" s="12" t="str">
        <f t="shared" si="10"/>
        <v/>
      </c>
      <c r="L50" s="12" t="str">
        <f t="shared" si="11"/>
        <v/>
      </c>
      <c r="M50" s="14" t="str">
        <f>IF(G50="","",(4.966747+(23.27979-4.966747)/(1+(C50/463.6174)))*_xlfn.XLOOKUP(engines!G50,LegendAndTables!$D$4:$D$11,LegendAndTables!$E$4:$E$11,0,0,1)*IF(O50=0,1,1.2)*(1-0.01*H50))</f>
        <v/>
      </c>
      <c r="N50" s="12" t="str">
        <f t="shared" si="1"/>
        <v/>
      </c>
      <c r="O50" s="7">
        <v>1</v>
      </c>
      <c r="P50" s="7">
        <v>543</v>
      </c>
      <c r="Q50" s="7">
        <v>944</v>
      </c>
      <c r="R50" s="12" t="str">
        <f t="shared" si="2"/>
        <v/>
      </c>
      <c r="S50" s="15"/>
      <c r="T50" s="5" t="str">
        <f t="shared" si="12"/>
        <v>71275419</v>
      </c>
      <c r="U50" s="5" t="str">
        <f>IF(A50&lt;&gt;7,"",VLOOKUP(engines!$A50,LegendAndTables!$C$4:$D$11,2,FALSE))</f>
        <v>electric</v>
      </c>
      <c r="V50" s="12">
        <f t="shared" si="13"/>
        <v>426.25500870275619</v>
      </c>
      <c r="W50" s="12">
        <f t="shared" si="3"/>
        <v>2230.5129966531517</v>
      </c>
      <c r="X50" s="12">
        <f t="shared" si="4"/>
        <v>118.32417835855523</v>
      </c>
      <c r="Y50" s="14">
        <f t="shared" si="14"/>
        <v>4.1915228310324126</v>
      </c>
      <c r="Z50" s="12">
        <f t="shared" si="5"/>
        <v>1911.366354494621</v>
      </c>
      <c r="AA50" s="15"/>
      <c r="AB50" s="5" t="str">
        <f t="shared" si="15"/>
        <v>71275419,1275,1911</v>
      </c>
      <c r="AC50" s="5" t="str">
        <f t="shared" si="16"/>
        <v/>
      </c>
      <c r="AD50" s="5" t="str">
        <f t="shared" si="17"/>
        <v>71275419,electric,426.255008702756,2230.51299665315,118.324178358555,4.19152283103241</v>
      </c>
    </row>
    <row r="51" spans="1:30">
      <c r="A51" s="7">
        <v>7</v>
      </c>
      <c r="B51" s="5" t="str">
        <f t="shared" si="6"/>
        <v>70844488</v>
      </c>
      <c r="C51" s="7">
        <v>844</v>
      </c>
      <c r="D51" s="12">
        <f t="shared" si="7"/>
        <v>1265</v>
      </c>
      <c r="E51" s="15"/>
      <c r="F51" s="5" t="str">
        <f t="shared" si="8"/>
        <v/>
      </c>
      <c r="G51" s="5" t="str">
        <f>IF(A51=7,"",VLOOKUP(engines!$A51,LegendAndTables!$C$4:$D$11,2,FALSE))</f>
        <v/>
      </c>
      <c r="H51" s="5" t="str">
        <f>IF(G51="","",IF(I51=0,_xlfn.XLOOKUP(J51,LegendAndTables!$D$14:$D$21,LegendAndTables!$C$14:$C$21,0,-1,2),_xlfn.XLOOKUP(J51,LegendAndTables!$E$14:$E$21,LegendAndTables!$C$14:$C$21,0,-1,2)))</f>
        <v/>
      </c>
      <c r="I51" s="5" t="str">
        <f t="shared" si="9"/>
        <v/>
      </c>
      <c r="J51" s="12" t="str">
        <f t="shared" si="0"/>
        <v/>
      </c>
      <c r="K51" s="12" t="str">
        <f t="shared" si="10"/>
        <v/>
      </c>
      <c r="L51" s="12" t="str">
        <f t="shared" si="11"/>
        <v/>
      </c>
      <c r="M51" s="14" t="str">
        <f>IF(G51="","",(4.966747+(23.27979-4.966747)/(1+(C51/463.6174)))*_xlfn.XLOOKUP(engines!G51,LegendAndTables!$D$4:$D$11,LegendAndTables!$E$4:$E$11,0,0,1)*IF(O51=0,1,1.2)*(1-0.01*H51))</f>
        <v/>
      </c>
      <c r="N51" s="12" t="str">
        <f t="shared" si="1"/>
        <v/>
      </c>
      <c r="O51" s="7">
        <v>1</v>
      </c>
      <c r="P51" s="7">
        <v>1147</v>
      </c>
      <c r="Q51" s="7">
        <v>638</v>
      </c>
      <c r="R51" s="12" t="str">
        <f t="shared" si="2"/>
        <v/>
      </c>
      <c r="S51" s="15"/>
      <c r="T51" s="5" t="str">
        <f t="shared" si="12"/>
        <v>70844488</v>
      </c>
      <c r="U51" s="5" t="str">
        <f>IF(A51&lt;&gt;7,"",VLOOKUP(engines!$A51,LegendAndTables!$C$4:$D$11,2,FALSE))</f>
        <v>electric</v>
      </c>
      <c r="V51" s="12">
        <f t="shared" si="13"/>
        <v>414.33209469789108</v>
      </c>
      <c r="W51" s="12">
        <f t="shared" si="3"/>
        <v>1519.0005795397135</v>
      </c>
      <c r="X51" s="12">
        <f t="shared" si="4"/>
        <v>112.5068907607148</v>
      </c>
      <c r="Y51" s="14">
        <f t="shared" si="14"/>
        <v>4.8764508575953451</v>
      </c>
      <c r="Z51" s="12">
        <f t="shared" si="5"/>
        <v>1265.2495711321255</v>
      </c>
      <c r="AA51" s="15"/>
      <c r="AB51" s="5" t="str">
        <f t="shared" si="15"/>
        <v>70844488,844,1265</v>
      </c>
      <c r="AC51" s="5" t="str">
        <f t="shared" si="16"/>
        <v/>
      </c>
      <c r="AD51" s="5" t="str">
        <f t="shared" si="17"/>
        <v>70844488,electric,414.332094697891,1519.00057953971,112.506890760715,4.87645085759535</v>
      </c>
    </row>
    <row r="52" spans="1:30">
      <c r="A52" s="7">
        <v>2</v>
      </c>
      <c r="B52" s="5" t="str">
        <f t="shared" si="6"/>
        <v>20298040</v>
      </c>
      <c r="C52" s="7">
        <v>298</v>
      </c>
      <c r="D52" s="12">
        <f t="shared" si="7"/>
        <v>321</v>
      </c>
      <c r="E52" s="15"/>
      <c r="F52" s="5" t="str">
        <f t="shared" si="8"/>
        <v>20298040</v>
      </c>
      <c r="G52" s="5" t="str">
        <f>IF(A52=7,"",VLOOKUP(engines!$A52,LegendAndTables!$C$4:$D$11,2,FALSE))</f>
        <v>regular unleaded</v>
      </c>
      <c r="H52" s="5">
        <f>IF(G52="","",IF(I52=0,_xlfn.XLOOKUP(J52,LegendAndTables!$D$14:$D$21,LegendAndTables!$C$14:$C$21,0,-1,2),_xlfn.XLOOKUP(J52,LegendAndTables!$E$14:$E$21,LegendAndTables!$C$14:$C$21,0,-1,2)))</f>
        <v>4</v>
      </c>
      <c r="I52" s="5">
        <f t="shared" si="9"/>
        <v>0</v>
      </c>
      <c r="J52" s="12">
        <f t="shared" si="0"/>
        <v>1900.5102040816325</v>
      </c>
      <c r="K52" s="12">
        <f t="shared" si="10"/>
        <v>7124</v>
      </c>
      <c r="L52" s="12">
        <f t="shared" si="11"/>
        <v>6602</v>
      </c>
      <c r="M52" s="14">
        <f>IF(G52="","",(4.966747+(23.27979-4.966747)/(1+(C52/463.6174)))*_xlfn.XLOOKUP(engines!G52,LegendAndTables!$D$4:$D$11,LegendAndTables!$E$4:$E$11,0,0,1)*IF(O52=0,1,1.2)*(1-0.01*H52))</f>
        <v>15.46982259808161</v>
      </c>
      <c r="N52" s="12">
        <f t="shared" si="1"/>
        <v>156.80000000000001</v>
      </c>
      <c r="O52" s="7">
        <v>0</v>
      </c>
      <c r="P52" s="7">
        <v>1124</v>
      </c>
      <c r="Q52" s="7">
        <v>522</v>
      </c>
      <c r="R52" s="12">
        <f t="shared" si="2"/>
        <v>321.41645428742754</v>
      </c>
      <c r="S52" s="15"/>
      <c r="T52" s="5" t="str">
        <f t="shared" si="12"/>
        <v/>
      </c>
      <c r="U52" s="5" t="str">
        <f>IF(A52&lt;&gt;7,"",VLOOKUP(engines!$A52,LegendAndTables!$C$4:$D$11,2,FALSE))</f>
        <v/>
      </c>
      <c r="V52" s="12" t="str">
        <f t="shared" si="13"/>
        <v/>
      </c>
      <c r="W52" s="12" t="str">
        <f t="shared" si="3"/>
        <v/>
      </c>
      <c r="X52" s="12" t="str">
        <f t="shared" si="4"/>
        <v/>
      </c>
      <c r="Y52" s="14" t="str">
        <f t="shared" si="14"/>
        <v/>
      </c>
      <c r="Z52" s="12" t="str">
        <f t="shared" si="5"/>
        <v/>
      </c>
      <c r="AA52" s="15"/>
      <c r="AB52" s="5" t="str">
        <f t="shared" si="15"/>
        <v>20298040,298,321</v>
      </c>
      <c r="AC52" s="5" t="str">
        <f t="shared" si="16"/>
        <v>20298040,regular unleaded,4,0,1900.51020408163,7124,6602,15.4698225980816</v>
      </c>
      <c r="AD52" s="5" t="str">
        <f t="shared" si="17"/>
        <v/>
      </c>
    </row>
    <row r="53" spans="1:30">
      <c r="A53" s="7">
        <v>7</v>
      </c>
      <c r="B53" s="5" t="str">
        <f t="shared" si="6"/>
        <v>70405627</v>
      </c>
      <c r="C53" s="7">
        <v>405</v>
      </c>
      <c r="D53" s="12">
        <f t="shared" si="7"/>
        <v>607</v>
      </c>
      <c r="E53" s="15"/>
      <c r="F53" s="5" t="str">
        <f t="shared" si="8"/>
        <v/>
      </c>
      <c r="G53" s="5" t="str">
        <f>IF(A53=7,"",VLOOKUP(engines!$A53,LegendAndTables!$C$4:$D$11,2,FALSE))</f>
        <v/>
      </c>
      <c r="H53" s="5" t="str">
        <f>IF(G53="","",IF(I53=0,_xlfn.XLOOKUP(J53,LegendAndTables!$D$14:$D$21,LegendAndTables!$C$14:$C$21,0,-1,2),_xlfn.XLOOKUP(J53,LegendAndTables!$E$14:$E$21,LegendAndTables!$C$14:$C$21,0,-1,2)))</f>
        <v/>
      </c>
      <c r="I53" s="5" t="str">
        <f t="shared" si="9"/>
        <v/>
      </c>
      <c r="J53" s="12" t="str">
        <f t="shared" si="0"/>
        <v/>
      </c>
      <c r="K53" s="12" t="str">
        <f t="shared" si="10"/>
        <v/>
      </c>
      <c r="L53" s="12" t="str">
        <f t="shared" si="11"/>
        <v/>
      </c>
      <c r="M53" s="14" t="str">
        <f>IF(G53="","",(4.966747+(23.27979-4.966747)/(1+(C53/463.6174)))*_xlfn.XLOOKUP(engines!G53,LegendAndTables!$D$4:$D$11,LegendAndTables!$E$4:$E$11,0,0,1)*IF(O53=0,1,1.2)*(1-0.01*H53))</f>
        <v/>
      </c>
      <c r="N53" s="12" t="str">
        <f t="shared" si="1"/>
        <v/>
      </c>
      <c r="O53" s="7">
        <v>1</v>
      </c>
      <c r="P53" s="7">
        <v>36</v>
      </c>
      <c r="Q53" s="7">
        <v>560</v>
      </c>
      <c r="R53" s="12" t="str">
        <f t="shared" si="2"/>
        <v/>
      </c>
      <c r="S53" s="15"/>
      <c r="T53" s="5" t="str">
        <f t="shared" si="12"/>
        <v>70405627</v>
      </c>
      <c r="U53" s="5" t="str">
        <f>IF(A53&lt;&gt;7,"",VLOOKUP(engines!$A53,LegendAndTables!$C$4:$D$11,2,FALSE))</f>
        <v>electric</v>
      </c>
      <c r="V53" s="12">
        <f t="shared" si="13"/>
        <v>371.20504069103981</v>
      </c>
      <c r="W53" s="12">
        <f t="shared" si="3"/>
        <v>813.58929716519322</v>
      </c>
      <c r="X53" s="12">
        <f t="shared" si="4"/>
        <v>93.85766117103384</v>
      </c>
      <c r="Y53" s="14">
        <f t="shared" si="14"/>
        <v>6.2728439262779698</v>
      </c>
      <c r="Z53" s="12">
        <f t="shared" si="5"/>
        <v>607.13990083946783</v>
      </c>
      <c r="AA53" s="15"/>
      <c r="AB53" s="5" t="str">
        <f t="shared" si="15"/>
        <v>70405627,405,607</v>
      </c>
      <c r="AC53" s="5" t="str">
        <f t="shared" si="16"/>
        <v/>
      </c>
      <c r="AD53" s="5" t="str">
        <f t="shared" si="17"/>
        <v>70405627,electric,371.20504069104,813.589297165193,93.8576611710338,6.27284392627797</v>
      </c>
    </row>
    <row r="54" spans="1:30">
      <c r="A54" s="7">
        <v>2</v>
      </c>
      <c r="B54" s="5" t="str">
        <f t="shared" si="6"/>
        <v>21167080</v>
      </c>
      <c r="C54" s="7">
        <v>1167</v>
      </c>
      <c r="D54" s="12">
        <f t="shared" si="7"/>
        <v>1421</v>
      </c>
      <c r="E54" s="15"/>
      <c r="F54" s="5" t="str">
        <f t="shared" si="8"/>
        <v>21167080</v>
      </c>
      <c r="G54" s="5" t="str">
        <f>IF(A54=7,"",VLOOKUP(engines!$A54,LegendAndTables!$C$4:$D$11,2,FALSE))</f>
        <v>regular unleaded</v>
      </c>
      <c r="H54" s="5">
        <f>IF(G54="","",IF(I54=0,_xlfn.XLOOKUP(J54,LegendAndTables!$D$14:$D$21,LegendAndTables!$C$14:$C$21,0,-1,2),_xlfn.XLOOKUP(J54,LegendAndTables!$E$14:$E$21,LegendAndTables!$C$14:$C$21,0,-1,2)))</f>
        <v>8</v>
      </c>
      <c r="I54" s="5">
        <f t="shared" si="9"/>
        <v>0</v>
      </c>
      <c r="J54" s="12">
        <f t="shared" si="0"/>
        <v>4788.6745999179329</v>
      </c>
      <c r="K54" s="12">
        <f t="shared" si="10"/>
        <v>6838</v>
      </c>
      <c r="L54" s="12">
        <f t="shared" si="11"/>
        <v>5848</v>
      </c>
      <c r="M54" s="14">
        <f>IF(G54="","",(4.966747+(23.27979-4.966747)/(1+(C54/463.6174)))*_xlfn.XLOOKUP(engines!G54,LegendAndTables!$D$4:$D$11,LegendAndTables!$E$4:$E$11,0,0,1)*IF(O54=0,1,1.2)*(1-0.01*H54))</f>
        <v>9.3596331698890989</v>
      </c>
      <c r="N54" s="12">
        <f t="shared" si="1"/>
        <v>243.7</v>
      </c>
      <c r="O54" s="7">
        <v>0</v>
      </c>
      <c r="P54" s="7">
        <v>838</v>
      </c>
      <c r="Q54" s="7">
        <v>990</v>
      </c>
      <c r="R54" s="12">
        <f t="shared" si="2"/>
        <v>1420.9894510008191</v>
      </c>
      <c r="S54" s="15"/>
      <c r="T54" s="5" t="str">
        <f t="shared" si="12"/>
        <v/>
      </c>
      <c r="U54" s="5" t="str">
        <f>IF(A54&lt;&gt;7,"",VLOOKUP(engines!$A54,LegendAndTables!$C$4:$D$11,2,FALSE))</f>
        <v/>
      </c>
      <c r="V54" s="12" t="str">
        <f t="shared" si="13"/>
        <v/>
      </c>
      <c r="W54" s="12" t="str">
        <f t="shared" si="3"/>
        <v/>
      </c>
      <c r="X54" s="12" t="str">
        <f t="shared" si="4"/>
        <v/>
      </c>
      <c r="Y54" s="14" t="str">
        <f t="shared" si="14"/>
        <v/>
      </c>
      <c r="Z54" s="12" t="str">
        <f t="shared" si="5"/>
        <v/>
      </c>
      <c r="AA54" s="15"/>
      <c r="AB54" s="5" t="str">
        <f t="shared" si="15"/>
        <v>21167080,1167,1421</v>
      </c>
      <c r="AC54" s="5" t="str">
        <f t="shared" si="16"/>
        <v>21167080,regular unleaded,8,0,4788.67459991793,6838,5848,9.3596331698891</v>
      </c>
      <c r="AD54" s="5" t="str">
        <f t="shared" si="17"/>
        <v/>
      </c>
    </row>
    <row r="55" spans="1:30">
      <c r="A55" s="7">
        <v>8</v>
      </c>
      <c r="B55" s="5" t="str">
        <f t="shared" si="6"/>
        <v>80744080</v>
      </c>
      <c r="C55" s="7">
        <v>744</v>
      </c>
      <c r="D55" s="12">
        <f t="shared" si="7"/>
        <v>815</v>
      </c>
      <c r="E55" s="15"/>
      <c r="F55" s="5" t="str">
        <f t="shared" si="8"/>
        <v>80744080</v>
      </c>
      <c r="G55" s="5" t="str">
        <f>IF(A55=7,"",VLOOKUP(engines!$A55,LegendAndTables!$C$4:$D$11,2,FALSE))</f>
        <v>flex-fuel (unleaded/E85)</v>
      </c>
      <c r="H55" s="5">
        <f>IF(G55="","",IF(I55=0,_xlfn.XLOOKUP(J55,LegendAndTables!$D$14:$D$21,LegendAndTables!$C$14:$C$21,0,-1,2),_xlfn.XLOOKUP(J55,LegendAndTables!$E$14:$E$21,LegendAndTables!$C$14:$C$21,0,-1,2)))</f>
        <v>8</v>
      </c>
      <c r="I55" s="5">
        <f t="shared" si="9"/>
        <v>0</v>
      </c>
      <c r="J55" s="12">
        <f t="shared" si="0"/>
        <v>3694.1410129096325</v>
      </c>
      <c r="K55" s="12">
        <f t="shared" si="10"/>
        <v>7011</v>
      </c>
      <c r="L55" s="12">
        <f t="shared" si="11"/>
        <v>6498</v>
      </c>
      <c r="M55" s="14">
        <f>IF(G55="","",(4.966747+(23.27979-4.966747)/(1+(C55/463.6174)))*_xlfn.XLOOKUP(engines!G55,LegendAndTables!$D$4:$D$11,LegendAndTables!$E$4:$E$11,0,0,1)*IF(O55=0,1,1.2)*(1-0.01*H55))</f>
        <v>11.810164330898678</v>
      </c>
      <c r="N55" s="12">
        <f t="shared" si="1"/>
        <v>201.4</v>
      </c>
      <c r="O55" s="7">
        <v>0</v>
      </c>
      <c r="P55" s="7">
        <v>1011</v>
      </c>
      <c r="Q55" s="7">
        <v>513</v>
      </c>
      <c r="R55" s="12">
        <f t="shared" si="2"/>
        <v>815.30590972594769</v>
      </c>
      <c r="S55" s="15"/>
      <c r="T55" s="5" t="str">
        <f t="shared" si="12"/>
        <v/>
      </c>
      <c r="U55" s="5" t="str">
        <f>IF(A55&lt;&gt;7,"",VLOOKUP(engines!$A55,LegendAndTables!$C$4:$D$11,2,FALSE))</f>
        <v/>
      </c>
      <c r="V55" s="12" t="str">
        <f t="shared" si="13"/>
        <v/>
      </c>
      <c r="W55" s="12" t="str">
        <f t="shared" si="3"/>
        <v/>
      </c>
      <c r="X55" s="12" t="str">
        <f t="shared" si="4"/>
        <v/>
      </c>
      <c r="Y55" s="14" t="str">
        <f t="shared" si="14"/>
        <v/>
      </c>
      <c r="Z55" s="12" t="str">
        <f t="shared" si="5"/>
        <v/>
      </c>
      <c r="AA55" s="15"/>
      <c r="AB55" s="5" t="str">
        <f t="shared" si="15"/>
        <v>80744080,744,815</v>
      </c>
      <c r="AC55" s="5" t="str">
        <f t="shared" si="16"/>
        <v>80744080,flex-fuel (unleaded/E85),8,0,3694.14101290963,7011,6498,11.8101643308987</v>
      </c>
      <c r="AD55" s="5" t="str">
        <f t="shared" si="17"/>
        <v/>
      </c>
    </row>
    <row r="56" spans="1:30">
      <c r="A56" s="7">
        <v>5</v>
      </c>
      <c r="B56" s="5" t="str">
        <f t="shared" si="6"/>
        <v>50291041</v>
      </c>
      <c r="C56" s="7">
        <v>291</v>
      </c>
      <c r="D56" s="12">
        <f t="shared" si="7"/>
        <v>296</v>
      </c>
      <c r="E56" s="15"/>
      <c r="F56" s="5" t="str">
        <f t="shared" si="8"/>
        <v>50291041</v>
      </c>
      <c r="G56" s="5" t="str">
        <f>IF(A56=7,"",VLOOKUP(engines!$A56,LegendAndTables!$C$4:$D$11,2,FALSE))</f>
        <v>flex-fuel (premium unleaded recommended/E85)</v>
      </c>
      <c r="H56" s="5">
        <f>IF(G56="","",IF(I56=0,_xlfn.XLOOKUP(J56,LegendAndTables!$D$14:$D$21,LegendAndTables!$C$14:$C$21,0,-1,2),_xlfn.XLOOKUP(J56,LegendAndTables!$E$14:$E$21,LegendAndTables!$C$14:$C$21,0,-1,2)))</f>
        <v>4</v>
      </c>
      <c r="I56" s="5">
        <f t="shared" si="9"/>
        <v>1</v>
      </c>
      <c r="J56" s="12">
        <f t="shared" si="0"/>
        <v>1775.4186876544341</v>
      </c>
      <c r="K56" s="12">
        <f t="shared" si="10"/>
        <v>7725.9000000000005</v>
      </c>
      <c r="L56" s="12">
        <f t="shared" si="11"/>
        <v>7010.9000000000005</v>
      </c>
      <c r="M56" s="14">
        <f>IF(G56="","",(4.966747+(23.27979-4.966747)/(1+(C56/463.6174)))*_xlfn.XLOOKUP(engines!G56,LegendAndTables!$D$4:$D$11,LegendAndTables!$E$4:$E$11,0,0,1)*IF(O56=0,1,1.2)*(1-0.01*H56))</f>
        <v>20.177546324005672</v>
      </c>
      <c r="N56" s="12">
        <f t="shared" si="1"/>
        <v>163.905</v>
      </c>
      <c r="O56" s="7">
        <v>1</v>
      </c>
      <c r="P56" s="7">
        <v>1358</v>
      </c>
      <c r="Q56" s="7">
        <v>715</v>
      </c>
      <c r="R56" s="12">
        <f t="shared" si="2"/>
        <v>295.56062629649682</v>
      </c>
      <c r="S56" s="15"/>
      <c r="T56" s="5" t="str">
        <f t="shared" si="12"/>
        <v/>
      </c>
      <c r="U56" s="5" t="str">
        <f>IF(A56&lt;&gt;7,"",VLOOKUP(engines!$A56,LegendAndTables!$C$4:$D$11,2,FALSE))</f>
        <v/>
      </c>
      <c r="V56" s="12" t="str">
        <f t="shared" si="13"/>
        <v/>
      </c>
      <c r="W56" s="12" t="str">
        <f t="shared" si="3"/>
        <v/>
      </c>
      <c r="X56" s="12" t="str">
        <f t="shared" si="4"/>
        <v/>
      </c>
      <c r="Y56" s="14" t="str">
        <f t="shared" si="14"/>
        <v/>
      </c>
      <c r="Z56" s="12" t="str">
        <f t="shared" si="5"/>
        <v/>
      </c>
      <c r="AA56" s="15"/>
      <c r="AB56" s="5" t="str">
        <f t="shared" si="15"/>
        <v>50291041,291,296</v>
      </c>
      <c r="AC56" s="5" t="str">
        <f t="shared" si="16"/>
        <v>50291041,flex-fuel (premium unleaded recommended/E85),4,1,1775.41868765443,7725.9,7010.9,20.1775463240057</v>
      </c>
      <c r="AD56" s="5" t="str">
        <f t="shared" si="17"/>
        <v/>
      </c>
    </row>
    <row r="57" spans="1:30">
      <c r="A57" s="7">
        <v>4</v>
      </c>
      <c r="B57" s="5" t="str">
        <f t="shared" si="6"/>
        <v>41487100</v>
      </c>
      <c r="C57" s="7">
        <v>1487</v>
      </c>
      <c r="D57" s="12">
        <f t="shared" si="7"/>
        <v>2107</v>
      </c>
      <c r="E57" s="15"/>
      <c r="F57" s="5" t="str">
        <f t="shared" si="8"/>
        <v>41487100</v>
      </c>
      <c r="G57" s="5" t="str">
        <f>IF(A57=7,"",VLOOKUP(engines!$A57,LegendAndTables!$C$4:$D$11,2,FALSE))</f>
        <v>diesel</v>
      </c>
      <c r="H57" s="5">
        <f>IF(G57="","",IF(I57=0,_xlfn.XLOOKUP(J57,LegendAndTables!$D$14:$D$21,LegendAndTables!$C$14:$C$21,0,-1,2),_xlfn.XLOOKUP(J57,LegendAndTables!$E$14:$E$21,LegendAndTables!$C$14:$C$21,0,-1,2)))</f>
        <v>10</v>
      </c>
      <c r="I57" s="5">
        <f t="shared" si="9"/>
        <v>0</v>
      </c>
      <c r="J57" s="12">
        <f t="shared" si="0"/>
        <v>5393.5437069278196</v>
      </c>
      <c r="K57" s="12">
        <f t="shared" si="10"/>
        <v>5579</v>
      </c>
      <c r="L57" s="12">
        <f t="shared" si="11"/>
        <v>5025</v>
      </c>
      <c r="M57" s="14">
        <f>IF(G57="","",(4.966747+(23.27979-4.966747)/(1+(C57/463.6174)))*_xlfn.XLOOKUP(engines!G57,LegendAndTables!$D$4:$D$11,LegendAndTables!$E$4:$E$11,0,0,1)*IF(O57=0,1,1.2)*(1-0.01*H57))</f>
        <v>10.064888163846829</v>
      </c>
      <c r="N57" s="12">
        <f t="shared" si="1"/>
        <v>275.70000000000005</v>
      </c>
      <c r="O57" s="7">
        <v>0</v>
      </c>
      <c r="P57" s="7">
        <v>1079</v>
      </c>
      <c r="Q57" s="7">
        <v>554</v>
      </c>
      <c r="R57" s="12">
        <f t="shared" si="2"/>
        <v>2107.1830499867924</v>
      </c>
      <c r="S57" s="15"/>
      <c r="T57" s="5" t="str">
        <f t="shared" si="12"/>
        <v/>
      </c>
      <c r="U57" s="5" t="str">
        <f>IF(A57&lt;&gt;7,"",VLOOKUP(engines!$A57,LegendAndTables!$C$4:$D$11,2,FALSE))</f>
        <v/>
      </c>
      <c r="V57" s="12" t="str">
        <f t="shared" si="13"/>
        <v/>
      </c>
      <c r="W57" s="12" t="str">
        <f t="shared" si="3"/>
        <v/>
      </c>
      <c r="X57" s="12" t="str">
        <f t="shared" si="4"/>
        <v/>
      </c>
      <c r="Y57" s="14" t="str">
        <f t="shared" si="14"/>
        <v/>
      </c>
      <c r="Z57" s="12" t="str">
        <f t="shared" si="5"/>
        <v/>
      </c>
      <c r="AA57" s="15"/>
      <c r="AB57" s="5" t="str">
        <f t="shared" si="15"/>
        <v>41487100,1487,2107</v>
      </c>
      <c r="AC57" s="5" t="str">
        <f t="shared" si="16"/>
        <v>41487100,diesel,10,0,5393.54370692782,5579,5025,10.0648881638468</v>
      </c>
      <c r="AD57" s="5" t="str">
        <f t="shared" si="17"/>
        <v/>
      </c>
    </row>
    <row r="58" spans="1:30">
      <c r="A58" s="7">
        <v>6</v>
      </c>
      <c r="B58" s="5" t="str">
        <f t="shared" si="6"/>
        <v>61087081</v>
      </c>
      <c r="C58" s="7">
        <v>1087</v>
      </c>
      <c r="D58" s="12">
        <f t="shared" si="7"/>
        <v>1322</v>
      </c>
      <c r="E58" s="15"/>
      <c r="F58" s="5" t="str">
        <f t="shared" si="8"/>
        <v>61087081</v>
      </c>
      <c r="G58" s="5" t="str">
        <f>IF(A58=7,"",VLOOKUP(engines!$A58,LegendAndTables!$C$4:$D$11,2,FALSE))</f>
        <v>flex-fuel (premium unleaded required/E85)</v>
      </c>
      <c r="H58" s="5">
        <f>IF(G58="","",IF(I58=0,_xlfn.XLOOKUP(J58,LegendAndTables!$D$14:$D$21,LegendAndTables!$C$14:$C$21,0,-1,2),_xlfn.XLOOKUP(J58,LegendAndTables!$E$14:$E$21,LegendAndTables!$C$14:$C$21,0,-1,2)))</f>
        <v>8</v>
      </c>
      <c r="I58" s="5">
        <f t="shared" si="9"/>
        <v>1</v>
      </c>
      <c r="J58" s="12">
        <f t="shared" si="0"/>
        <v>4392.1853849728268</v>
      </c>
      <c r="K58" s="12">
        <f t="shared" si="10"/>
        <v>6774.6</v>
      </c>
      <c r="L58" s="12">
        <f t="shared" si="11"/>
        <v>5854.6</v>
      </c>
      <c r="M58" s="14">
        <f>IF(G58="","",(4.966747+(23.27979-4.966747)/(1+(C58/463.6174)))*_xlfn.XLOOKUP(engines!G58,LegendAndTables!$D$4:$D$11,LegendAndTables!$E$4:$E$11,0,0,1)*IF(O58=0,1,1.2)*(1-0.01*H58))</f>
        <v>12.796220565316398</v>
      </c>
      <c r="N58" s="12">
        <f t="shared" si="1"/>
        <v>247.48499999999999</v>
      </c>
      <c r="O58" s="7">
        <v>1</v>
      </c>
      <c r="P58" s="7">
        <v>452</v>
      </c>
      <c r="Q58" s="7">
        <v>920</v>
      </c>
      <c r="R58" s="12">
        <f t="shared" si="2"/>
        <v>1322.0859119786287</v>
      </c>
      <c r="S58" s="15"/>
      <c r="T58" s="5" t="str">
        <f t="shared" si="12"/>
        <v/>
      </c>
      <c r="U58" s="5" t="str">
        <f>IF(A58&lt;&gt;7,"",VLOOKUP(engines!$A58,LegendAndTables!$C$4:$D$11,2,FALSE))</f>
        <v/>
      </c>
      <c r="V58" s="12" t="str">
        <f t="shared" si="13"/>
        <v/>
      </c>
      <c r="W58" s="12" t="str">
        <f t="shared" si="3"/>
        <v/>
      </c>
      <c r="X58" s="12" t="str">
        <f t="shared" si="4"/>
        <v/>
      </c>
      <c r="Y58" s="14" t="str">
        <f t="shared" si="14"/>
        <v/>
      </c>
      <c r="Z58" s="12" t="str">
        <f t="shared" si="5"/>
        <v/>
      </c>
      <c r="AA58" s="15"/>
      <c r="AB58" s="5" t="str">
        <f t="shared" si="15"/>
        <v>61087081,1087,1322</v>
      </c>
      <c r="AC58" s="5" t="str">
        <f t="shared" si="16"/>
        <v>61087081,flex-fuel (premium unleaded required/E85),8,1,4392.18538497283,6774.6,5854.6,12.7962205653164</v>
      </c>
      <c r="AD58" s="5" t="str">
        <f t="shared" si="17"/>
        <v/>
      </c>
    </row>
    <row r="59" spans="1:30">
      <c r="A59" s="7">
        <v>4</v>
      </c>
      <c r="B59" s="5" t="str">
        <f t="shared" si="6"/>
        <v>41003080</v>
      </c>
      <c r="C59" s="7">
        <v>1003</v>
      </c>
      <c r="D59" s="12">
        <f t="shared" si="7"/>
        <v>1703</v>
      </c>
      <c r="E59" s="15"/>
      <c r="F59" s="5" t="str">
        <f t="shared" si="8"/>
        <v>41003080</v>
      </c>
      <c r="G59" s="5" t="str">
        <f>IF(A59=7,"",VLOOKUP(engines!$A59,LegendAndTables!$C$4:$D$11,2,FALSE))</f>
        <v>diesel</v>
      </c>
      <c r="H59" s="5">
        <f>IF(G59="","",IF(I59=0,_xlfn.XLOOKUP(J59,LegendAndTables!$D$14:$D$21,LegendAndTables!$C$14:$C$21,0,-1,2),_xlfn.XLOOKUP(J59,LegendAndTables!$E$14:$E$21,LegendAndTables!$C$14:$C$21,0,-1,2)))</f>
        <v>8</v>
      </c>
      <c r="I59" s="5">
        <f t="shared" si="9"/>
        <v>0</v>
      </c>
      <c r="J59" s="12">
        <f t="shared" si="0"/>
        <v>4412.6704795424548</v>
      </c>
      <c r="K59" s="12">
        <f t="shared" si="10"/>
        <v>4773</v>
      </c>
      <c r="L59" s="12">
        <f t="shared" si="11"/>
        <v>4194</v>
      </c>
      <c r="M59" s="14">
        <f>IF(G59="","",(4.966747+(23.27979-4.966747)/(1+(C59/463.6174)))*_xlfn.XLOOKUP(engines!G59,LegendAndTables!$D$4:$D$11,LegendAndTables!$E$4:$E$11,0,0,1)*IF(O59=0,1,1.2)*(1-0.01*H59))</f>
        <v>11.874342620300281</v>
      </c>
      <c r="N59" s="12">
        <f t="shared" si="1"/>
        <v>227.3</v>
      </c>
      <c r="O59" s="7">
        <v>0</v>
      </c>
      <c r="P59" s="7">
        <v>273</v>
      </c>
      <c r="Q59" s="7">
        <v>579</v>
      </c>
      <c r="R59" s="12">
        <f t="shared" si="2"/>
        <v>1702.9420468832222</v>
      </c>
      <c r="S59" s="15"/>
      <c r="T59" s="5" t="str">
        <f t="shared" si="12"/>
        <v/>
      </c>
      <c r="U59" s="5" t="str">
        <f>IF(A59&lt;&gt;7,"",VLOOKUP(engines!$A59,LegendAndTables!$C$4:$D$11,2,FALSE))</f>
        <v/>
      </c>
      <c r="V59" s="12" t="str">
        <f t="shared" si="13"/>
        <v/>
      </c>
      <c r="W59" s="12" t="str">
        <f t="shared" si="3"/>
        <v/>
      </c>
      <c r="X59" s="12" t="str">
        <f t="shared" si="4"/>
        <v/>
      </c>
      <c r="Y59" s="14" t="str">
        <f t="shared" si="14"/>
        <v/>
      </c>
      <c r="Z59" s="12" t="str">
        <f t="shared" si="5"/>
        <v/>
      </c>
      <c r="AA59" s="15"/>
      <c r="AB59" s="5" t="str">
        <f t="shared" si="15"/>
        <v>41003080,1003,1703</v>
      </c>
      <c r="AC59" s="5" t="str">
        <f t="shared" si="16"/>
        <v>41003080,diesel,8,0,4412.67047954245,4773,4194,11.8743426203003</v>
      </c>
      <c r="AD59" s="5" t="str">
        <f t="shared" si="17"/>
        <v/>
      </c>
    </row>
    <row r="60" spans="1:30">
      <c r="A60" s="7">
        <v>3</v>
      </c>
      <c r="B60" s="5" t="str">
        <f t="shared" si="6"/>
        <v>30996081</v>
      </c>
      <c r="C60" s="7">
        <v>996</v>
      </c>
      <c r="D60" s="12">
        <f t="shared" si="7"/>
        <v>1223</v>
      </c>
      <c r="E60" s="15"/>
      <c r="F60" s="5" t="str">
        <f t="shared" si="8"/>
        <v>30996081</v>
      </c>
      <c r="G60" s="5" t="str">
        <f>IF(A60=7,"",VLOOKUP(engines!$A60,LegendAndTables!$C$4:$D$11,2,FALSE))</f>
        <v>premium unleaded (required)</v>
      </c>
      <c r="H60" s="5">
        <f>IF(G60="","",IF(I60=0,_xlfn.XLOOKUP(J60,LegendAndTables!$D$14:$D$21,LegendAndTables!$C$14:$C$21,0,-1,2),_xlfn.XLOOKUP(J60,LegendAndTables!$E$14:$E$21,LegendAndTables!$C$14:$C$21,0,-1,2)))</f>
        <v>8</v>
      </c>
      <c r="I60" s="5">
        <f t="shared" si="9"/>
        <v>1</v>
      </c>
      <c r="J60" s="12">
        <f t="shared" si="0"/>
        <v>4186.1051569789433</v>
      </c>
      <c r="K60" s="12">
        <f t="shared" si="10"/>
        <v>6313.6500000000005</v>
      </c>
      <c r="L60" s="12">
        <f t="shared" si="11"/>
        <v>5800.6500000000005</v>
      </c>
      <c r="M60" s="14">
        <f>IF(G60="","",(4.966747+(23.27979-4.966747)/(1+(C60/463.6174)))*_xlfn.XLOOKUP(engines!G60,LegendAndTables!$D$4:$D$11,LegendAndTables!$E$4:$E$11,0,0,1)*IF(O60=0,1,1.2)*(1-0.01*H60))</f>
        <v>12.262142472450877</v>
      </c>
      <c r="N60" s="12">
        <f t="shared" si="1"/>
        <v>237.93000000000004</v>
      </c>
      <c r="O60" s="7">
        <v>1</v>
      </c>
      <c r="P60" s="7">
        <v>13</v>
      </c>
      <c r="Q60" s="7">
        <v>513</v>
      </c>
      <c r="R60" s="12">
        <f t="shared" si="2"/>
        <v>1222.6722019643912</v>
      </c>
      <c r="S60" s="15"/>
      <c r="T60" s="5" t="str">
        <f t="shared" si="12"/>
        <v/>
      </c>
      <c r="U60" s="5" t="str">
        <f>IF(A60&lt;&gt;7,"",VLOOKUP(engines!$A60,LegendAndTables!$C$4:$D$11,2,FALSE))</f>
        <v/>
      </c>
      <c r="V60" s="12" t="str">
        <f t="shared" si="13"/>
        <v/>
      </c>
      <c r="W60" s="12" t="str">
        <f t="shared" si="3"/>
        <v/>
      </c>
      <c r="X60" s="12" t="str">
        <f t="shared" si="4"/>
        <v/>
      </c>
      <c r="Y60" s="14" t="str">
        <f t="shared" si="14"/>
        <v/>
      </c>
      <c r="Z60" s="12" t="str">
        <f t="shared" si="5"/>
        <v/>
      </c>
      <c r="AA60" s="15"/>
      <c r="AB60" s="5" t="str">
        <f t="shared" si="15"/>
        <v>30996081,996,1223</v>
      </c>
      <c r="AC60" s="5" t="str">
        <f t="shared" si="16"/>
        <v>30996081,premium unleaded (required),8,1,4186.10515697894,6313.65,5800.65,12.2621424724509</v>
      </c>
      <c r="AD60" s="5" t="str">
        <f t="shared" si="17"/>
        <v/>
      </c>
    </row>
    <row r="61" spans="1:30">
      <c r="A61" s="7">
        <v>5</v>
      </c>
      <c r="B61" s="5" t="str">
        <f t="shared" si="6"/>
        <v>51424100</v>
      </c>
      <c r="C61" s="7">
        <v>1424</v>
      </c>
      <c r="D61" s="12">
        <f t="shared" si="7"/>
        <v>1827</v>
      </c>
      <c r="E61" s="15"/>
      <c r="F61" s="5" t="str">
        <f t="shared" si="8"/>
        <v>51424100</v>
      </c>
      <c r="G61" s="5" t="str">
        <f>IF(A61=7,"",VLOOKUP(engines!$A61,LegendAndTables!$C$4:$D$11,2,FALSE))</f>
        <v>flex-fuel (premium unleaded recommended/E85)</v>
      </c>
      <c r="H61" s="5">
        <f>IF(G61="","",IF(I61=0,_xlfn.XLOOKUP(J61,LegendAndTables!$D$14:$D$21,LegendAndTables!$C$14:$C$21,0,-1,2),_xlfn.XLOOKUP(J61,LegendAndTables!$E$14:$E$21,LegendAndTables!$C$14:$C$21,0,-1,2)))</f>
        <v>10</v>
      </c>
      <c r="I61" s="5">
        <f t="shared" si="9"/>
        <v>0</v>
      </c>
      <c r="J61" s="12">
        <f t="shared" si="0"/>
        <v>5285.8203414996296</v>
      </c>
      <c r="K61" s="12">
        <f t="shared" si="10"/>
        <v>6151</v>
      </c>
      <c r="L61" s="12">
        <f t="shared" si="11"/>
        <v>5550</v>
      </c>
      <c r="M61" s="14">
        <f>IF(G61="","",(4.966747+(23.27979-4.966747)/(1+(C61/463.6174)))*_xlfn.XLOOKUP(engines!G61,LegendAndTables!$D$4:$D$11,LegendAndTables!$E$4:$E$11,0,0,1)*IF(O61=0,1,1.2)*(1-0.01*H61))</f>
        <v>9.1996013938080416</v>
      </c>
      <c r="N61" s="12">
        <f t="shared" si="1"/>
        <v>269.39999999999998</v>
      </c>
      <c r="O61" s="7">
        <v>0</v>
      </c>
      <c r="P61" s="7">
        <v>151</v>
      </c>
      <c r="Q61" s="7">
        <v>601</v>
      </c>
      <c r="R61" s="12">
        <f t="shared" si="2"/>
        <v>1827.0244863877924</v>
      </c>
      <c r="S61" s="15"/>
      <c r="T61" s="5" t="str">
        <f t="shared" si="12"/>
        <v/>
      </c>
      <c r="U61" s="5" t="str">
        <f>IF(A61&lt;&gt;7,"",VLOOKUP(engines!$A61,LegendAndTables!$C$4:$D$11,2,FALSE))</f>
        <v/>
      </c>
      <c r="V61" s="12" t="str">
        <f t="shared" si="13"/>
        <v/>
      </c>
      <c r="W61" s="12" t="str">
        <f t="shared" si="3"/>
        <v/>
      </c>
      <c r="X61" s="12" t="str">
        <f t="shared" si="4"/>
        <v/>
      </c>
      <c r="Y61" s="14" t="str">
        <f t="shared" si="14"/>
        <v/>
      </c>
      <c r="Z61" s="12" t="str">
        <f t="shared" si="5"/>
        <v/>
      </c>
      <c r="AA61" s="15"/>
      <c r="AB61" s="5" t="str">
        <f t="shared" si="15"/>
        <v>51424100,1424,1827</v>
      </c>
      <c r="AC61" s="5" t="str">
        <f t="shared" si="16"/>
        <v>51424100,flex-fuel (premium unleaded recommended/E85),10,0,5285.82034149963,6151,5550,9.19960139380804</v>
      </c>
      <c r="AD61" s="5" t="str">
        <f t="shared" si="17"/>
        <v/>
      </c>
    </row>
    <row r="62" spans="1:30">
      <c r="A62" s="7">
        <v>7</v>
      </c>
      <c r="B62" s="5" t="str">
        <f t="shared" si="6"/>
        <v>70916473</v>
      </c>
      <c r="C62" s="7">
        <v>916</v>
      </c>
      <c r="D62" s="12">
        <f t="shared" si="7"/>
        <v>1373</v>
      </c>
      <c r="E62" s="15"/>
      <c r="F62" s="5" t="str">
        <f t="shared" si="8"/>
        <v/>
      </c>
      <c r="G62" s="5" t="str">
        <f>IF(A62=7,"",VLOOKUP(engines!$A62,LegendAndTables!$C$4:$D$11,2,FALSE))</f>
        <v/>
      </c>
      <c r="H62" s="5" t="str">
        <f>IF(G62="","",IF(I62=0,_xlfn.XLOOKUP(J62,LegendAndTables!$D$14:$D$21,LegendAndTables!$C$14:$C$21,0,-1,2),_xlfn.XLOOKUP(J62,LegendAndTables!$E$14:$E$21,LegendAndTables!$C$14:$C$21,0,-1,2)))</f>
        <v/>
      </c>
      <c r="I62" s="5" t="str">
        <f t="shared" si="9"/>
        <v/>
      </c>
      <c r="J62" s="12" t="str">
        <f t="shared" si="0"/>
        <v/>
      </c>
      <c r="K62" s="12" t="str">
        <f t="shared" si="10"/>
        <v/>
      </c>
      <c r="L62" s="12" t="str">
        <f t="shared" si="11"/>
        <v/>
      </c>
      <c r="M62" s="14" t="str">
        <f>IF(G62="","",(4.966747+(23.27979-4.966747)/(1+(C62/463.6174)))*_xlfn.XLOOKUP(engines!G62,LegendAndTables!$D$4:$D$11,LegendAndTables!$E$4:$E$11,0,0,1)*IF(O62=0,1,1.2)*(1-0.01*H62))</f>
        <v/>
      </c>
      <c r="N62" s="12" t="str">
        <f t="shared" si="1"/>
        <v/>
      </c>
      <c r="O62" s="7">
        <v>1</v>
      </c>
      <c r="P62" s="7">
        <v>452</v>
      </c>
      <c r="Q62" s="7">
        <v>686</v>
      </c>
      <c r="R62" s="12" t="str">
        <f t="shared" si="2"/>
        <v/>
      </c>
      <c r="S62" s="15"/>
      <c r="T62" s="5" t="str">
        <f t="shared" si="12"/>
        <v>70916473</v>
      </c>
      <c r="U62" s="5" t="str">
        <f>IF(A62&lt;&gt;7,"",VLOOKUP(engines!$A62,LegendAndTables!$C$4:$D$11,2,FALSE))</f>
        <v>electric</v>
      </c>
      <c r="V62" s="12">
        <f t="shared" si="13"/>
        <v>417.31166536937826</v>
      </c>
      <c r="W62" s="12">
        <f t="shared" si="3"/>
        <v>1636.8128174595768</v>
      </c>
      <c r="X62" s="12">
        <f t="shared" si="4"/>
        <v>113.93183146597853</v>
      </c>
      <c r="Y62" s="14">
        <f t="shared" si="14"/>
        <v>4.7322574111338032</v>
      </c>
      <c r="Z62" s="12">
        <f t="shared" si="5"/>
        <v>1373.1855535035866</v>
      </c>
      <c r="AA62" s="15"/>
      <c r="AB62" s="5" t="str">
        <f t="shared" si="15"/>
        <v>70916473,916,1373</v>
      </c>
      <c r="AC62" s="5" t="str">
        <f t="shared" si="16"/>
        <v/>
      </c>
      <c r="AD62" s="5" t="str">
        <f t="shared" si="17"/>
        <v>70916473,electric,417.311665369378,1636.81281745958,113.931831465979,4.7322574111338</v>
      </c>
    </row>
    <row r="63" spans="1:30">
      <c r="A63" s="7">
        <v>6</v>
      </c>
      <c r="B63" s="5" t="str">
        <f t="shared" si="6"/>
        <v>60094031</v>
      </c>
      <c r="C63" s="7">
        <v>94</v>
      </c>
      <c r="D63" s="12">
        <f t="shared" si="7"/>
        <v>104</v>
      </c>
      <c r="E63" s="15"/>
      <c r="F63" s="5" t="str">
        <f t="shared" si="8"/>
        <v>60094031</v>
      </c>
      <c r="G63" s="5" t="str">
        <f>IF(A63=7,"",VLOOKUP(engines!$A63,LegendAndTables!$C$4:$D$11,2,FALSE))</f>
        <v>flex-fuel (premium unleaded required/E85)</v>
      </c>
      <c r="H63" s="5">
        <f>IF(G63="","",IF(I63=0,_xlfn.XLOOKUP(J63,LegendAndTables!$D$14:$D$21,LegendAndTables!$C$14:$C$21,0,-1,2),_xlfn.XLOOKUP(J63,LegendAndTables!$E$14:$E$21,LegendAndTables!$C$14:$C$21,0,-1,2)))</f>
        <v>3</v>
      </c>
      <c r="I63" s="5">
        <f t="shared" si="9"/>
        <v>1</v>
      </c>
      <c r="J63" s="12">
        <f t="shared" si="0"/>
        <v>656.33291439743061</v>
      </c>
      <c r="K63" s="12">
        <f t="shared" si="10"/>
        <v>6967.8</v>
      </c>
      <c r="L63" s="12">
        <f t="shared" si="11"/>
        <v>6412.8</v>
      </c>
      <c r="M63" s="14">
        <f>IF(G63="","",(4.966747+(23.27979-4.966747)/(1+(C63/463.6174)))*_xlfn.XLOOKUP(engines!G63,LegendAndTables!$D$4:$D$11,LegendAndTables!$E$4:$E$11,0,0,1)*IF(O63=0,1,1.2)*(1-0.01*H63))</f>
        <v>26.089750753122566</v>
      </c>
      <c r="N63" s="12">
        <f t="shared" si="1"/>
        <v>143.22</v>
      </c>
      <c r="O63" s="7">
        <v>1</v>
      </c>
      <c r="P63" s="7">
        <v>636</v>
      </c>
      <c r="Q63" s="7">
        <v>555</v>
      </c>
      <c r="R63" s="12">
        <f t="shared" si="2"/>
        <v>104.37765122718389</v>
      </c>
      <c r="S63" s="15"/>
      <c r="T63" s="5" t="str">
        <f t="shared" si="12"/>
        <v/>
      </c>
      <c r="U63" s="5" t="str">
        <f>IF(A63&lt;&gt;7,"",VLOOKUP(engines!$A63,LegendAndTables!$C$4:$D$11,2,FALSE))</f>
        <v/>
      </c>
      <c r="V63" s="12" t="str">
        <f t="shared" si="13"/>
        <v/>
      </c>
      <c r="W63" s="12" t="str">
        <f t="shared" si="3"/>
        <v/>
      </c>
      <c r="X63" s="12" t="str">
        <f t="shared" si="4"/>
        <v/>
      </c>
      <c r="Y63" s="14" t="str">
        <f t="shared" si="14"/>
        <v/>
      </c>
      <c r="Z63" s="12" t="str">
        <f t="shared" si="5"/>
        <v/>
      </c>
      <c r="AA63" s="15"/>
      <c r="AB63" s="5" t="str">
        <f t="shared" si="15"/>
        <v>60094031,94,104</v>
      </c>
      <c r="AC63" s="5" t="str">
        <f t="shared" si="16"/>
        <v>60094031,flex-fuel (premium unleaded required/E85),3,1,656.332914397431,6967.8,6412.8,26.0897507531226</v>
      </c>
      <c r="AD63" s="5" t="str">
        <f t="shared" si="17"/>
        <v/>
      </c>
    </row>
    <row r="64" spans="1:30">
      <c r="A64" s="7">
        <v>3</v>
      </c>
      <c r="B64" s="5" t="str">
        <f t="shared" si="6"/>
        <v>30227041</v>
      </c>
      <c r="C64" s="7">
        <v>227</v>
      </c>
      <c r="D64" s="12">
        <f t="shared" si="7"/>
        <v>289</v>
      </c>
      <c r="E64" s="15"/>
      <c r="F64" s="5" t="str">
        <f t="shared" si="8"/>
        <v>30227041</v>
      </c>
      <c r="G64" s="5" t="str">
        <f>IF(A64=7,"",VLOOKUP(engines!$A64,LegendAndTables!$C$4:$D$11,2,FALSE))</f>
        <v>premium unleaded (required)</v>
      </c>
      <c r="H64" s="5">
        <f>IF(G64="","",IF(I64=0,_xlfn.XLOOKUP(J64,LegendAndTables!$D$14:$D$21,LegendAndTables!$C$14:$C$21,0,-1,2),_xlfn.XLOOKUP(J64,LegendAndTables!$E$14:$E$21,LegendAndTables!$C$14:$C$21,0,-1,2)))</f>
        <v>4</v>
      </c>
      <c r="I64" s="5">
        <f t="shared" si="9"/>
        <v>1</v>
      </c>
      <c r="J64" s="12">
        <f t="shared" si="0"/>
        <v>1444.1581575850114</v>
      </c>
      <c r="K64" s="12">
        <f t="shared" si="10"/>
        <v>6544.6500000000005</v>
      </c>
      <c r="L64" s="12">
        <f t="shared" si="11"/>
        <v>5590.6500000000005</v>
      </c>
      <c r="M64" s="14">
        <f>IF(G64="","",(4.966747+(23.27979-4.966747)/(1+(C64/463.6174)))*_xlfn.XLOOKUP(engines!G64,LegendAndTables!$D$4:$D$11,LegendAndTables!$E$4:$E$11,0,0,1)*IF(O64=0,1,1.2)*(1-0.01*H64))</f>
        <v>20.480559860429107</v>
      </c>
      <c r="N64" s="12">
        <f t="shared" si="1"/>
        <v>157.185</v>
      </c>
      <c r="O64" s="7">
        <v>1</v>
      </c>
      <c r="P64" s="7">
        <v>233</v>
      </c>
      <c r="Q64" s="7">
        <v>954</v>
      </c>
      <c r="R64" s="12">
        <f t="shared" si="2"/>
        <v>289.12850769694779</v>
      </c>
      <c r="S64" s="15"/>
      <c r="T64" s="5" t="str">
        <f t="shared" si="12"/>
        <v/>
      </c>
      <c r="U64" s="5" t="str">
        <f>IF(A64&lt;&gt;7,"",VLOOKUP(engines!$A64,LegendAndTables!$C$4:$D$11,2,FALSE))</f>
        <v/>
      </c>
      <c r="V64" s="12" t="str">
        <f t="shared" si="13"/>
        <v/>
      </c>
      <c r="W64" s="12" t="str">
        <f t="shared" si="3"/>
        <v/>
      </c>
      <c r="X64" s="12" t="str">
        <f t="shared" si="4"/>
        <v/>
      </c>
      <c r="Y64" s="14" t="str">
        <f t="shared" si="14"/>
        <v/>
      </c>
      <c r="Z64" s="12" t="str">
        <f t="shared" si="5"/>
        <v/>
      </c>
      <c r="AA64" s="15"/>
      <c r="AB64" s="5" t="str">
        <f t="shared" si="15"/>
        <v>30227041,227,289</v>
      </c>
      <c r="AC64" s="5" t="str">
        <f t="shared" si="16"/>
        <v>30227041,premium unleaded (required),4,1,1444.15815758501,6544.65,5590.65,20.4805598604291</v>
      </c>
      <c r="AD64" s="5" t="str">
        <f t="shared" si="17"/>
        <v/>
      </c>
    </row>
    <row r="65" spans="1:30">
      <c r="A65" s="7">
        <v>2</v>
      </c>
      <c r="B65" s="5" t="str">
        <f t="shared" si="6"/>
        <v>20178040</v>
      </c>
      <c r="C65" s="7">
        <v>178</v>
      </c>
      <c r="D65" s="12">
        <f t="shared" si="7"/>
        <v>244</v>
      </c>
      <c r="E65" s="15"/>
      <c r="F65" s="5" t="str">
        <f t="shared" si="8"/>
        <v>20178040</v>
      </c>
      <c r="G65" s="5" t="str">
        <f>IF(A65=7,"",VLOOKUP(engines!$A65,LegendAndTables!$C$4:$D$11,2,FALSE))</f>
        <v>regular unleaded</v>
      </c>
      <c r="H65" s="5">
        <f>IF(G65="","",IF(I65=0,_xlfn.XLOOKUP(J65,LegendAndTables!$D$14:$D$21,LegendAndTables!$C$14:$C$21,0,-1,2),_xlfn.XLOOKUP(J65,LegendAndTables!$E$14:$E$21,LegendAndTables!$C$14:$C$21,0,-1,2)))</f>
        <v>4</v>
      </c>
      <c r="I65" s="5">
        <f t="shared" si="9"/>
        <v>0</v>
      </c>
      <c r="J65" s="12">
        <f t="shared" si="0"/>
        <v>1229.2817679558011</v>
      </c>
      <c r="K65" s="12">
        <f t="shared" si="10"/>
        <v>6141</v>
      </c>
      <c r="L65" s="12">
        <f t="shared" si="11"/>
        <v>5196</v>
      </c>
      <c r="M65" s="14">
        <f>IF(G65="","",(4.966747+(23.27979-4.966747)/(1+(C65/463.6174)))*_xlfn.XLOOKUP(engines!G65,LegendAndTables!$D$4:$D$11,LegendAndTables!$E$4:$E$11,0,0,1)*IF(O65=0,1,1.2)*(1-0.01*H65))</f>
        <v>17.471341661264422</v>
      </c>
      <c r="N65" s="12">
        <f t="shared" si="1"/>
        <v>144.80000000000001</v>
      </c>
      <c r="O65" s="7">
        <v>0</v>
      </c>
      <c r="P65" s="7">
        <v>141</v>
      </c>
      <c r="Q65" s="7">
        <v>945</v>
      </c>
      <c r="R65" s="12">
        <f t="shared" si="2"/>
        <v>243.93730512539085</v>
      </c>
      <c r="S65" s="15"/>
      <c r="T65" s="5" t="str">
        <f t="shared" si="12"/>
        <v/>
      </c>
      <c r="U65" s="5" t="str">
        <f>IF(A65&lt;&gt;7,"",VLOOKUP(engines!$A65,LegendAndTables!$C$4:$D$11,2,FALSE))</f>
        <v/>
      </c>
      <c r="V65" s="12" t="str">
        <f t="shared" si="13"/>
        <v/>
      </c>
      <c r="W65" s="12" t="str">
        <f t="shared" si="3"/>
        <v/>
      </c>
      <c r="X65" s="12" t="str">
        <f t="shared" si="4"/>
        <v/>
      </c>
      <c r="Y65" s="14" t="str">
        <f t="shared" si="14"/>
        <v/>
      </c>
      <c r="Z65" s="12" t="str">
        <f t="shared" si="5"/>
        <v/>
      </c>
      <c r="AA65" s="15"/>
      <c r="AB65" s="5" t="str">
        <f t="shared" si="15"/>
        <v>20178040,178,244</v>
      </c>
      <c r="AC65" s="5" t="str">
        <f t="shared" si="16"/>
        <v>20178040,regular unleaded,4,0,1229.2817679558,6141,5196,17.4713416612644</v>
      </c>
      <c r="AD65" s="5" t="str">
        <f t="shared" si="17"/>
        <v/>
      </c>
    </row>
    <row r="66" spans="1:30">
      <c r="A66" s="7">
        <v>1</v>
      </c>
      <c r="B66" s="5" t="str">
        <f t="shared" si="6"/>
        <v>11161081</v>
      </c>
      <c r="C66" s="7">
        <v>1161</v>
      </c>
      <c r="D66" s="12">
        <f t="shared" si="7"/>
        <v>1331</v>
      </c>
      <c r="E66" s="15"/>
      <c r="F66" s="5" t="str">
        <f t="shared" si="8"/>
        <v>11161081</v>
      </c>
      <c r="G66" s="5" t="str">
        <f>IF(A66=7,"",VLOOKUP(engines!$A66,LegendAndTables!$C$4:$D$11,2,FALSE))</f>
        <v>premium unleaded (recommended)</v>
      </c>
      <c r="H66" s="5">
        <f>IF(G66="","",IF(I66=0,_xlfn.XLOOKUP(J66,LegendAndTables!$D$14:$D$21,LegendAndTables!$C$14:$C$21,0,-1,2),_xlfn.XLOOKUP(J66,LegendAndTables!$E$14:$E$21,LegendAndTables!$C$14:$C$21,0,-1,2)))</f>
        <v>8</v>
      </c>
      <c r="I66" s="5">
        <f t="shared" si="9"/>
        <v>1</v>
      </c>
      <c r="J66" s="12">
        <f t="shared" ref="J66:J129" si="18">IF(G66="","",(C66/N66)*1000)</f>
        <v>4548.3927836869007</v>
      </c>
      <c r="K66" s="12">
        <f t="shared" si="10"/>
        <v>7170.4500000000007</v>
      </c>
      <c r="L66" s="12">
        <f t="shared" si="11"/>
        <v>6212.4500000000007</v>
      </c>
      <c r="M66" s="14">
        <f>IF(G66="","",(4.966747+(23.27979-4.966747)/(1+(C66/463.6174)))*_xlfn.XLOOKUP(engines!G66,LegendAndTables!$D$4:$D$11,LegendAndTables!$E$4:$E$11,0,0,1)*IF(O66=0,1,1.2)*(1-0.01*H66))</f>
        <v>11.365317079781345</v>
      </c>
      <c r="N66" s="12">
        <f t="shared" ref="N66:N129" si="19">IF(G66="","",(127+(0.1*C66))*IF(I66=1,1.05,1))</f>
        <v>255.25500000000002</v>
      </c>
      <c r="O66" s="7">
        <v>1</v>
      </c>
      <c r="P66" s="7">
        <v>829</v>
      </c>
      <c r="Q66" s="7">
        <v>958</v>
      </c>
      <c r="R66" s="12">
        <f t="shared" ref="R66:R129" si="20">IF(G66="","",((C66*5252)/L66)/0.73756)</f>
        <v>1330.7506136490574</v>
      </c>
      <c r="S66" s="15"/>
      <c r="T66" s="5" t="str">
        <f t="shared" si="12"/>
        <v/>
      </c>
      <c r="U66" s="5" t="str">
        <f>IF(A66&lt;&gt;7,"",VLOOKUP(engines!$A66,LegendAndTables!$C$4:$D$11,2,FALSE))</f>
        <v/>
      </c>
      <c r="V66" s="12" t="str">
        <f t="shared" si="13"/>
        <v/>
      </c>
      <c r="W66" s="12" t="str">
        <f t="shared" ref="W66:W129" si="21">IF(U66="","",C66*745.699872/V66)</f>
        <v/>
      </c>
      <c r="X66" s="12" t="str">
        <f t="shared" ref="X66:X129" si="22">IF(U66="","",124.3065+(61.25141-124.3065)/(1+(C66/390.72)^1.907076))</f>
        <v/>
      </c>
      <c r="Y66" s="14" t="str">
        <f t="shared" si="14"/>
        <v/>
      </c>
      <c r="Z66" s="12" t="str">
        <f t="shared" ref="Z66:Z129" si="23">IF(U66="","",((C66*5252)/4750)/0.73756)</f>
        <v/>
      </c>
      <c r="AA66" s="15"/>
      <c r="AB66" s="5" t="str">
        <f t="shared" si="15"/>
        <v>11161081,1161,1331</v>
      </c>
      <c r="AC66" s="5" t="str">
        <f t="shared" si="16"/>
        <v>11161081,premium unleaded (recommended),8,1,4548.3927836869,7170.45,6212.45,11.3653170797813</v>
      </c>
      <c r="AD66" s="5" t="str">
        <f t="shared" si="17"/>
        <v/>
      </c>
    </row>
    <row r="67" spans="1:30">
      <c r="A67" s="7">
        <v>3</v>
      </c>
      <c r="B67" s="5" t="str">
        <f t="shared" ref="B67:B130" si="24">IF(G67&lt;&gt;"",CONCATENATE(A67,RIGHT("0000"&amp;C67,4),RIGHT("00"&amp;H67,2),I67),CONCATENATE(A67,RIGHT("0000"&amp;C67,4),ROUND(Y67*100,0)))</f>
        <v>30433050</v>
      </c>
      <c r="C67" s="7">
        <v>433</v>
      </c>
      <c r="D67" s="12">
        <f t="shared" ref="D67:D130" si="25">ROUND(IF(R67&lt;&gt;"",R67,Z67),0)</f>
        <v>518</v>
      </c>
      <c r="E67" s="15"/>
      <c r="F67" s="5" t="str">
        <f t="shared" ref="F67:F130" si="26">IF(G67="","",B67)</f>
        <v>30433050</v>
      </c>
      <c r="G67" s="5" t="str">
        <f>IF(A67=7,"",VLOOKUP(engines!$A67,LegendAndTables!$C$4:$D$11,2,FALSE))</f>
        <v>premium unleaded (required)</v>
      </c>
      <c r="H67" s="5">
        <f>IF(G67="","",IF(I67=0,_xlfn.XLOOKUP(J67,LegendAndTables!$D$14:$D$21,LegendAndTables!$C$14:$C$21,0,-1,2),_xlfn.XLOOKUP(J67,LegendAndTables!$E$14:$E$21,LegendAndTables!$C$14:$C$21,0,-1,2)))</f>
        <v>5</v>
      </c>
      <c r="I67" s="5">
        <f t="shared" ref="I67:I130" si="27">IF(G67="","",O67)</f>
        <v>0</v>
      </c>
      <c r="J67" s="12">
        <f t="shared" si="18"/>
        <v>2542.5719318849087</v>
      </c>
      <c r="K67" s="12">
        <f t="shared" ref="K67:K130" si="28">IF(G67="","",IF(G67="diesel",4500+P67,6000+P67)*IF(I67=1,1.05,1))</f>
        <v>6525</v>
      </c>
      <c r="L67" s="12">
        <f t="shared" ref="L67:L130" si="29">IF(G67="","",K67-Q67)</f>
        <v>5951</v>
      </c>
      <c r="M67" s="14">
        <f>IF(G67="","",(4.966747+(23.27979-4.966747)/(1+(C67/463.6174)))*_xlfn.XLOOKUP(engines!G67,LegendAndTables!$D$4:$D$11,LegendAndTables!$E$4:$E$11,0,0,1)*IF(O67=0,1,1.2)*(1-0.01*H67))</f>
        <v>14.12556966252725</v>
      </c>
      <c r="N67" s="12">
        <f t="shared" si="19"/>
        <v>170.3</v>
      </c>
      <c r="O67" s="7">
        <v>0</v>
      </c>
      <c r="P67" s="7">
        <v>525</v>
      </c>
      <c r="Q67" s="7">
        <v>574</v>
      </c>
      <c r="R67" s="12">
        <f t="shared" si="20"/>
        <v>518.11397650838865</v>
      </c>
      <c r="S67" s="15"/>
      <c r="T67" s="5" t="str">
        <f t="shared" ref="T67:T130" si="30">IF(U67="","",B67)</f>
        <v/>
      </c>
      <c r="U67" s="5" t="str">
        <f>IF(A67&lt;&gt;7,"",VLOOKUP(engines!$A67,LegendAndTables!$C$4:$D$11,2,FALSE))</f>
        <v/>
      </c>
      <c r="V67" s="12" t="str">
        <f t="shared" ref="V67:V130" si="31">IF(U67="","",3669.741+(-11726.07-3669.741)/(1+(X67/0.00007159594)^0.09225318))</f>
        <v/>
      </c>
      <c r="W67" s="12" t="str">
        <f t="shared" si="21"/>
        <v/>
      </c>
      <c r="X67" s="12" t="str">
        <f t="shared" si="22"/>
        <v/>
      </c>
      <c r="Y67" s="14" t="str">
        <f t="shared" ref="Y67:Y130" si="32">IF(U67="","",(4.966747+(23.27979-4.966747)/(1+(C67/463.6174)))/2.35)</f>
        <v/>
      </c>
      <c r="Z67" s="12" t="str">
        <f t="shared" si="23"/>
        <v/>
      </c>
      <c r="AA67" s="15"/>
      <c r="AB67" s="5" t="str">
        <f t="shared" ref="AB67:AB130" si="33">B67&amp;","&amp;C67&amp;","&amp;D67</f>
        <v>30433050,433,518</v>
      </c>
      <c r="AC67" s="5" t="str">
        <f t="shared" ref="AC67:AC130" si="34">IF(F67&lt;&gt;"",F67&amp;","&amp;G67&amp;","&amp;H67&amp;","&amp;I67&amp;","&amp;J67&amp;","&amp;K67&amp;","&amp;L67&amp;","&amp;M67,"")</f>
        <v>30433050,premium unleaded (required),5,0,2542.57193188491,6525,5951,14.1255696625272</v>
      </c>
      <c r="AD67" s="5" t="str">
        <f t="shared" ref="AD67:AD130" si="35">IF(T67&lt;&gt;"",T67&amp;","&amp;U67&amp;","&amp;V67&amp;","&amp;W67&amp;","&amp;X67&amp;","&amp;Y67,"")</f>
        <v/>
      </c>
    </row>
    <row r="68" spans="1:30">
      <c r="A68" s="7">
        <v>6</v>
      </c>
      <c r="B68" s="5" t="str">
        <f t="shared" si="24"/>
        <v>61448100</v>
      </c>
      <c r="C68" s="7">
        <v>1448</v>
      </c>
      <c r="D68" s="12">
        <f t="shared" si="25"/>
        <v>1829</v>
      </c>
      <c r="E68" s="15"/>
      <c r="F68" s="5" t="str">
        <f t="shared" si="26"/>
        <v>61448100</v>
      </c>
      <c r="G68" s="5" t="str">
        <f>IF(A68=7,"",VLOOKUP(engines!$A68,LegendAndTables!$C$4:$D$11,2,FALSE))</f>
        <v>flex-fuel (premium unleaded required/E85)</v>
      </c>
      <c r="H68" s="5">
        <f>IF(G68="","",IF(I68=0,_xlfn.XLOOKUP(J68,LegendAndTables!$D$14:$D$21,LegendAndTables!$C$14:$C$21,0,-1,2),_xlfn.XLOOKUP(J68,LegendAndTables!$E$14:$E$21,LegendAndTables!$C$14:$C$21,0,-1,2)))</f>
        <v>10</v>
      </c>
      <c r="I68" s="5">
        <f t="shared" si="27"/>
        <v>0</v>
      </c>
      <c r="J68" s="12">
        <f t="shared" si="18"/>
        <v>5327.4466519499629</v>
      </c>
      <c r="K68" s="12">
        <f t="shared" si="28"/>
        <v>6546</v>
      </c>
      <c r="L68" s="12">
        <f t="shared" si="29"/>
        <v>5638</v>
      </c>
      <c r="M68" s="14">
        <f>IF(G68="","",(4.966747+(23.27979-4.966747)/(1+(C68/463.6174)))*_xlfn.XLOOKUP(engines!G68,LegendAndTables!$D$4:$D$11,LegendAndTables!$E$4:$E$11,0,0,1)*IF(O68=0,1,1.2)*(1-0.01*H68))</f>
        <v>9.3987325094329304</v>
      </c>
      <c r="N68" s="12">
        <f t="shared" si="19"/>
        <v>271.8</v>
      </c>
      <c r="O68" s="7">
        <v>0</v>
      </c>
      <c r="P68" s="7">
        <v>546</v>
      </c>
      <c r="Q68" s="7">
        <v>908</v>
      </c>
      <c r="R68" s="12">
        <f t="shared" si="20"/>
        <v>1828.8195349781945</v>
      </c>
      <c r="S68" s="15"/>
      <c r="T68" s="5" t="str">
        <f t="shared" si="30"/>
        <v/>
      </c>
      <c r="U68" s="5" t="str">
        <f>IF(A68&lt;&gt;7,"",VLOOKUP(engines!$A68,LegendAndTables!$C$4:$D$11,2,FALSE))</f>
        <v/>
      </c>
      <c r="V68" s="12" t="str">
        <f t="shared" si="31"/>
        <v/>
      </c>
      <c r="W68" s="12" t="str">
        <f t="shared" si="21"/>
        <v/>
      </c>
      <c r="X68" s="12" t="str">
        <f t="shared" si="22"/>
        <v/>
      </c>
      <c r="Y68" s="14" t="str">
        <f t="shared" si="32"/>
        <v/>
      </c>
      <c r="Z68" s="12" t="str">
        <f t="shared" si="23"/>
        <v/>
      </c>
      <c r="AA68" s="15"/>
      <c r="AB68" s="5" t="str">
        <f t="shared" si="33"/>
        <v>61448100,1448,1829</v>
      </c>
      <c r="AC68" s="5" t="str">
        <f t="shared" si="34"/>
        <v>61448100,flex-fuel (premium unleaded required/E85),10,0,5327.44665194996,6546,5638,9.39873250943293</v>
      </c>
      <c r="AD68" s="5" t="str">
        <f t="shared" si="35"/>
        <v/>
      </c>
    </row>
    <row r="69" spans="1:30">
      <c r="A69" s="7">
        <v>6</v>
      </c>
      <c r="B69" s="5" t="str">
        <f t="shared" si="24"/>
        <v>60698080</v>
      </c>
      <c r="C69" s="7">
        <v>698</v>
      </c>
      <c r="D69" s="12">
        <f t="shared" si="25"/>
        <v>762</v>
      </c>
      <c r="E69" s="15"/>
      <c r="F69" s="5" t="str">
        <f t="shared" si="26"/>
        <v>60698080</v>
      </c>
      <c r="G69" s="5" t="str">
        <f>IF(A69=7,"",VLOOKUP(engines!$A69,LegendAndTables!$C$4:$D$11,2,FALSE))</f>
        <v>flex-fuel (premium unleaded required/E85)</v>
      </c>
      <c r="H69" s="5">
        <f>IF(G69="","",IF(I69=0,_xlfn.XLOOKUP(J69,LegendAndTables!$D$14:$D$21,LegendAndTables!$C$14:$C$21,0,-1,2),_xlfn.XLOOKUP(J69,LegendAndTables!$E$14:$E$21,LegendAndTables!$C$14:$C$21,0,-1,2)))</f>
        <v>8</v>
      </c>
      <c r="I69" s="5">
        <f t="shared" si="27"/>
        <v>0</v>
      </c>
      <c r="J69" s="12">
        <f t="shared" si="18"/>
        <v>3546.7479674796746</v>
      </c>
      <c r="K69" s="12">
        <f t="shared" si="28"/>
        <v>7340</v>
      </c>
      <c r="L69" s="12">
        <f t="shared" si="29"/>
        <v>6525</v>
      </c>
      <c r="M69" s="14">
        <f>IF(G69="","",(4.966747+(23.27979-4.966747)/(1+(C69/463.6174)))*_xlfn.XLOOKUP(engines!G69,LegendAndTables!$D$4:$D$11,LegendAndTables!$E$4:$E$11,0,0,1)*IF(O69=0,1,1.2)*(1-0.01*H69))</f>
        <v>12.535978599197065</v>
      </c>
      <c r="N69" s="12">
        <f t="shared" si="19"/>
        <v>196.8</v>
      </c>
      <c r="O69" s="7">
        <v>0</v>
      </c>
      <c r="P69" s="7">
        <v>1340</v>
      </c>
      <c r="Q69" s="7">
        <v>815</v>
      </c>
      <c r="R69" s="12">
        <f t="shared" si="20"/>
        <v>761.7321190987202</v>
      </c>
      <c r="S69" s="15"/>
      <c r="T69" s="5" t="str">
        <f t="shared" si="30"/>
        <v/>
      </c>
      <c r="U69" s="5" t="str">
        <f>IF(A69&lt;&gt;7,"",VLOOKUP(engines!$A69,LegendAndTables!$C$4:$D$11,2,FALSE))</f>
        <v/>
      </c>
      <c r="V69" s="12" t="str">
        <f t="shared" si="31"/>
        <v/>
      </c>
      <c r="W69" s="12" t="str">
        <f t="shared" si="21"/>
        <v/>
      </c>
      <c r="X69" s="12" t="str">
        <f t="shared" si="22"/>
        <v/>
      </c>
      <c r="Y69" s="14" t="str">
        <f t="shared" si="32"/>
        <v/>
      </c>
      <c r="Z69" s="12" t="str">
        <f t="shared" si="23"/>
        <v/>
      </c>
      <c r="AA69" s="15"/>
      <c r="AB69" s="5" t="str">
        <f t="shared" si="33"/>
        <v>60698080,698,762</v>
      </c>
      <c r="AC69" s="5" t="str">
        <f t="shared" si="34"/>
        <v>60698080,flex-fuel (premium unleaded required/E85),8,0,3546.74796747967,7340,6525,12.5359785991971</v>
      </c>
      <c r="AD69" s="5" t="str">
        <f t="shared" si="35"/>
        <v/>
      </c>
    </row>
    <row r="70" spans="1:30">
      <c r="A70" s="7">
        <v>4</v>
      </c>
      <c r="B70" s="5" t="str">
        <f t="shared" si="24"/>
        <v>40663061</v>
      </c>
      <c r="C70" s="7">
        <v>663</v>
      </c>
      <c r="D70" s="12">
        <f t="shared" si="25"/>
        <v>1094</v>
      </c>
      <c r="E70" s="15"/>
      <c r="F70" s="5" t="str">
        <f t="shared" si="26"/>
        <v>40663061</v>
      </c>
      <c r="G70" s="5" t="str">
        <f>IF(A70=7,"",VLOOKUP(engines!$A70,LegendAndTables!$C$4:$D$11,2,FALSE))</f>
        <v>diesel</v>
      </c>
      <c r="H70" s="5">
        <f>IF(G70="","",IF(I70=0,_xlfn.XLOOKUP(J70,LegendAndTables!$D$14:$D$21,LegendAndTables!$C$14:$C$21,0,-1,2),_xlfn.XLOOKUP(J70,LegendAndTables!$E$14:$E$21,LegendAndTables!$C$14:$C$21,0,-1,2)))</f>
        <v>6</v>
      </c>
      <c r="I70" s="5">
        <f t="shared" si="27"/>
        <v>1</v>
      </c>
      <c r="J70" s="12">
        <f t="shared" si="18"/>
        <v>3266.5730544675189</v>
      </c>
      <c r="K70" s="12">
        <f t="shared" si="28"/>
        <v>5234.25</v>
      </c>
      <c r="L70" s="12">
        <f t="shared" si="29"/>
        <v>4314.25</v>
      </c>
      <c r="M70" s="14">
        <f>IF(G70="","",(4.966747+(23.27979-4.966747)/(1+(C70/463.6174)))*_xlfn.XLOOKUP(engines!G70,LegendAndTables!$D$4:$D$11,LegendAndTables!$E$4:$E$11,0,0,1)*IF(O70=0,1,1.2)*(1-0.01*H70))</f>
        <v>16.923786409051683</v>
      </c>
      <c r="N70" s="12">
        <f t="shared" si="19"/>
        <v>202.96500000000003</v>
      </c>
      <c r="O70" s="7">
        <v>1</v>
      </c>
      <c r="P70" s="7">
        <v>485</v>
      </c>
      <c r="Q70" s="7">
        <v>920</v>
      </c>
      <c r="R70" s="12">
        <f t="shared" si="20"/>
        <v>1094.2979418442867</v>
      </c>
      <c r="S70" s="15"/>
      <c r="T70" s="5" t="str">
        <f t="shared" si="30"/>
        <v/>
      </c>
      <c r="U70" s="5" t="str">
        <f>IF(A70&lt;&gt;7,"",VLOOKUP(engines!$A70,LegendAndTables!$C$4:$D$11,2,FALSE))</f>
        <v/>
      </c>
      <c r="V70" s="12" t="str">
        <f t="shared" si="31"/>
        <v/>
      </c>
      <c r="W70" s="12" t="str">
        <f t="shared" si="21"/>
        <v/>
      </c>
      <c r="X70" s="12" t="str">
        <f t="shared" si="22"/>
        <v/>
      </c>
      <c r="Y70" s="14" t="str">
        <f t="shared" si="32"/>
        <v/>
      </c>
      <c r="Z70" s="12" t="str">
        <f t="shared" si="23"/>
        <v/>
      </c>
      <c r="AA70" s="15"/>
      <c r="AB70" s="5" t="str">
        <f t="shared" si="33"/>
        <v>40663061,663,1094</v>
      </c>
      <c r="AC70" s="5" t="str">
        <f t="shared" si="34"/>
        <v>40663061,diesel,6,1,3266.57305446752,5234.25,4314.25,16.9237864090517</v>
      </c>
      <c r="AD70" s="5" t="str">
        <f t="shared" si="35"/>
        <v/>
      </c>
    </row>
    <row r="71" spans="1:30">
      <c r="A71" s="7">
        <v>5</v>
      </c>
      <c r="B71" s="5" t="str">
        <f t="shared" si="24"/>
        <v>50054030</v>
      </c>
      <c r="C71" s="7">
        <v>54</v>
      </c>
      <c r="D71" s="12">
        <f t="shared" si="25"/>
        <v>71</v>
      </c>
      <c r="E71" s="15"/>
      <c r="F71" s="5" t="str">
        <f t="shared" si="26"/>
        <v>50054030</v>
      </c>
      <c r="G71" s="5" t="str">
        <f>IF(A71=7,"",VLOOKUP(engines!$A71,LegendAndTables!$C$4:$D$11,2,FALSE))</f>
        <v>flex-fuel (premium unleaded recommended/E85)</v>
      </c>
      <c r="H71" s="5">
        <f>IF(G71="","",IF(I71=0,_xlfn.XLOOKUP(J71,LegendAndTables!$D$14:$D$21,LegendAndTables!$C$14:$C$21,0,-1,2),_xlfn.XLOOKUP(J71,LegendAndTables!$E$14:$E$21,LegendAndTables!$C$14:$C$21,0,-1,2)))</f>
        <v>3</v>
      </c>
      <c r="I71" s="5">
        <f t="shared" si="27"/>
        <v>0</v>
      </c>
      <c r="J71" s="12">
        <f t="shared" si="18"/>
        <v>407.85498489425981</v>
      </c>
      <c r="K71" s="12">
        <f t="shared" si="28"/>
        <v>6072</v>
      </c>
      <c r="L71" s="12">
        <f t="shared" si="29"/>
        <v>5412</v>
      </c>
      <c r="M71" s="14">
        <f>IF(G71="","",(4.966747+(23.27979-4.966747)/(1+(C71/463.6174)))*_xlfn.XLOOKUP(engines!G71,LegendAndTables!$D$4:$D$11,LegendAndTables!$E$4:$E$11,0,0,1)*IF(O71=0,1,1.2)*(1-0.01*H71))</f>
        <v>22.386475734282641</v>
      </c>
      <c r="N71" s="12">
        <f t="shared" si="19"/>
        <v>132.4</v>
      </c>
      <c r="O71" s="7">
        <v>0</v>
      </c>
      <c r="P71" s="7">
        <v>72</v>
      </c>
      <c r="Q71" s="7">
        <v>660</v>
      </c>
      <c r="R71" s="12">
        <f t="shared" si="20"/>
        <v>71.049877531103036</v>
      </c>
      <c r="S71" s="15"/>
      <c r="T71" s="5" t="str">
        <f t="shared" si="30"/>
        <v/>
      </c>
      <c r="U71" s="5" t="str">
        <f>IF(A71&lt;&gt;7,"",VLOOKUP(engines!$A71,LegendAndTables!$C$4:$D$11,2,FALSE))</f>
        <v/>
      </c>
      <c r="V71" s="12" t="str">
        <f t="shared" si="31"/>
        <v/>
      </c>
      <c r="W71" s="12" t="str">
        <f t="shared" si="21"/>
        <v/>
      </c>
      <c r="X71" s="12" t="str">
        <f t="shared" si="22"/>
        <v/>
      </c>
      <c r="Y71" s="14" t="str">
        <f t="shared" si="32"/>
        <v/>
      </c>
      <c r="Z71" s="12" t="str">
        <f t="shared" si="23"/>
        <v/>
      </c>
      <c r="AA71" s="15"/>
      <c r="AB71" s="5" t="str">
        <f t="shared" si="33"/>
        <v>50054030,54,71</v>
      </c>
      <c r="AC71" s="5" t="str">
        <f t="shared" si="34"/>
        <v>50054030,flex-fuel (premium unleaded recommended/E85),3,0,407.85498489426,6072,5412,22.3864757342826</v>
      </c>
      <c r="AD71" s="5" t="str">
        <f t="shared" si="35"/>
        <v/>
      </c>
    </row>
    <row r="72" spans="1:30">
      <c r="A72" s="7">
        <v>4</v>
      </c>
      <c r="B72" s="5" t="str">
        <f t="shared" si="24"/>
        <v>40191040</v>
      </c>
      <c r="C72" s="7">
        <v>191</v>
      </c>
      <c r="D72" s="12">
        <f t="shared" si="25"/>
        <v>319</v>
      </c>
      <c r="E72" s="15"/>
      <c r="F72" s="5" t="str">
        <f t="shared" si="26"/>
        <v>40191040</v>
      </c>
      <c r="G72" s="5" t="str">
        <f>IF(A72=7,"",VLOOKUP(engines!$A72,LegendAndTables!$C$4:$D$11,2,FALSE))</f>
        <v>diesel</v>
      </c>
      <c r="H72" s="5">
        <f>IF(G72="","",IF(I72=0,_xlfn.XLOOKUP(J72,LegendAndTables!$D$14:$D$21,LegendAndTables!$C$14:$C$21,0,-1,2),_xlfn.XLOOKUP(J72,LegendAndTables!$E$14:$E$21,LegendAndTables!$C$14:$C$21,0,-1,2)))</f>
        <v>4</v>
      </c>
      <c r="I72" s="5">
        <f t="shared" si="27"/>
        <v>0</v>
      </c>
      <c r="J72" s="12">
        <f t="shared" si="18"/>
        <v>1307.3237508555783</v>
      </c>
      <c r="K72" s="12">
        <f t="shared" si="28"/>
        <v>4858</v>
      </c>
      <c r="L72" s="12">
        <f t="shared" si="29"/>
        <v>4264</v>
      </c>
      <c r="M72" s="14">
        <f>IF(G72="","",(4.966747+(23.27979-4.966747)/(1+(C72/463.6174)))*_xlfn.XLOOKUP(engines!G72,LegendAndTables!$D$4:$D$11,LegendAndTables!$E$4:$E$11,0,0,1)*IF(O72=0,1,1.2)*(1-0.01*H72))</f>
        <v>20.662882130121488</v>
      </c>
      <c r="N72" s="12">
        <f t="shared" si="19"/>
        <v>146.1</v>
      </c>
      <c r="O72" s="7">
        <v>0</v>
      </c>
      <c r="P72" s="7">
        <v>358</v>
      </c>
      <c r="Q72" s="7">
        <v>594</v>
      </c>
      <c r="R72" s="12">
        <f t="shared" si="20"/>
        <v>318.96536900181087</v>
      </c>
      <c r="S72" s="15"/>
      <c r="T72" s="5" t="str">
        <f t="shared" si="30"/>
        <v/>
      </c>
      <c r="U72" s="5" t="str">
        <f>IF(A72&lt;&gt;7,"",VLOOKUP(engines!$A72,LegendAndTables!$C$4:$D$11,2,FALSE))</f>
        <v/>
      </c>
      <c r="V72" s="12" t="str">
        <f t="shared" si="31"/>
        <v/>
      </c>
      <c r="W72" s="12" t="str">
        <f t="shared" si="21"/>
        <v/>
      </c>
      <c r="X72" s="12" t="str">
        <f t="shared" si="22"/>
        <v/>
      </c>
      <c r="Y72" s="14" t="str">
        <f t="shared" si="32"/>
        <v/>
      </c>
      <c r="Z72" s="12" t="str">
        <f t="shared" si="23"/>
        <v/>
      </c>
      <c r="AA72" s="15"/>
      <c r="AB72" s="5" t="str">
        <f t="shared" si="33"/>
        <v>40191040,191,319</v>
      </c>
      <c r="AC72" s="5" t="str">
        <f t="shared" si="34"/>
        <v>40191040,diesel,4,0,1307.32375085558,4858,4264,20.6628821301215</v>
      </c>
      <c r="AD72" s="5" t="str">
        <f t="shared" si="35"/>
        <v/>
      </c>
    </row>
    <row r="73" spans="1:30">
      <c r="A73" s="7">
        <v>6</v>
      </c>
      <c r="B73" s="5" t="str">
        <f t="shared" si="24"/>
        <v>61231080</v>
      </c>
      <c r="C73" s="7">
        <v>1231</v>
      </c>
      <c r="D73" s="12">
        <f t="shared" si="25"/>
        <v>1563</v>
      </c>
      <c r="E73" s="15"/>
      <c r="F73" s="5" t="str">
        <f t="shared" si="26"/>
        <v>61231080</v>
      </c>
      <c r="G73" s="5" t="str">
        <f>IF(A73=7,"",VLOOKUP(engines!$A73,LegendAndTables!$C$4:$D$11,2,FALSE))</f>
        <v>flex-fuel (premium unleaded required/E85)</v>
      </c>
      <c r="H73" s="5">
        <f>IF(G73="","",IF(I73=0,_xlfn.XLOOKUP(J73,LegendAndTables!$D$14:$D$21,LegendAndTables!$C$14:$C$21,0,-1,2),_xlfn.XLOOKUP(J73,LegendAndTables!$E$14:$E$21,LegendAndTables!$C$14:$C$21,0,-1,2)))</f>
        <v>8</v>
      </c>
      <c r="I73" s="5">
        <f t="shared" si="27"/>
        <v>0</v>
      </c>
      <c r="J73" s="12">
        <f t="shared" si="18"/>
        <v>4922.0311875249899</v>
      </c>
      <c r="K73" s="12">
        <f t="shared" si="28"/>
        <v>6516</v>
      </c>
      <c r="L73" s="12">
        <f t="shared" si="29"/>
        <v>5607</v>
      </c>
      <c r="M73" s="14">
        <f>IF(G73="","",(4.966747+(23.27979-4.966747)/(1+(C73/463.6174)))*_xlfn.XLOOKUP(engines!G73,LegendAndTables!$D$4:$D$11,LegendAndTables!$E$4:$E$11,0,0,1)*IF(O73=0,1,1.2)*(1-0.01*H73))</f>
        <v>10.188381915738701</v>
      </c>
      <c r="N73" s="12">
        <f t="shared" si="19"/>
        <v>250.10000000000002</v>
      </c>
      <c r="O73" s="7">
        <v>0</v>
      </c>
      <c r="P73" s="7">
        <v>516</v>
      </c>
      <c r="Q73" s="7">
        <v>909</v>
      </c>
      <c r="R73" s="12">
        <f t="shared" si="20"/>
        <v>1563.3451066165435</v>
      </c>
      <c r="S73" s="15"/>
      <c r="T73" s="5" t="str">
        <f t="shared" si="30"/>
        <v/>
      </c>
      <c r="U73" s="5" t="str">
        <f>IF(A73&lt;&gt;7,"",VLOOKUP(engines!$A73,LegendAndTables!$C$4:$D$11,2,FALSE))</f>
        <v/>
      </c>
      <c r="V73" s="12" t="str">
        <f t="shared" si="31"/>
        <v/>
      </c>
      <c r="W73" s="12" t="str">
        <f t="shared" si="21"/>
        <v/>
      </c>
      <c r="X73" s="12" t="str">
        <f t="shared" si="22"/>
        <v/>
      </c>
      <c r="Y73" s="14" t="str">
        <f t="shared" si="32"/>
        <v/>
      </c>
      <c r="Z73" s="12" t="str">
        <f t="shared" si="23"/>
        <v/>
      </c>
      <c r="AA73" s="15"/>
      <c r="AB73" s="5" t="str">
        <f t="shared" si="33"/>
        <v>61231080,1231,1563</v>
      </c>
      <c r="AC73" s="5" t="str">
        <f t="shared" si="34"/>
        <v>61231080,flex-fuel (premium unleaded required/E85),8,0,4922.03118752499,6516,5607,10.1883819157387</v>
      </c>
      <c r="AD73" s="5" t="str">
        <f t="shared" si="35"/>
        <v/>
      </c>
    </row>
    <row r="74" spans="1:30">
      <c r="A74" s="7">
        <v>8</v>
      </c>
      <c r="B74" s="5" t="str">
        <f t="shared" si="24"/>
        <v>81105081</v>
      </c>
      <c r="C74" s="7">
        <v>1105</v>
      </c>
      <c r="D74" s="12">
        <f t="shared" si="25"/>
        <v>1244</v>
      </c>
      <c r="E74" s="15"/>
      <c r="F74" s="5" t="str">
        <f t="shared" si="26"/>
        <v>81105081</v>
      </c>
      <c r="G74" s="5" t="str">
        <f>IF(A74=7,"",VLOOKUP(engines!$A74,LegendAndTables!$C$4:$D$11,2,FALSE))</f>
        <v>flex-fuel (unleaded/E85)</v>
      </c>
      <c r="H74" s="5">
        <f>IF(G74="","",IF(I74=0,_xlfn.XLOOKUP(J74,LegendAndTables!$D$14:$D$21,LegendAndTables!$C$14:$C$21,0,-1,2),_xlfn.XLOOKUP(J74,LegendAndTables!$E$14:$E$21,LegendAndTables!$C$14:$C$21,0,-1,2)))</f>
        <v>8</v>
      </c>
      <c r="I74" s="5">
        <f t="shared" si="27"/>
        <v>1</v>
      </c>
      <c r="J74" s="12">
        <f t="shared" si="18"/>
        <v>4431.0776942355888</v>
      </c>
      <c r="K74" s="12">
        <f t="shared" si="28"/>
        <v>6961.5</v>
      </c>
      <c r="L74" s="12">
        <f t="shared" si="29"/>
        <v>6325.5</v>
      </c>
      <c r="M74" s="14">
        <f>IF(G74="","",(4.966747+(23.27979-4.966747)/(1+(C74/463.6174)))*_xlfn.XLOOKUP(engines!G74,LegendAndTables!$D$4:$D$11,LegendAndTables!$E$4:$E$11,0,0,1)*IF(O74=0,1,1.2)*(1-0.01*H74))</f>
        <v>12.26087499280378</v>
      </c>
      <c r="N74" s="12">
        <f t="shared" si="19"/>
        <v>249.375</v>
      </c>
      <c r="O74" s="7">
        <v>1</v>
      </c>
      <c r="P74" s="7">
        <v>630</v>
      </c>
      <c r="Q74" s="7">
        <v>636</v>
      </c>
      <c r="R74" s="12">
        <f t="shared" si="20"/>
        <v>1243.9266713044328</v>
      </c>
      <c r="S74" s="15"/>
      <c r="T74" s="5" t="str">
        <f t="shared" si="30"/>
        <v/>
      </c>
      <c r="U74" s="5" t="str">
        <f>IF(A74&lt;&gt;7,"",VLOOKUP(engines!$A74,LegendAndTables!$C$4:$D$11,2,FALSE))</f>
        <v/>
      </c>
      <c r="V74" s="12" t="str">
        <f t="shared" si="31"/>
        <v/>
      </c>
      <c r="W74" s="12" t="str">
        <f t="shared" si="21"/>
        <v/>
      </c>
      <c r="X74" s="12" t="str">
        <f t="shared" si="22"/>
        <v/>
      </c>
      <c r="Y74" s="14" t="str">
        <f t="shared" si="32"/>
        <v/>
      </c>
      <c r="Z74" s="12" t="str">
        <f t="shared" si="23"/>
        <v/>
      </c>
      <c r="AA74" s="15"/>
      <c r="AB74" s="5" t="str">
        <f t="shared" si="33"/>
        <v>81105081,1105,1244</v>
      </c>
      <c r="AC74" s="5" t="str">
        <f t="shared" si="34"/>
        <v>81105081,flex-fuel (unleaded/E85),8,1,4431.07769423559,6961.5,6325.5,12.2608749928038</v>
      </c>
      <c r="AD74" s="5" t="str">
        <f t="shared" si="35"/>
        <v/>
      </c>
    </row>
    <row r="75" spans="1:30">
      <c r="A75" s="7">
        <v>3</v>
      </c>
      <c r="B75" s="5" t="str">
        <f t="shared" si="24"/>
        <v>30983081</v>
      </c>
      <c r="C75" s="7">
        <v>983</v>
      </c>
      <c r="D75" s="12">
        <f t="shared" si="25"/>
        <v>1020</v>
      </c>
      <c r="E75" s="15"/>
      <c r="F75" s="5" t="str">
        <f t="shared" si="26"/>
        <v>30983081</v>
      </c>
      <c r="G75" s="5" t="str">
        <f>IF(A75=7,"",VLOOKUP(engines!$A75,LegendAndTables!$C$4:$D$11,2,FALSE))</f>
        <v>premium unleaded (required)</v>
      </c>
      <c r="H75" s="5">
        <f>IF(G75="","",IF(I75=0,_xlfn.XLOOKUP(J75,LegendAndTables!$D$14:$D$21,LegendAndTables!$C$14:$C$21,0,-1,2),_xlfn.XLOOKUP(J75,LegendAndTables!$E$14:$E$21,LegendAndTables!$C$14:$C$21,0,-1,2)))</f>
        <v>8</v>
      </c>
      <c r="I75" s="5">
        <f t="shared" si="27"/>
        <v>1</v>
      </c>
      <c r="J75" s="12">
        <f t="shared" si="18"/>
        <v>4155.3061526430365</v>
      </c>
      <c r="K75" s="12">
        <f t="shared" si="28"/>
        <v>7537.9500000000007</v>
      </c>
      <c r="L75" s="12">
        <f t="shared" si="29"/>
        <v>6863.9500000000007</v>
      </c>
      <c r="M75" s="14">
        <f>IF(G75="","",(4.966747+(23.27979-4.966747)/(1+(C75/463.6174)))*_xlfn.XLOOKUP(engines!G75,LegendAndTables!$D$4:$D$11,LegendAndTables!$E$4:$E$11,0,0,1)*IF(O75=0,1,1.2)*(1-0.01*H75))</f>
        <v>12.321582250107047</v>
      </c>
      <c r="N75" s="12">
        <f t="shared" si="19"/>
        <v>236.56500000000003</v>
      </c>
      <c r="O75" s="7">
        <v>1</v>
      </c>
      <c r="P75" s="7">
        <v>1179</v>
      </c>
      <c r="Q75" s="7">
        <v>674</v>
      </c>
      <c r="R75" s="12">
        <f t="shared" si="20"/>
        <v>1019.7806528795453</v>
      </c>
      <c r="S75" s="15"/>
      <c r="T75" s="5" t="str">
        <f t="shared" si="30"/>
        <v/>
      </c>
      <c r="U75" s="5" t="str">
        <f>IF(A75&lt;&gt;7,"",VLOOKUP(engines!$A75,LegendAndTables!$C$4:$D$11,2,FALSE))</f>
        <v/>
      </c>
      <c r="V75" s="12" t="str">
        <f t="shared" si="31"/>
        <v/>
      </c>
      <c r="W75" s="12" t="str">
        <f t="shared" si="21"/>
        <v/>
      </c>
      <c r="X75" s="12" t="str">
        <f t="shared" si="22"/>
        <v/>
      </c>
      <c r="Y75" s="14" t="str">
        <f t="shared" si="32"/>
        <v/>
      </c>
      <c r="Z75" s="12" t="str">
        <f t="shared" si="23"/>
        <v/>
      </c>
      <c r="AA75" s="15"/>
      <c r="AB75" s="5" t="str">
        <f t="shared" si="33"/>
        <v>30983081,983,1020</v>
      </c>
      <c r="AC75" s="5" t="str">
        <f t="shared" si="34"/>
        <v>30983081,premium unleaded (required),8,1,4155.30615264304,7537.95,6863.95,12.321582250107</v>
      </c>
      <c r="AD75" s="5" t="str">
        <f t="shared" si="35"/>
        <v/>
      </c>
    </row>
    <row r="76" spans="1:30">
      <c r="A76" s="7">
        <v>6</v>
      </c>
      <c r="B76" s="5" t="str">
        <f t="shared" si="24"/>
        <v>60068031</v>
      </c>
      <c r="C76" s="7">
        <v>68</v>
      </c>
      <c r="D76" s="12">
        <f t="shared" si="25"/>
        <v>77</v>
      </c>
      <c r="E76" s="15"/>
      <c r="F76" s="5" t="str">
        <f t="shared" si="26"/>
        <v>60068031</v>
      </c>
      <c r="G76" s="5" t="str">
        <f>IF(A76=7,"",VLOOKUP(engines!$A76,LegendAndTables!$C$4:$D$11,2,FALSE))</f>
        <v>flex-fuel (premium unleaded required/E85)</v>
      </c>
      <c r="H76" s="5">
        <f>IF(G76="","",IF(I76=0,_xlfn.XLOOKUP(J76,LegendAndTables!$D$14:$D$21,LegendAndTables!$C$14:$C$21,0,-1,2),_xlfn.XLOOKUP(J76,LegendAndTables!$E$14:$E$21,LegendAndTables!$C$14:$C$21,0,-1,2)))</f>
        <v>3</v>
      </c>
      <c r="I76" s="5">
        <f t="shared" si="27"/>
        <v>1</v>
      </c>
      <c r="J76" s="12">
        <f t="shared" si="18"/>
        <v>484.02021496191901</v>
      </c>
      <c r="K76" s="12">
        <f t="shared" si="28"/>
        <v>7071.75</v>
      </c>
      <c r="L76" s="12">
        <f t="shared" si="29"/>
        <v>6313.75</v>
      </c>
      <c r="M76" s="14">
        <f>IF(G76="","",(4.966747+(23.27979-4.966747)/(1+(C76/463.6174)))*_xlfn.XLOOKUP(engines!G76,LegendAndTables!$D$4:$D$11,LegendAndTables!$E$4:$E$11,0,0,1)*IF(O76=0,1,1.2)*(1-0.01*H76))</f>
        <v>27.051881392451349</v>
      </c>
      <c r="N76" s="12">
        <f t="shared" si="19"/>
        <v>140.49</v>
      </c>
      <c r="O76" s="7">
        <v>1</v>
      </c>
      <c r="P76" s="7">
        <v>735</v>
      </c>
      <c r="Q76" s="7">
        <v>758</v>
      </c>
      <c r="R76" s="12">
        <f t="shared" si="20"/>
        <v>76.691793277418967</v>
      </c>
      <c r="S76" s="15"/>
      <c r="T76" s="5" t="str">
        <f t="shared" si="30"/>
        <v/>
      </c>
      <c r="U76" s="5" t="str">
        <f>IF(A76&lt;&gt;7,"",VLOOKUP(engines!$A76,LegendAndTables!$C$4:$D$11,2,FALSE))</f>
        <v/>
      </c>
      <c r="V76" s="12" t="str">
        <f t="shared" si="31"/>
        <v/>
      </c>
      <c r="W76" s="12" t="str">
        <f t="shared" si="21"/>
        <v/>
      </c>
      <c r="X76" s="12" t="str">
        <f t="shared" si="22"/>
        <v/>
      </c>
      <c r="Y76" s="14" t="str">
        <f t="shared" si="32"/>
        <v/>
      </c>
      <c r="Z76" s="12" t="str">
        <f t="shared" si="23"/>
        <v/>
      </c>
      <c r="AA76" s="15"/>
      <c r="AB76" s="5" t="str">
        <f t="shared" si="33"/>
        <v>60068031,68,77</v>
      </c>
      <c r="AC76" s="5" t="str">
        <f t="shared" si="34"/>
        <v>60068031,flex-fuel (premium unleaded required/E85),3,1,484.020214961919,7071.75,6313.75,27.0518813924513</v>
      </c>
      <c r="AD76" s="5" t="str">
        <f t="shared" si="35"/>
        <v/>
      </c>
    </row>
    <row r="77" spans="1:30">
      <c r="A77" s="7">
        <v>4</v>
      </c>
      <c r="B77" s="5" t="str">
        <f t="shared" si="24"/>
        <v>40579060</v>
      </c>
      <c r="C77" s="7">
        <v>579</v>
      </c>
      <c r="D77" s="12">
        <f t="shared" si="25"/>
        <v>1115</v>
      </c>
      <c r="E77" s="15"/>
      <c r="F77" s="5" t="str">
        <f t="shared" si="26"/>
        <v>40579060</v>
      </c>
      <c r="G77" s="5" t="str">
        <f>IF(A77=7,"",VLOOKUP(engines!$A77,LegendAndTables!$C$4:$D$11,2,FALSE))</f>
        <v>diesel</v>
      </c>
      <c r="H77" s="5">
        <f>IF(G77="","",IF(I77=0,_xlfn.XLOOKUP(J77,LegendAndTables!$D$14:$D$21,LegendAndTables!$C$14:$C$21,0,-1,2),_xlfn.XLOOKUP(J77,LegendAndTables!$E$14:$E$21,LegendAndTables!$C$14:$C$21,0,-1,2)))</f>
        <v>6</v>
      </c>
      <c r="I77" s="5">
        <f t="shared" si="27"/>
        <v>0</v>
      </c>
      <c r="J77" s="12">
        <f t="shared" si="18"/>
        <v>3131.4223904813412</v>
      </c>
      <c r="K77" s="12">
        <f t="shared" si="28"/>
        <v>4513</v>
      </c>
      <c r="L77" s="12">
        <f t="shared" si="29"/>
        <v>3698</v>
      </c>
      <c r="M77" s="14">
        <f>IF(G77="","",(4.966747+(23.27979-4.966747)/(1+(C77/463.6174)))*_xlfn.XLOOKUP(engines!G77,LegendAndTables!$D$4:$D$11,LegendAndTables!$E$4:$E$11,0,0,1)*IF(O77=0,1,1.2)*(1-0.01*H77))</f>
        <v>14.788023862051684</v>
      </c>
      <c r="N77" s="12">
        <f t="shared" si="19"/>
        <v>184.9</v>
      </c>
      <c r="O77" s="7">
        <v>0</v>
      </c>
      <c r="P77" s="7">
        <v>13</v>
      </c>
      <c r="Q77" s="7">
        <v>815</v>
      </c>
      <c r="R77" s="12">
        <f t="shared" si="20"/>
        <v>1114.9079664575088</v>
      </c>
      <c r="S77" s="15"/>
      <c r="T77" s="5" t="str">
        <f t="shared" si="30"/>
        <v/>
      </c>
      <c r="U77" s="5" t="str">
        <f>IF(A77&lt;&gt;7,"",VLOOKUP(engines!$A77,LegendAndTables!$C$4:$D$11,2,FALSE))</f>
        <v/>
      </c>
      <c r="V77" s="12" t="str">
        <f t="shared" si="31"/>
        <v/>
      </c>
      <c r="W77" s="12" t="str">
        <f t="shared" si="21"/>
        <v/>
      </c>
      <c r="X77" s="12" t="str">
        <f t="shared" si="22"/>
        <v/>
      </c>
      <c r="Y77" s="14" t="str">
        <f t="shared" si="32"/>
        <v/>
      </c>
      <c r="Z77" s="12" t="str">
        <f t="shared" si="23"/>
        <v/>
      </c>
      <c r="AA77" s="15"/>
      <c r="AB77" s="5" t="str">
        <f t="shared" si="33"/>
        <v>40579060,579,1115</v>
      </c>
      <c r="AC77" s="5" t="str">
        <f t="shared" si="34"/>
        <v>40579060,diesel,6,0,3131.42239048134,4513,3698,14.7880238620517</v>
      </c>
      <c r="AD77" s="5" t="str">
        <f t="shared" si="35"/>
        <v/>
      </c>
    </row>
    <row r="78" spans="1:30">
      <c r="A78" s="7">
        <v>3</v>
      </c>
      <c r="B78" s="5" t="str">
        <f t="shared" si="24"/>
        <v>30908081</v>
      </c>
      <c r="C78" s="7">
        <v>908</v>
      </c>
      <c r="D78" s="12">
        <f t="shared" si="25"/>
        <v>959</v>
      </c>
      <c r="E78" s="15"/>
      <c r="F78" s="5" t="str">
        <f t="shared" si="26"/>
        <v>30908081</v>
      </c>
      <c r="G78" s="5" t="str">
        <f>IF(A78=7,"",VLOOKUP(engines!$A78,LegendAndTables!$C$4:$D$11,2,FALSE))</f>
        <v>premium unleaded (required)</v>
      </c>
      <c r="H78" s="5">
        <f>IF(G78="","",IF(I78=0,_xlfn.XLOOKUP(J78,LegendAndTables!$D$14:$D$21,LegendAndTables!$C$14:$C$21,0,-1,2),_xlfn.XLOOKUP(J78,LegendAndTables!$E$14:$E$21,LegendAndTables!$C$14:$C$21,0,-1,2)))</f>
        <v>8</v>
      </c>
      <c r="I78" s="5">
        <f t="shared" si="27"/>
        <v>1</v>
      </c>
      <c r="J78" s="12">
        <f t="shared" si="18"/>
        <v>3970.4403340766976</v>
      </c>
      <c r="K78" s="12">
        <f t="shared" si="28"/>
        <v>7578.9000000000005</v>
      </c>
      <c r="L78" s="12">
        <f t="shared" si="29"/>
        <v>6744.9000000000005</v>
      </c>
      <c r="M78" s="14">
        <f>IF(G78="","",(4.966747+(23.27979-4.966747)/(1+(C78/463.6174)))*_xlfn.XLOOKUP(engines!G78,LegendAndTables!$D$4:$D$11,LegendAndTables!$E$4:$E$11,0,0,1)*IF(O78=0,1,1.2)*(1-0.01*H78))</f>
        <v>12.686505163457392</v>
      </c>
      <c r="N78" s="12">
        <f t="shared" si="19"/>
        <v>228.69000000000003</v>
      </c>
      <c r="O78" s="7">
        <v>1</v>
      </c>
      <c r="P78" s="7">
        <v>1218</v>
      </c>
      <c r="Q78" s="7">
        <v>834</v>
      </c>
      <c r="R78" s="12">
        <f t="shared" si="20"/>
        <v>958.60059692860739</v>
      </c>
      <c r="S78" s="15"/>
      <c r="T78" s="5" t="str">
        <f t="shared" si="30"/>
        <v/>
      </c>
      <c r="U78" s="5" t="str">
        <f>IF(A78&lt;&gt;7,"",VLOOKUP(engines!$A78,LegendAndTables!$C$4:$D$11,2,FALSE))</f>
        <v/>
      </c>
      <c r="V78" s="12" t="str">
        <f t="shared" si="31"/>
        <v/>
      </c>
      <c r="W78" s="12" t="str">
        <f t="shared" si="21"/>
        <v/>
      </c>
      <c r="X78" s="12" t="str">
        <f t="shared" si="22"/>
        <v/>
      </c>
      <c r="Y78" s="14" t="str">
        <f t="shared" si="32"/>
        <v/>
      </c>
      <c r="Z78" s="12" t="str">
        <f t="shared" si="23"/>
        <v/>
      </c>
      <c r="AA78" s="15"/>
      <c r="AB78" s="5" t="str">
        <f t="shared" si="33"/>
        <v>30908081,908,959</v>
      </c>
      <c r="AC78" s="5" t="str">
        <f t="shared" si="34"/>
        <v>30908081,premium unleaded (required),8,1,3970.4403340767,7578.9,6744.9,12.6865051634574</v>
      </c>
      <c r="AD78" s="5" t="str">
        <f t="shared" si="35"/>
        <v/>
      </c>
    </row>
    <row r="79" spans="1:30">
      <c r="A79" s="7">
        <v>4</v>
      </c>
      <c r="B79" s="5" t="str">
        <f t="shared" si="24"/>
        <v>41110081</v>
      </c>
      <c r="C79" s="7">
        <v>1110</v>
      </c>
      <c r="D79" s="12">
        <f t="shared" si="25"/>
        <v>1731</v>
      </c>
      <c r="E79" s="15"/>
      <c r="F79" s="5" t="str">
        <f t="shared" si="26"/>
        <v>41110081</v>
      </c>
      <c r="G79" s="5" t="str">
        <f>IF(A79=7,"",VLOOKUP(engines!$A79,LegendAndTables!$C$4:$D$11,2,FALSE))</f>
        <v>diesel</v>
      </c>
      <c r="H79" s="5">
        <f>IF(G79="","",IF(I79=0,_xlfn.XLOOKUP(J79,LegendAndTables!$D$14:$D$21,LegendAndTables!$C$14:$C$21,0,-1,2),_xlfn.XLOOKUP(J79,LegendAndTables!$E$14:$E$21,LegendAndTables!$C$14:$C$21,0,-1,2)))</f>
        <v>8</v>
      </c>
      <c r="I79" s="5">
        <f t="shared" si="27"/>
        <v>1</v>
      </c>
      <c r="J79" s="12">
        <f t="shared" si="18"/>
        <v>4441.7767106842739</v>
      </c>
      <c r="K79" s="12">
        <f t="shared" si="28"/>
        <v>5067.3</v>
      </c>
      <c r="L79" s="12">
        <f t="shared" si="29"/>
        <v>4566.3</v>
      </c>
      <c r="M79" s="14">
        <f>IF(G79="","",(4.966747+(23.27979-4.966747)/(1+(C79/463.6174)))*_xlfn.XLOOKUP(engines!G79,LegendAndTables!$D$4:$D$11,LegendAndTables!$E$4:$E$11,0,0,1)*IF(O79=0,1,1.2)*(1-0.01*H79))</f>
        <v>13.727730303523575</v>
      </c>
      <c r="N79" s="12">
        <f t="shared" si="19"/>
        <v>249.9</v>
      </c>
      <c r="O79" s="7">
        <v>1</v>
      </c>
      <c r="P79" s="7">
        <v>326</v>
      </c>
      <c r="Q79" s="7">
        <v>501</v>
      </c>
      <c r="R79" s="12">
        <f t="shared" si="20"/>
        <v>1730.9554874647108</v>
      </c>
      <c r="S79" s="15"/>
      <c r="T79" s="5" t="str">
        <f t="shared" si="30"/>
        <v/>
      </c>
      <c r="U79" s="5" t="str">
        <f>IF(A79&lt;&gt;7,"",VLOOKUP(engines!$A79,LegendAndTables!$C$4:$D$11,2,FALSE))</f>
        <v/>
      </c>
      <c r="V79" s="12" t="str">
        <f t="shared" si="31"/>
        <v/>
      </c>
      <c r="W79" s="12" t="str">
        <f t="shared" si="21"/>
        <v/>
      </c>
      <c r="X79" s="12" t="str">
        <f t="shared" si="22"/>
        <v/>
      </c>
      <c r="Y79" s="14" t="str">
        <f t="shared" si="32"/>
        <v/>
      </c>
      <c r="Z79" s="12" t="str">
        <f t="shared" si="23"/>
        <v/>
      </c>
      <c r="AA79" s="15"/>
      <c r="AB79" s="5" t="str">
        <f t="shared" si="33"/>
        <v>41110081,1110,1731</v>
      </c>
      <c r="AC79" s="5" t="str">
        <f t="shared" si="34"/>
        <v>41110081,diesel,8,1,4441.77671068427,5067.3,4566.3,13.7277303035236</v>
      </c>
      <c r="AD79" s="5" t="str">
        <f t="shared" si="35"/>
        <v/>
      </c>
    </row>
    <row r="80" spans="1:30">
      <c r="A80" s="7">
        <v>1</v>
      </c>
      <c r="B80" s="5" t="str">
        <f t="shared" si="24"/>
        <v>10961080</v>
      </c>
      <c r="C80" s="7">
        <v>961</v>
      </c>
      <c r="D80" s="12">
        <f t="shared" si="25"/>
        <v>1310</v>
      </c>
      <c r="E80" s="15"/>
      <c r="F80" s="5" t="str">
        <f t="shared" si="26"/>
        <v>10961080</v>
      </c>
      <c r="G80" s="5" t="str">
        <f>IF(A80=7,"",VLOOKUP(engines!$A80,LegendAndTables!$C$4:$D$11,2,FALSE))</f>
        <v>premium unleaded (recommended)</v>
      </c>
      <c r="H80" s="5">
        <f>IF(G80="","",IF(I80=0,_xlfn.XLOOKUP(J80,LegendAndTables!$D$14:$D$21,LegendAndTables!$C$14:$C$21,0,-1,2),_xlfn.XLOOKUP(J80,LegendAndTables!$E$14:$E$21,LegendAndTables!$C$14:$C$21,0,-1,2)))</f>
        <v>8</v>
      </c>
      <c r="I80" s="5">
        <f t="shared" si="27"/>
        <v>0</v>
      </c>
      <c r="J80" s="12">
        <f t="shared" si="18"/>
        <v>4307.4854325414608</v>
      </c>
      <c r="K80" s="12">
        <f t="shared" si="28"/>
        <v>6105</v>
      </c>
      <c r="L80" s="12">
        <f t="shared" si="29"/>
        <v>5224</v>
      </c>
      <c r="M80" s="14">
        <f>IF(G80="","",(4.966747+(23.27979-4.966747)/(1+(C80/463.6174)))*_xlfn.XLOOKUP(engines!G80,LegendAndTables!$D$4:$D$11,LegendAndTables!$E$4:$E$11,0,0,1)*IF(O80=0,1,1.2)*(1-0.01*H80))</f>
        <v>10.152823937941728</v>
      </c>
      <c r="N80" s="12">
        <f t="shared" si="19"/>
        <v>223.10000000000002</v>
      </c>
      <c r="O80" s="7">
        <v>0</v>
      </c>
      <c r="P80" s="7">
        <v>105</v>
      </c>
      <c r="Q80" s="7">
        <v>881</v>
      </c>
      <c r="R80" s="12">
        <f t="shared" si="20"/>
        <v>1309.9284699095158</v>
      </c>
      <c r="S80" s="15"/>
      <c r="T80" s="5" t="str">
        <f t="shared" si="30"/>
        <v/>
      </c>
      <c r="U80" s="5" t="str">
        <f>IF(A80&lt;&gt;7,"",VLOOKUP(engines!$A80,LegendAndTables!$C$4:$D$11,2,FALSE))</f>
        <v/>
      </c>
      <c r="V80" s="12" t="str">
        <f t="shared" si="31"/>
        <v/>
      </c>
      <c r="W80" s="12" t="str">
        <f t="shared" si="21"/>
        <v/>
      </c>
      <c r="X80" s="12" t="str">
        <f t="shared" si="22"/>
        <v/>
      </c>
      <c r="Y80" s="14" t="str">
        <f t="shared" si="32"/>
        <v/>
      </c>
      <c r="Z80" s="12" t="str">
        <f t="shared" si="23"/>
        <v/>
      </c>
      <c r="AA80" s="15"/>
      <c r="AB80" s="5" t="str">
        <f t="shared" si="33"/>
        <v>10961080,961,1310</v>
      </c>
      <c r="AC80" s="5" t="str">
        <f t="shared" si="34"/>
        <v>10961080,premium unleaded (recommended),8,0,4307.48543254146,6105,5224,10.1528239379417</v>
      </c>
      <c r="AD80" s="5" t="str">
        <f t="shared" si="35"/>
        <v/>
      </c>
    </row>
    <row r="81" spans="1:30">
      <c r="A81" s="7">
        <v>1</v>
      </c>
      <c r="B81" s="5" t="str">
        <f t="shared" si="24"/>
        <v>10077031</v>
      </c>
      <c r="C81" s="7">
        <v>77</v>
      </c>
      <c r="D81" s="12">
        <f t="shared" si="25"/>
        <v>83</v>
      </c>
      <c r="E81" s="15"/>
      <c r="F81" s="5" t="str">
        <f t="shared" si="26"/>
        <v>10077031</v>
      </c>
      <c r="G81" s="5" t="str">
        <f>IF(A81=7,"",VLOOKUP(engines!$A81,LegendAndTables!$C$4:$D$11,2,FALSE))</f>
        <v>premium unleaded (recommended)</v>
      </c>
      <c r="H81" s="5">
        <f>IF(G81="","",IF(I81=0,_xlfn.XLOOKUP(J81,LegendAndTables!$D$14:$D$21,LegendAndTables!$C$14:$C$21,0,-1,2),_xlfn.XLOOKUP(J81,LegendAndTables!$E$14:$E$21,LegendAndTables!$C$14:$C$21,0,-1,2)))</f>
        <v>3</v>
      </c>
      <c r="I81" s="5">
        <f t="shared" si="27"/>
        <v>1</v>
      </c>
      <c r="J81" s="12">
        <f t="shared" si="18"/>
        <v>544.4196980945311</v>
      </c>
      <c r="K81" s="12">
        <f t="shared" si="28"/>
        <v>7254.4500000000007</v>
      </c>
      <c r="L81" s="12">
        <f t="shared" si="29"/>
        <v>6611.4500000000007</v>
      </c>
      <c r="M81" s="14">
        <f>IF(G81="","",(4.966747+(23.27979-4.966747)/(1+(C81/463.6174)))*_xlfn.XLOOKUP(engines!G81,LegendAndTables!$D$4:$D$11,LegendAndTables!$E$4:$E$11,0,0,1)*IF(O81=0,1,1.2)*(1-0.01*H81))</f>
        <v>24.302204524270973</v>
      </c>
      <c r="N81" s="12">
        <f t="shared" si="19"/>
        <v>141.435</v>
      </c>
      <c r="O81" s="7">
        <v>1</v>
      </c>
      <c r="P81" s="7">
        <v>909</v>
      </c>
      <c r="Q81" s="7">
        <v>643</v>
      </c>
      <c r="R81" s="12">
        <f t="shared" si="20"/>
        <v>82.931852973002719</v>
      </c>
      <c r="S81" s="15"/>
      <c r="T81" s="5" t="str">
        <f t="shared" si="30"/>
        <v/>
      </c>
      <c r="U81" s="5" t="str">
        <f>IF(A81&lt;&gt;7,"",VLOOKUP(engines!$A81,LegendAndTables!$C$4:$D$11,2,FALSE))</f>
        <v/>
      </c>
      <c r="V81" s="12" t="str">
        <f t="shared" si="31"/>
        <v/>
      </c>
      <c r="W81" s="12" t="str">
        <f t="shared" si="21"/>
        <v/>
      </c>
      <c r="X81" s="12" t="str">
        <f t="shared" si="22"/>
        <v/>
      </c>
      <c r="Y81" s="14" t="str">
        <f t="shared" si="32"/>
        <v/>
      </c>
      <c r="Z81" s="12" t="str">
        <f t="shared" si="23"/>
        <v/>
      </c>
      <c r="AA81" s="15"/>
      <c r="AB81" s="5" t="str">
        <f t="shared" si="33"/>
        <v>10077031,77,83</v>
      </c>
      <c r="AC81" s="5" t="str">
        <f t="shared" si="34"/>
        <v>10077031,premium unleaded (recommended),3,1,544.419698094531,7254.45,6611.45,24.302204524271</v>
      </c>
      <c r="AD81" s="5" t="str">
        <f t="shared" si="35"/>
        <v/>
      </c>
    </row>
    <row r="82" spans="1:30">
      <c r="A82" s="7">
        <v>1</v>
      </c>
      <c r="B82" s="5" t="str">
        <f t="shared" si="24"/>
        <v>11328100</v>
      </c>
      <c r="C82" s="7">
        <v>1328</v>
      </c>
      <c r="D82" s="12">
        <f t="shared" si="25"/>
        <v>1847</v>
      </c>
      <c r="E82" s="15"/>
      <c r="F82" s="5" t="str">
        <f t="shared" si="26"/>
        <v>11328100</v>
      </c>
      <c r="G82" s="5" t="str">
        <f>IF(A82=7,"",VLOOKUP(engines!$A82,LegendAndTables!$C$4:$D$11,2,FALSE))</f>
        <v>premium unleaded (recommended)</v>
      </c>
      <c r="H82" s="5">
        <f>IF(G82="","",IF(I82=0,_xlfn.XLOOKUP(J82,LegendAndTables!$D$14:$D$21,LegendAndTables!$C$14:$C$21,0,-1,2),_xlfn.XLOOKUP(J82,LegendAndTables!$E$14:$E$21,LegendAndTables!$C$14:$C$21,0,-1,2)))</f>
        <v>10</v>
      </c>
      <c r="I82" s="5">
        <f t="shared" si="27"/>
        <v>0</v>
      </c>
      <c r="J82" s="12">
        <f t="shared" si="18"/>
        <v>5111.6243264049272</v>
      </c>
      <c r="K82" s="12">
        <f t="shared" si="28"/>
        <v>6046</v>
      </c>
      <c r="L82" s="12">
        <f t="shared" si="29"/>
        <v>5120</v>
      </c>
      <c r="M82" s="14">
        <f>IF(G82="","",(4.966747+(23.27979-4.966747)/(1+(C82/463.6174)))*_xlfn.XLOOKUP(engines!G82,LegendAndTables!$D$4:$D$11,LegendAndTables!$E$4:$E$11,0,0,1)*IF(O82=0,1,1.2)*(1-0.01*H82))</f>
        <v>8.8224075949845737</v>
      </c>
      <c r="N82" s="12">
        <f t="shared" si="19"/>
        <v>259.8</v>
      </c>
      <c r="O82" s="7">
        <v>0</v>
      </c>
      <c r="P82" s="7">
        <v>46</v>
      </c>
      <c r="Q82" s="7">
        <v>926</v>
      </c>
      <c r="R82" s="12">
        <f t="shared" si="20"/>
        <v>1846.9514344595693</v>
      </c>
      <c r="S82" s="15"/>
      <c r="T82" s="5" t="str">
        <f t="shared" si="30"/>
        <v/>
      </c>
      <c r="U82" s="5" t="str">
        <f>IF(A82&lt;&gt;7,"",VLOOKUP(engines!$A82,LegendAndTables!$C$4:$D$11,2,FALSE))</f>
        <v/>
      </c>
      <c r="V82" s="12" t="str">
        <f t="shared" si="31"/>
        <v/>
      </c>
      <c r="W82" s="12" t="str">
        <f t="shared" si="21"/>
        <v/>
      </c>
      <c r="X82" s="12" t="str">
        <f t="shared" si="22"/>
        <v/>
      </c>
      <c r="Y82" s="14" t="str">
        <f t="shared" si="32"/>
        <v/>
      </c>
      <c r="Z82" s="12" t="str">
        <f t="shared" si="23"/>
        <v/>
      </c>
      <c r="AA82" s="15"/>
      <c r="AB82" s="5" t="str">
        <f t="shared" si="33"/>
        <v>11328100,1328,1847</v>
      </c>
      <c r="AC82" s="5" t="str">
        <f t="shared" si="34"/>
        <v>11328100,premium unleaded (recommended),10,0,5111.62432640493,6046,5120,8.82240759498457</v>
      </c>
      <c r="AD82" s="5" t="str">
        <f t="shared" si="35"/>
        <v/>
      </c>
    </row>
    <row r="83" spans="1:30">
      <c r="A83" s="7">
        <v>6</v>
      </c>
      <c r="B83" s="5" t="str">
        <f t="shared" si="24"/>
        <v>60606061</v>
      </c>
      <c r="C83" s="7">
        <v>606</v>
      </c>
      <c r="D83" s="12">
        <f t="shared" si="25"/>
        <v>669</v>
      </c>
      <c r="E83" s="15"/>
      <c r="F83" s="5" t="str">
        <f t="shared" si="26"/>
        <v>60606061</v>
      </c>
      <c r="G83" s="5" t="str">
        <f>IF(A83=7,"",VLOOKUP(engines!$A83,LegendAndTables!$C$4:$D$11,2,FALSE))</f>
        <v>flex-fuel (premium unleaded required/E85)</v>
      </c>
      <c r="H83" s="5">
        <f>IF(G83="","",IF(I83=0,_xlfn.XLOOKUP(J83,LegendAndTables!$D$14:$D$21,LegendAndTables!$C$14:$C$21,0,-1,2),_xlfn.XLOOKUP(J83,LegendAndTables!$E$14:$E$21,LegendAndTables!$C$14:$C$21,0,-1,2)))</f>
        <v>6</v>
      </c>
      <c r="I83" s="5">
        <f t="shared" si="27"/>
        <v>1</v>
      </c>
      <c r="J83" s="12">
        <f t="shared" si="18"/>
        <v>3076.4544623819679</v>
      </c>
      <c r="K83" s="12">
        <f t="shared" si="28"/>
        <v>7231.35</v>
      </c>
      <c r="L83" s="12">
        <f t="shared" si="29"/>
        <v>6449.35</v>
      </c>
      <c r="M83" s="14">
        <f>IF(G83="","",(4.966747+(23.27979-4.966747)/(1+(C83/463.6174)))*_xlfn.XLOOKUP(engines!G83,LegendAndTables!$D$4:$D$11,LegendAndTables!$E$4:$E$11,0,0,1)*IF(O83=0,1,1.2)*(1-0.01*H83))</f>
        <v>16.157333681064593</v>
      </c>
      <c r="N83" s="12">
        <f t="shared" si="19"/>
        <v>196.98</v>
      </c>
      <c r="O83" s="7">
        <v>1</v>
      </c>
      <c r="P83" s="7">
        <v>887</v>
      </c>
      <c r="Q83" s="7">
        <v>782</v>
      </c>
      <c r="R83" s="12">
        <f t="shared" si="20"/>
        <v>669.08923047423889</v>
      </c>
      <c r="S83" s="15"/>
      <c r="T83" s="5" t="str">
        <f t="shared" si="30"/>
        <v/>
      </c>
      <c r="U83" s="5" t="str">
        <f>IF(A83&lt;&gt;7,"",VLOOKUP(engines!$A83,LegendAndTables!$C$4:$D$11,2,FALSE))</f>
        <v/>
      </c>
      <c r="V83" s="12" t="str">
        <f t="shared" si="31"/>
        <v/>
      </c>
      <c r="W83" s="12" t="str">
        <f t="shared" si="21"/>
        <v/>
      </c>
      <c r="X83" s="12" t="str">
        <f t="shared" si="22"/>
        <v/>
      </c>
      <c r="Y83" s="14" t="str">
        <f t="shared" si="32"/>
        <v/>
      </c>
      <c r="Z83" s="12" t="str">
        <f t="shared" si="23"/>
        <v/>
      </c>
      <c r="AA83" s="15"/>
      <c r="AB83" s="5" t="str">
        <f t="shared" si="33"/>
        <v>60606061,606,669</v>
      </c>
      <c r="AC83" s="5" t="str">
        <f t="shared" si="34"/>
        <v>60606061,flex-fuel (premium unleaded required/E85),6,1,3076.45446238197,7231.35,6449.35,16.1573336810646</v>
      </c>
      <c r="AD83" s="5" t="str">
        <f t="shared" si="35"/>
        <v/>
      </c>
    </row>
    <row r="84" spans="1:30">
      <c r="A84" s="7">
        <v>6</v>
      </c>
      <c r="B84" s="5" t="str">
        <f t="shared" si="24"/>
        <v>61185080</v>
      </c>
      <c r="C84" s="7">
        <v>1185</v>
      </c>
      <c r="D84" s="12">
        <f t="shared" si="25"/>
        <v>1442</v>
      </c>
      <c r="E84" s="15"/>
      <c r="F84" s="5" t="str">
        <f t="shared" si="26"/>
        <v>61185080</v>
      </c>
      <c r="G84" s="5" t="str">
        <f>IF(A84=7,"",VLOOKUP(engines!$A84,LegendAndTables!$C$4:$D$11,2,FALSE))</f>
        <v>flex-fuel (premium unleaded required/E85)</v>
      </c>
      <c r="H84" s="5">
        <f>IF(G84="","",IF(I84=0,_xlfn.XLOOKUP(J84,LegendAndTables!$D$14:$D$21,LegendAndTables!$C$14:$C$21,0,-1,2),_xlfn.XLOOKUP(J84,LegendAndTables!$E$14:$E$21,LegendAndTables!$C$14:$C$21,0,-1,2)))</f>
        <v>8</v>
      </c>
      <c r="I84" s="5">
        <f t="shared" si="27"/>
        <v>0</v>
      </c>
      <c r="J84" s="12">
        <f t="shared" si="18"/>
        <v>4826.883910386965</v>
      </c>
      <c r="K84" s="12">
        <f t="shared" si="28"/>
        <v>6708</v>
      </c>
      <c r="L84" s="12">
        <f t="shared" si="29"/>
        <v>5853</v>
      </c>
      <c r="M84" s="14">
        <f>IF(G84="","",(4.966747+(23.27979-4.966747)/(1+(C84/463.6174)))*_xlfn.XLOOKUP(engines!G84,LegendAndTables!$D$4:$D$11,LegendAndTables!$E$4:$E$11,0,0,1)*IF(O84=0,1,1.2)*(1-0.01*H84))</f>
        <v>10.331138891644438</v>
      </c>
      <c r="N84" s="12">
        <f t="shared" si="19"/>
        <v>245.5</v>
      </c>
      <c r="O84" s="7">
        <v>0</v>
      </c>
      <c r="P84" s="7">
        <v>708</v>
      </c>
      <c r="Q84" s="7">
        <v>855</v>
      </c>
      <c r="R84" s="12">
        <f t="shared" si="20"/>
        <v>1441.6744043257986</v>
      </c>
      <c r="S84" s="15"/>
      <c r="T84" s="5" t="str">
        <f t="shared" si="30"/>
        <v/>
      </c>
      <c r="U84" s="5" t="str">
        <f>IF(A84&lt;&gt;7,"",VLOOKUP(engines!$A84,LegendAndTables!$C$4:$D$11,2,FALSE))</f>
        <v/>
      </c>
      <c r="V84" s="12" t="str">
        <f t="shared" si="31"/>
        <v/>
      </c>
      <c r="W84" s="12" t="str">
        <f t="shared" si="21"/>
        <v/>
      </c>
      <c r="X84" s="12" t="str">
        <f t="shared" si="22"/>
        <v/>
      </c>
      <c r="Y84" s="14" t="str">
        <f t="shared" si="32"/>
        <v/>
      </c>
      <c r="Z84" s="12" t="str">
        <f t="shared" si="23"/>
        <v/>
      </c>
      <c r="AA84" s="15"/>
      <c r="AB84" s="5" t="str">
        <f t="shared" si="33"/>
        <v>61185080,1185,1442</v>
      </c>
      <c r="AC84" s="5" t="str">
        <f t="shared" si="34"/>
        <v>61185080,flex-fuel (premium unleaded required/E85),8,0,4826.88391038696,6708,5853,10.3311388916444</v>
      </c>
      <c r="AD84" s="5" t="str">
        <f t="shared" si="35"/>
        <v/>
      </c>
    </row>
    <row r="85" spans="1:30">
      <c r="A85" s="7">
        <v>4</v>
      </c>
      <c r="B85" s="5" t="str">
        <f t="shared" si="24"/>
        <v>40713080</v>
      </c>
      <c r="C85" s="7">
        <v>713</v>
      </c>
      <c r="D85" s="12">
        <f t="shared" si="25"/>
        <v>1034</v>
      </c>
      <c r="E85" s="15"/>
      <c r="F85" s="5" t="str">
        <f t="shared" si="26"/>
        <v>40713080</v>
      </c>
      <c r="G85" s="5" t="str">
        <f>IF(A85=7,"",VLOOKUP(engines!$A85,LegendAndTables!$C$4:$D$11,2,FALSE))</f>
        <v>diesel</v>
      </c>
      <c r="H85" s="5">
        <f>IF(G85="","",IF(I85=0,_xlfn.XLOOKUP(J85,LegendAndTables!$D$14:$D$21,LegendAndTables!$C$14:$C$21,0,-1,2),_xlfn.XLOOKUP(J85,LegendAndTables!$E$14:$E$21,LegendAndTables!$C$14:$C$21,0,-1,2)))</f>
        <v>8</v>
      </c>
      <c r="I85" s="5">
        <f t="shared" si="27"/>
        <v>0</v>
      </c>
      <c r="J85" s="12">
        <f t="shared" si="18"/>
        <v>3595.5622793746843</v>
      </c>
      <c r="K85" s="12">
        <f t="shared" si="28"/>
        <v>5569</v>
      </c>
      <c r="L85" s="12">
        <f t="shared" si="29"/>
        <v>4908</v>
      </c>
      <c r="M85" s="14">
        <f>IF(G85="","",(4.966747+(23.27979-4.966747)/(1+(C85/463.6174)))*_xlfn.XLOOKUP(engines!G85,LegendAndTables!$D$4:$D$11,LegendAndTables!$E$4:$E$11,0,0,1)*IF(O85=0,1,1.2)*(1-0.01*H85))</f>
        <v>13.44954084562576</v>
      </c>
      <c r="N85" s="12">
        <f t="shared" si="19"/>
        <v>198.3</v>
      </c>
      <c r="O85" s="7">
        <v>0</v>
      </c>
      <c r="P85" s="7">
        <v>1069</v>
      </c>
      <c r="Q85" s="7">
        <v>661</v>
      </c>
      <c r="R85" s="12">
        <f t="shared" si="20"/>
        <v>1034.4567494582127</v>
      </c>
      <c r="S85" s="15"/>
      <c r="T85" s="5" t="str">
        <f t="shared" si="30"/>
        <v/>
      </c>
      <c r="U85" s="5" t="str">
        <f>IF(A85&lt;&gt;7,"",VLOOKUP(engines!$A85,LegendAndTables!$C$4:$D$11,2,FALSE))</f>
        <v/>
      </c>
      <c r="V85" s="12" t="str">
        <f t="shared" si="31"/>
        <v/>
      </c>
      <c r="W85" s="12" t="str">
        <f t="shared" si="21"/>
        <v/>
      </c>
      <c r="X85" s="12" t="str">
        <f t="shared" si="22"/>
        <v/>
      </c>
      <c r="Y85" s="14" t="str">
        <f t="shared" si="32"/>
        <v/>
      </c>
      <c r="Z85" s="12" t="str">
        <f t="shared" si="23"/>
        <v/>
      </c>
      <c r="AA85" s="15"/>
      <c r="AB85" s="5" t="str">
        <f t="shared" si="33"/>
        <v>40713080,713,1034</v>
      </c>
      <c r="AC85" s="5" t="str">
        <f t="shared" si="34"/>
        <v>40713080,diesel,8,0,3595.56227937468,5569,4908,13.4495408456258</v>
      </c>
      <c r="AD85" s="5" t="str">
        <f t="shared" si="35"/>
        <v/>
      </c>
    </row>
    <row r="86" spans="1:30">
      <c r="A86" s="7">
        <v>2</v>
      </c>
      <c r="B86" s="5" t="str">
        <f t="shared" si="24"/>
        <v>20230040</v>
      </c>
      <c r="C86" s="7">
        <v>230</v>
      </c>
      <c r="D86" s="12">
        <f t="shared" si="25"/>
        <v>244</v>
      </c>
      <c r="E86" s="15"/>
      <c r="F86" s="5" t="str">
        <f t="shared" si="26"/>
        <v>20230040</v>
      </c>
      <c r="G86" s="5" t="str">
        <f>IF(A86=7,"",VLOOKUP(engines!$A86,LegendAndTables!$C$4:$D$11,2,FALSE))</f>
        <v>regular unleaded</v>
      </c>
      <c r="H86" s="5">
        <f>IF(G86="","",IF(I86=0,_xlfn.XLOOKUP(J86,LegendAndTables!$D$14:$D$21,LegendAndTables!$C$14:$C$21,0,-1,2),_xlfn.XLOOKUP(J86,LegendAndTables!$E$14:$E$21,LegendAndTables!$C$14:$C$21,0,-1,2)))</f>
        <v>4</v>
      </c>
      <c r="I86" s="5">
        <f t="shared" si="27"/>
        <v>0</v>
      </c>
      <c r="J86" s="12">
        <f t="shared" si="18"/>
        <v>1533.3333333333335</v>
      </c>
      <c r="K86" s="12">
        <f t="shared" si="28"/>
        <v>7388</v>
      </c>
      <c r="L86" s="12">
        <f t="shared" si="29"/>
        <v>6709</v>
      </c>
      <c r="M86" s="14">
        <f>IF(G86="","",(4.966747+(23.27979-4.966747)/(1+(C86/463.6174)))*_xlfn.XLOOKUP(engines!G86,LegendAndTables!$D$4:$D$11,LegendAndTables!$E$4:$E$11,0,0,1)*IF(O86=0,1,1.2)*(1-0.01*H86))</f>
        <v>16.518987011358366</v>
      </c>
      <c r="N86" s="12">
        <f t="shared" si="19"/>
        <v>150</v>
      </c>
      <c r="O86" s="7">
        <v>0</v>
      </c>
      <c r="P86" s="7">
        <v>1388</v>
      </c>
      <c r="Q86" s="7">
        <v>679</v>
      </c>
      <c r="R86" s="12">
        <f t="shared" si="20"/>
        <v>244.11665246687926</v>
      </c>
      <c r="S86" s="15"/>
      <c r="T86" s="5" t="str">
        <f t="shared" si="30"/>
        <v/>
      </c>
      <c r="U86" s="5" t="str">
        <f>IF(A86&lt;&gt;7,"",VLOOKUP(engines!$A86,LegendAndTables!$C$4:$D$11,2,FALSE))</f>
        <v/>
      </c>
      <c r="V86" s="12" t="str">
        <f t="shared" si="31"/>
        <v/>
      </c>
      <c r="W86" s="12" t="str">
        <f t="shared" si="21"/>
        <v/>
      </c>
      <c r="X86" s="12" t="str">
        <f t="shared" si="22"/>
        <v/>
      </c>
      <c r="Y86" s="14" t="str">
        <f t="shared" si="32"/>
        <v/>
      </c>
      <c r="Z86" s="12" t="str">
        <f t="shared" si="23"/>
        <v/>
      </c>
      <c r="AA86" s="15"/>
      <c r="AB86" s="5" t="str">
        <f t="shared" si="33"/>
        <v>20230040,230,244</v>
      </c>
      <c r="AC86" s="5" t="str">
        <f t="shared" si="34"/>
        <v>20230040,regular unleaded,4,0,1533.33333333333,7388,6709,16.5189870113584</v>
      </c>
      <c r="AD86" s="5" t="str">
        <f t="shared" si="35"/>
        <v/>
      </c>
    </row>
    <row r="87" spans="1:30">
      <c r="A87" s="7">
        <v>4</v>
      </c>
      <c r="B87" s="5" t="str">
        <f t="shared" si="24"/>
        <v>40052030</v>
      </c>
      <c r="C87" s="7">
        <v>52</v>
      </c>
      <c r="D87" s="12">
        <f t="shared" si="25"/>
        <v>75</v>
      </c>
      <c r="E87" s="15"/>
      <c r="F87" s="5" t="str">
        <f t="shared" si="26"/>
        <v>40052030</v>
      </c>
      <c r="G87" s="5" t="str">
        <f>IF(A87=7,"",VLOOKUP(engines!$A87,LegendAndTables!$C$4:$D$11,2,FALSE))</f>
        <v>diesel</v>
      </c>
      <c r="H87" s="5">
        <f>IF(G87="","",IF(I87=0,_xlfn.XLOOKUP(J87,LegendAndTables!$D$14:$D$21,LegendAndTables!$C$14:$C$21,0,-1,2),_xlfn.XLOOKUP(J87,LegendAndTables!$E$14:$E$21,LegendAndTables!$C$14:$C$21,0,-1,2)))</f>
        <v>3</v>
      </c>
      <c r="I87" s="5">
        <f t="shared" si="27"/>
        <v>0</v>
      </c>
      <c r="J87" s="12">
        <f t="shared" si="18"/>
        <v>393.34341906202724</v>
      </c>
      <c r="K87" s="12">
        <f t="shared" si="28"/>
        <v>5923</v>
      </c>
      <c r="L87" s="12">
        <f t="shared" si="29"/>
        <v>4934</v>
      </c>
      <c r="M87" s="14">
        <f>IF(G87="","",(4.966747+(23.27979-4.966747)/(1+(C87/463.6174)))*_xlfn.XLOOKUP(engines!G87,LegendAndTables!$D$4:$D$11,LegendAndTables!$E$4:$E$11,0,0,1)*IF(O87=0,1,1.2)*(1-0.01*H87))</f>
        <v>24.947919041496164</v>
      </c>
      <c r="N87" s="12">
        <f t="shared" si="19"/>
        <v>132.19999999999999</v>
      </c>
      <c r="O87" s="7">
        <v>0</v>
      </c>
      <c r="P87" s="7">
        <v>1423</v>
      </c>
      <c r="Q87" s="7">
        <v>989</v>
      </c>
      <c r="R87" s="12">
        <f t="shared" si="20"/>
        <v>75.046693143243189</v>
      </c>
      <c r="S87" s="15"/>
      <c r="T87" s="5" t="str">
        <f t="shared" si="30"/>
        <v/>
      </c>
      <c r="U87" s="5" t="str">
        <f>IF(A87&lt;&gt;7,"",VLOOKUP(engines!$A87,LegendAndTables!$C$4:$D$11,2,FALSE))</f>
        <v/>
      </c>
      <c r="V87" s="12" t="str">
        <f t="shared" si="31"/>
        <v/>
      </c>
      <c r="W87" s="12" t="str">
        <f t="shared" si="21"/>
        <v/>
      </c>
      <c r="X87" s="12" t="str">
        <f t="shared" si="22"/>
        <v/>
      </c>
      <c r="Y87" s="14" t="str">
        <f t="shared" si="32"/>
        <v/>
      </c>
      <c r="Z87" s="12" t="str">
        <f t="shared" si="23"/>
        <v/>
      </c>
      <c r="AA87" s="15"/>
      <c r="AB87" s="5" t="str">
        <f t="shared" si="33"/>
        <v>40052030,52,75</v>
      </c>
      <c r="AC87" s="5" t="str">
        <f t="shared" si="34"/>
        <v>40052030,diesel,3,0,393.343419062027,5923,4934,24.9479190414962</v>
      </c>
      <c r="AD87" s="5" t="str">
        <f t="shared" si="35"/>
        <v/>
      </c>
    </row>
    <row r="88" spans="1:30">
      <c r="A88" s="7">
        <v>6</v>
      </c>
      <c r="B88" s="5" t="str">
        <f t="shared" si="24"/>
        <v>60798080</v>
      </c>
      <c r="C88" s="7">
        <v>798</v>
      </c>
      <c r="D88" s="12">
        <f t="shared" si="25"/>
        <v>1079</v>
      </c>
      <c r="E88" s="15"/>
      <c r="F88" s="5" t="str">
        <f t="shared" si="26"/>
        <v>60798080</v>
      </c>
      <c r="G88" s="5" t="str">
        <f>IF(A88=7,"",VLOOKUP(engines!$A88,LegendAndTables!$C$4:$D$11,2,FALSE))</f>
        <v>flex-fuel (premium unleaded required/E85)</v>
      </c>
      <c r="H88" s="5">
        <f>IF(G88="","",IF(I88=0,_xlfn.XLOOKUP(J88,LegendAndTables!$D$14:$D$21,LegendAndTables!$C$14:$C$21,0,-1,2),_xlfn.XLOOKUP(J88,LegendAndTables!$E$14:$E$21,LegendAndTables!$C$14:$C$21,0,-1,2)))</f>
        <v>8</v>
      </c>
      <c r="I88" s="5">
        <f t="shared" si="27"/>
        <v>0</v>
      </c>
      <c r="J88" s="12">
        <f t="shared" si="18"/>
        <v>3858.8007736943905</v>
      </c>
      <c r="K88" s="12">
        <f t="shared" si="28"/>
        <v>6029</v>
      </c>
      <c r="L88" s="12">
        <f t="shared" si="29"/>
        <v>5265</v>
      </c>
      <c r="M88" s="14">
        <f>IF(G88="","",(4.966747+(23.27979-4.966747)/(1+(C88/463.6174)))*_xlfn.XLOOKUP(engines!G88,LegendAndTables!$D$4:$D$11,LegendAndTables!$E$4:$E$11,0,0,1)*IF(O88=0,1,1.2)*(1-0.01*H88))</f>
        <v>11.944362110490026</v>
      </c>
      <c r="N88" s="12">
        <f t="shared" si="19"/>
        <v>206.8</v>
      </c>
      <c r="O88" s="7">
        <v>0</v>
      </c>
      <c r="P88" s="7">
        <v>29</v>
      </c>
      <c r="Q88" s="7">
        <v>764</v>
      </c>
      <c r="R88" s="12">
        <f t="shared" si="20"/>
        <v>1079.2744042920301</v>
      </c>
      <c r="S88" s="15"/>
      <c r="T88" s="5" t="str">
        <f t="shared" si="30"/>
        <v/>
      </c>
      <c r="U88" s="5" t="str">
        <f>IF(A88&lt;&gt;7,"",VLOOKUP(engines!$A88,LegendAndTables!$C$4:$D$11,2,FALSE))</f>
        <v/>
      </c>
      <c r="V88" s="12" t="str">
        <f t="shared" si="31"/>
        <v/>
      </c>
      <c r="W88" s="12" t="str">
        <f t="shared" si="21"/>
        <v/>
      </c>
      <c r="X88" s="12" t="str">
        <f t="shared" si="22"/>
        <v/>
      </c>
      <c r="Y88" s="14" t="str">
        <f t="shared" si="32"/>
        <v/>
      </c>
      <c r="Z88" s="12" t="str">
        <f t="shared" si="23"/>
        <v/>
      </c>
      <c r="AA88" s="15"/>
      <c r="AB88" s="5" t="str">
        <f t="shared" si="33"/>
        <v>60798080,798,1079</v>
      </c>
      <c r="AC88" s="5" t="str">
        <f t="shared" si="34"/>
        <v>60798080,flex-fuel (premium unleaded required/E85),8,0,3858.80077369439,6029,5265,11.94436211049</v>
      </c>
      <c r="AD88" s="5" t="str">
        <f t="shared" si="35"/>
        <v/>
      </c>
    </row>
    <row r="89" spans="1:30">
      <c r="A89" s="7">
        <v>7</v>
      </c>
      <c r="B89" s="5" t="str">
        <f t="shared" si="24"/>
        <v>70266707</v>
      </c>
      <c r="C89" s="7">
        <v>266</v>
      </c>
      <c r="D89" s="12">
        <f t="shared" si="25"/>
        <v>399</v>
      </c>
      <c r="E89" s="15"/>
      <c r="F89" s="5" t="str">
        <f t="shared" si="26"/>
        <v/>
      </c>
      <c r="G89" s="5" t="str">
        <f>IF(A89=7,"",VLOOKUP(engines!$A89,LegendAndTables!$C$4:$D$11,2,FALSE))</f>
        <v/>
      </c>
      <c r="H89" s="5" t="str">
        <f>IF(G89="","",IF(I89=0,_xlfn.XLOOKUP(J89,LegendAndTables!$D$14:$D$21,LegendAndTables!$C$14:$C$21,0,-1,2),_xlfn.XLOOKUP(J89,LegendAndTables!$E$14:$E$21,LegendAndTables!$C$14:$C$21,0,-1,2)))</f>
        <v/>
      </c>
      <c r="I89" s="5" t="str">
        <f t="shared" si="27"/>
        <v/>
      </c>
      <c r="J89" s="12" t="str">
        <f t="shared" si="18"/>
        <v/>
      </c>
      <c r="K89" s="12" t="str">
        <f t="shared" si="28"/>
        <v/>
      </c>
      <c r="L89" s="12" t="str">
        <f t="shared" si="29"/>
        <v/>
      </c>
      <c r="M89" s="14" t="str">
        <f>IF(G89="","",(4.966747+(23.27979-4.966747)/(1+(C89/463.6174)))*_xlfn.XLOOKUP(engines!G89,LegendAndTables!$D$4:$D$11,LegendAndTables!$E$4:$E$11,0,0,1)*IF(O89=0,1,1.2)*(1-0.01*H89))</f>
        <v/>
      </c>
      <c r="N89" s="12" t="str">
        <f t="shared" si="19"/>
        <v/>
      </c>
      <c r="O89" s="7">
        <v>1</v>
      </c>
      <c r="P89" s="7">
        <v>1022</v>
      </c>
      <c r="Q89" s="7">
        <v>603</v>
      </c>
      <c r="R89" s="12" t="str">
        <f t="shared" si="20"/>
        <v/>
      </c>
      <c r="S89" s="15"/>
      <c r="T89" s="5" t="str">
        <f t="shared" si="30"/>
        <v>70266707</v>
      </c>
      <c r="U89" s="5" t="str">
        <f>IF(A89&lt;&gt;7,"",VLOOKUP(engines!$A89,LegendAndTables!$C$4:$D$11,2,FALSE))</f>
        <v>electric</v>
      </c>
      <c r="V89" s="12">
        <f t="shared" si="31"/>
        <v>337.94778908200988</v>
      </c>
      <c r="W89" s="12">
        <f t="shared" si="21"/>
        <v>586.94322720917364</v>
      </c>
      <c r="X89" s="12">
        <f t="shared" si="22"/>
        <v>81.711496604139967</v>
      </c>
      <c r="Y89" s="14">
        <f t="shared" si="32"/>
        <v>7.0652421126096572</v>
      </c>
      <c r="Z89" s="12">
        <f t="shared" si="23"/>
        <v>398.76349042789741</v>
      </c>
      <c r="AA89" s="15"/>
      <c r="AB89" s="5" t="str">
        <f t="shared" si="33"/>
        <v>70266707,266,399</v>
      </c>
      <c r="AC89" s="5" t="str">
        <f t="shared" si="34"/>
        <v/>
      </c>
      <c r="AD89" s="5" t="str">
        <f t="shared" si="35"/>
        <v>70266707,electric,337.94778908201,586.943227209174,81.71149660414,7.06524211260966</v>
      </c>
    </row>
    <row r="90" spans="1:30">
      <c r="A90" s="7">
        <v>1</v>
      </c>
      <c r="B90" s="5" t="str">
        <f t="shared" si="24"/>
        <v>10444050</v>
      </c>
      <c r="C90" s="7">
        <v>444</v>
      </c>
      <c r="D90" s="12">
        <f t="shared" si="25"/>
        <v>465</v>
      </c>
      <c r="E90" s="15"/>
      <c r="F90" s="5" t="str">
        <f t="shared" si="26"/>
        <v>10444050</v>
      </c>
      <c r="G90" s="5" t="str">
        <f>IF(A90=7,"",VLOOKUP(engines!$A90,LegendAndTables!$C$4:$D$11,2,FALSE))</f>
        <v>premium unleaded (recommended)</v>
      </c>
      <c r="H90" s="5">
        <f>IF(G90="","",IF(I90=0,_xlfn.XLOOKUP(J90,LegendAndTables!$D$14:$D$21,LegendAndTables!$C$14:$C$21,0,-1,2),_xlfn.XLOOKUP(J90,LegendAndTables!$E$14:$E$21,LegendAndTables!$C$14:$C$21,0,-1,2)))</f>
        <v>5</v>
      </c>
      <c r="I90" s="5">
        <f t="shared" si="27"/>
        <v>0</v>
      </c>
      <c r="J90" s="12">
        <f t="shared" si="18"/>
        <v>2590.4317386231037</v>
      </c>
      <c r="K90" s="12">
        <f t="shared" si="28"/>
        <v>7480</v>
      </c>
      <c r="L90" s="12">
        <f t="shared" si="29"/>
        <v>6801</v>
      </c>
      <c r="M90" s="14">
        <f>IF(G90="","",(4.966747+(23.27979-4.966747)/(1+(C90/463.6174)))*_xlfn.XLOOKUP(engines!G90,LegendAndTables!$D$4:$D$11,LegendAndTables!$E$4:$E$11,0,0,1)*IF(O90=0,1,1.2)*(1-0.01*H90))</f>
        <v>13.74117138944448</v>
      </c>
      <c r="N90" s="12">
        <f t="shared" si="19"/>
        <v>171.4</v>
      </c>
      <c r="O90" s="7">
        <v>0</v>
      </c>
      <c r="P90" s="7">
        <v>1480</v>
      </c>
      <c r="Q90" s="7">
        <v>679</v>
      </c>
      <c r="R90" s="12">
        <f t="shared" si="20"/>
        <v>464.87646183855958</v>
      </c>
      <c r="S90" s="15"/>
      <c r="T90" s="5" t="str">
        <f t="shared" si="30"/>
        <v/>
      </c>
      <c r="U90" s="5" t="str">
        <f>IF(A90&lt;&gt;7,"",VLOOKUP(engines!$A90,LegendAndTables!$C$4:$D$11,2,FALSE))</f>
        <v/>
      </c>
      <c r="V90" s="12" t="str">
        <f t="shared" si="31"/>
        <v/>
      </c>
      <c r="W90" s="12" t="str">
        <f t="shared" si="21"/>
        <v/>
      </c>
      <c r="X90" s="12" t="str">
        <f t="shared" si="22"/>
        <v/>
      </c>
      <c r="Y90" s="14" t="str">
        <f t="shared" si="32"/>
        <v/>
      </c>
      <c r="Z90" s="12" t="str">
        <f t="shared" si="23"/>
        <v/>
      </c>
      <c r="AA90" s="15"/>
      <c r="AB90" s="5" t="str">
        <f t="shared" si="33"/>
        <v>10444050,444,465</v>
      </c>
      <c r="AC90" s="5" t="str">
        <f t="shared" si="34"/>
        <v>10444050,premium unleaded (recommended),5,0,2590.4317386231,7480,6801,13.7411713894445</v>
      </c>
      <c r="AD90" s="5" t="str">
        <f t="shared" si="35"/>
        <v/>
      </c>
    </row>
    <row r="91" spans="1:30">
      <c r="A91" s="7">
        <v>3</v>
      </c>
      <c r="B91" s="5" t="str">
        <f t="shared" si="24"/>
        <v>30457050</v>
      </c>
      <c r="C91" s="7">
        <v>457</v>
      </c>
      <c r="D91" s="12">
        <f t="shared" si="25"/>
        <v>554</v>
      </c>
      <c r="E91" s="15"/>
      <c r="F91" s="5" t="str">
        <f t="shared" si="26"/>
        <v>30457050</v>
      </c>
      <c r="G91" s="5" t="str">
        <f>IF(A91=7,"",VLOOKUP(engines!$A91,LegendAndTables!$C$4:$D$11,2,FALSE))</f>
        <v>premium unleaded (required)</v>
      </c>
      <c r="H91" s="5">
        <f>IF(G91="","",IF(I91=0,_xlfn.XLOOKUP(J91,LegendAndTables!$D$14:$D$21,LegendAndTables!$C$14:$C$21,0,-1,2),_xlfn.XLOOKUP(J91,LegendAndTables!$E$14:$E$21,LegendAndTables!$C$14:$C$21,0,-1,2)))</f>
        <v>5</v>
      </c>
      <c r="I91" s="5">
        <f t="shared" si="27"/>
        <v>0</v>
      </c>
      <c r="J91" s="12">
        <f t="shared" si="18"/>
        <v>2646.2072958888243</v>
      </c>
      <c r="K91" s="12">
        <f t="shared" si="28"/>
        <v>6566</v>
      </c>
      <c r="L91" s="12">
        <f t="shared" si="29"/>
        <v>5874</v>
      </c>
      <c r="M91" s="14">
        <f>IF(G91="","",(4.966747+(23.27979-4.966747)/(1+(C91/463.6174)))*_xlfn.XLOOKUP(engines!G91,LegendAndTables!$D$4:$D$11,LegendAndTables!$E$4:$E$11,0,0,1)*IF(O91=0,1,1.2)*(1-0.01*H91))</f>
        <v>13.884020257364309</v>
      </c>
      <c r="N91" s="12">
        <f t="shared" si="19"/>
        <v>172.7</v>
      </c>
      <c r="O91" s="7">
        <v>0</v>
      </c>
      <c r="P91" s="7">
        <v>566</v>
      </c>
      <c r="Q91" s="7">
        <v>692</v>
      </c>
      <c r="R91" s="12">
        <f t="shared" si="20"/>
        <v>553.9998149397743</v>
      </c>
      <c r="S91" s="15"/>
      <c r="T91" s="5" t="str">
        <f t="shared" si="30"/>
        <v/>
      </c>
      <c r="U91" s="5" t="str">
        <f>IF(A91&lt;&gt;7,"",VLOOKUP(engines!$A91,LegendAndTables!$C$4:$D$11,2,FALSE))</f>
        <v/>
      </c>
      <c r="V91" s="12" t="str">
        <f t="shared" si="31"/>
        <v/>
      </c>
      <c r="W91" s="12" t="str">
        <f t="shared" si="21"/>
        <v/>
      </c>
      <c r="X91" s="12" t="str">
        <f t="shared" si="22"/>
        <v/>
      </c>
      <c r="Y91" s="14" t="str">
        <f t="shared" si="32"/>
        <v/>
      </c>
      <c r="Z91" s="12" t="str">
        <f t="shared" si="23"/>
        <v/>
      </c>
      <c r="AA91" s="15"/>
      <c r="AB91" s="5" t="str">
        <f t="shared" si="33"/>
        <v>30457050,457,554</v>
      </c>
      <c r="AC91" s="5" t="str">
        <f t="shared" si="34"/>
        <v>30457050,premium unleaded (required),5,0,2646.20729588882,6566,5874,13.8840202573643</v>
      </c>
      <c r="AD91" s="5" t="str">
        <f t="shared" si="35"/>
        <v/>
      </c>
    </row>
    <row r="92" spans="1:30">
      <c r="A92" s="7">
        <v>8</v>
      </c>
      <c r="B92" s="5" t="str">
        <f t="shared" si="24"/>
        <v>80739080</v>
      </c>
      <c r="C92" s="7">
        <v>739</v>
      </c>
      <c r="D92" s="12">
        <f t="shared" si="25"/>
        <v>859</v>
      </c>
      <c r="E92" s="15"/>
      <c r="F92" s="5" t="str">
        <f t="shared" si="26"/>
        <v>80739080</v>
      </c>
      <c r="G92" s="5" t="str">
        <f>IF(A92=7,"",VLOOKUP(engines!$A92,LegendAndTables!$C$4:$D$11,2,FALSE))</f>
        <v>flex-fuel (unleaded/E85)</v>
      </c>
      <c r="H92" s="5">
        <f>IF(G92="","",IF(I92=0,_xlfn.XLOOKUP(J92,LegendAndTables!$D$14:$D$21,LegendAndTables!$C$14:$C$21,0,-1,2),_xlfn.XLOOKUP(J92,LegendAndTables!$E$14:$E$21,LegendAndTables!$C$14:$C$21,0,-1,2)))</f>
        <v>8</v>
      </c>
      <c r="I92" s="5">
        <f t="shared" si="27"/>
        <v>0</v>
      </c>
      <c r="J92" s="12">
        <f t="shared" si="18"/>
        <v>3678.4469885515182</v>
      </c>
      <c r="K92" s="12">
        <f t="shared" si="28"/>
        <v>6892</v>
      </c>
      <c r="L92" s="12">
        <f t="shared" si="29"/>
        <v>6128</v>
      </c>
      <c r="M92" s="14">
        <f>IF(G92="","",(4.966747+(23.27979-4.966747)/(1+(C92/463.6174)))*_xlfn.XLOOKUP(engines!G92,LegendAndTables!$D$4:$D$11,LegendAndTables!$E$4:$E$11,0,0,1)*IF(O92=0,1,1.2)*(1-0.01*H92))</f>
        <v>11.838938646753824</v>
      </c>
      <c r="N92" s="12">
        <f t="shared" si="19"/>
        <v>200.9</v>
      </c>
      <c r="O92" s="7">
        <v>0</v>
      </c>
      <c r="P92" s="7">
        <v>892</v>
      </c>
      <c r="Q92" s="7">
        <v>764</v>
      </c>
      <c r="R92" s="12">
        <f t="shared" si="20"/>
        <v>858.72289789903527</v>
      </c>
      <c r="S92" s="15"/>
      <c r="T92" s="5" t="str">
        <f t="shared" si="30"/>
        <v/>
      </c>
      <c r="U92" s="5" t="str">
        <f>IF(A92&lt;&gt;7,"",VLOOKUP(engines!$A92,LegendAndTables!$C$4:$D$11,2,FALSE))</f>
        <v/>
      </c>
      <c r="V92" s="12" t="str">
        <f t="shared" si="31"/>
        <v/>
      </c>
      <c r="W92" s="12" t="str">
        <f t="shared" si="21"/>
        <v/>
      </c>
      <c r="X92" s="12" t="str">
        <f t="shared" si="22"/>
        <v/>
      </c>
      <c r="Y92" s="14" t="str">
        <f t="shared" si="32"/>
        <v/>
      </c>
      <c r="Z92" s="12" t="str">
        <f t="shared" si="23"/>
        <v/>
      </c>
      <c r="AA92" s="15"/>
      <c r="AB92" s="5" t="str">
        <f t="shared" si="33"/>
        <v>80739080,739,859</v>
      </c>
      <c r="AC92" s="5" t="str">
        <f t="shared" si="34"/>
        <v>80739080,flex-fuel (unleaded/E85),8,0,3678.44698855152,6892,6128,11.8389386467538</v>
      </c>
      <c r="AD92" s="5" t="str">
        <f t="shared" si="35"/>
        <v/>
      </c>
    </row>
    <row r="93" spans="1:30">
      <c r="A93" s="7">
        <v>2</v>
      </c>
      <c r="B93" s="5" t="str">
        <f t="shared" si="24"/>
        <v>20218040</v>
      </c>
      <c r="C93" s="7">
        <v>218</v>
      </c>
      <c r="D93" s="12">
        <f t="shared" si="25"/>
        <v>281</v>
      </c>
      <c r="E93" s="15"/>
      <c r="F93" s="5" t="str">
        <f t="shared" si="26"/>
        <v>20218040</v>
      </c>
      <c r="G93" s="5" t="str">
        <f>IF(A93=7,"",VLOOKUP(engines!$A93,LegendAndTables!$C$4:$D$11,2,FALSE))</f>
        <v>regular unleaded</v>
      </c>
      <c r="H93" s="5">
        <f>IF(G93="","",IF(I93=0,_xlfn.XLOOKUP(J93,LegendAndTables!$D$14:$D$21,LegendAndTables!$C$14:$C$21,0,-1,2),_xlfn.XLOOKUP(J93,LegendAndTables!$E$14:$E$21,LegendAndTables!$C$14:$C$21,0,-1,2)))</f>
        <v>4</v>
      </c>
      <c r="I93" s="5">
        <f t="shared" si="27"/>
        <v>0</v>
      </c>
      <c r="J93" s="12">
        <f t="shared" si="18"/>
        <v>1465.0537634408599</v>
      </c>
      <c r="K93" s="12">
        <f t="shared" si="28"/>
        <v>6083</v>
      </c>
      <c r="L93" s="12">
        <f t="shared" si="29"/>
        <v>5530</v>
      </c>
      <c r="M93" s="14">
        <f>IF(G93="","",(4.966747+(23.27979-4.966747)/(1+(C93/463.6174)))*_xlfn.XLOOKUP(engines!G93,LegendAndTables!$D$4:$D$11,LegendAndTables!$E$4:$E$11,0,0,1)*IF(O93=0,1,1.2)*(1-0.01*H93))</f>
        <v>16.725863946566154</v>
      </c>
      <c r="N93" s="12">
        <f t="shared" si="19"/>
        <v>148.80000000000001</v>
      </c>
      <c r="O93" s="7">
        <v>0</v>
      </c>
      <c r="P93" s="7">
        <v>83</v>
      </c>
      <c r="Q93" s="7">
        <v>553</v>
      </c>
      <c r="R93" s="12">
        <f t="shared" si="20"/>
        <v>280.7105428612814</v>
      </c>
      <c r="S93" s="15"/>
      <c r="T93" s="5" t="str">
        <f t="shared" si="30"/>
        <v/>
      </c>
      <c r="U93" s="5" t="str">
        <f>IF(A93&lt;&gt;7,"",VLOOKUP(engines!$A93,LegendAndTables!$C$4:$D$11,2,FALSE))</f>
        <v/>
      </c>
      <c r="V93" s="12" t="str">
        <f t="shared" si="31"/>
        <v/>
      </c>
      <c r="W93" s="12" t="str">
        <f t="shared" si="21"/>
        <v/>
      </c>
      <c r="X93" s="12" t="str">
        <f t="shared" si="22"/>
        <v/>
      </c>
      <c r="Y93" s="14" t="str">
        <f t="shared" si="32"/>
        <v/>
      </c>
      <c r="Z93" s="12" t="str">
        <f t="shared" si="23"/>
        <v/>
      </c>
      <c r="AA93" s="15"/>
      <c r="AB93" s="5" t="str">
        <f t="shared" si="33"/>
        <v>20218040,218,281</v>
      </c>
      <c r="AC93" s="5" t="str">
        <f t="shared" si="34"/>
        <v>20218040,regular unleaded,4,0,1465.05376344086,6083,5530,16.7258639465662</v>
      </c>
      <c r="AD93" s="5" t="str">
        <f t="shared" si="35"/>
        <v/>
      </c>
    </row>
    <row r="94" spans="1:30">
      <c r="A94" s="7">
        <v>4</v>
      </c>
      <c r="B94" s="5" t="str">
        <f t="shared" si="24"/>
        <v>41420100</v>
      </c>
      <c r="C94" s="7">
        <v>1420</v>
      </c>
      <c r="D94" s="12">
        <f t="shared" si="25"/>
        <v>1958</v>
      </c>
      <c r="E94" s="15"/>
      <c r="F94" s="5" t="str">
        <f t="shared" si="26"/>
        <v>41420100</v>
      </c>
      <c r="G94" s="5" t="str">
        <f>IF(A94=7,"",VLOOKUP(engines!$A94,LegendAndTables!$C$4:$D$11,2,FALSE))</f>
        <v>diesel</v>
      </c>
      <c r="H94" s="5">
        <f>IF(G94="","",IF(I94=0,_xlfn.XLOOKUP(J94,LegendAndTables!$D$14:$D$21,LegendAndTables!$C$14:$C$21,0,-1,2),_xlfn.XLOOKUP(J94,LegendAndTables!$E$14:$E$21,LegendAndTables!$C$14:$C$21,0,-1,2)))</f>
        <v>10</v>
      </c>
      <c r="I94" s="5">
        <f t="shared" si="27"/>
        <v>0</v>
      </c>
      <c r="J94" s="12">
        <f t="shared" si="18"/>
        <v>5278.8104089219323</v>
      </c>
      <c r="K94" s="12">
        <f t="shared" si="28"/>
        <v>5900</v>
      </c>
      <c r="L94" s="12">
        <f t="shared" si="29"/>
        <v>5163</v>
      </c>
      <c r="M94" s="14">
        <f>IF(G94="","",(4.966747+(23.27979-4.966747)/(1+(C94/463.6174)))*_xlfn.XLOOKUP(engines!G94,LegendAndTables!$D$4:$D$11,LegendAndTables!$E$4:$E$11,0,0,1)*IF(O94=0,1,1.2)*(1-0.01*H94))</f>
        <v>10.23209499367211</v>
      </c>
      <c r="N94" s="12">
        <f t="shared" si="19"/>
        <v>269</v>
      </c>
      <c r="O94" s="7">
        <v>0</v>
      </c>
      <c r="P94" s="7">
        <v>1400</v>
      </c>
      <c r="Q94" s="7">
        <v>737</v>
      </c>
      <c r="R94" s="12">
        <f t="shared" si="20"/>
        <v>1958.454927947533</v>
      </c>
      <c r="S94" s="15"/>
      <c r="T94" s="5" t="str">
        <f t="shared" si="30"/>
        <v/>
      </c>
      <c r="U94" s="5" t="str">
        <f>IF(A94&lt;&gt;7,"",VLOOKUP(engines!$A94,LegendAndTables!$C$4:$D$11,2,FALSE))</f>
        <v/>
      </c>
      <c r="V94" s="12" t="str">
        <f t="shared" si="31"/>
        <v/>
      </c>
      <c r="W94" s="12" t="str">
        <f t="shared" si="21"/>
        <v/>
      </c>
      <c r="X94" s="12" t="str">
        <f t="shared" si="22"/>
        <v/>
      </c>
      <c r="Y94" s="14" t="str">
        <f t="shared" si="32"/>
        <v/>
      </c>
      <c r="Z94" s="12" t="str">
        <f t="shared" si="23"/>
        <v/>
      </c>
      <c r="AA94" s="15"/>
      <c r="AB94" s="5" t="str">
        <f t="shared" si="33"/>
        <v>41420100,1420,1958</v>
      </c>
      <c r="AC94" s="5" t="str">
        <f t="shared" si="34"/>
        <v>41420100,diesel,10,0,5278.81040892193,5900,5163,10.2320949936721</v>
      </c>
      <c r="AD94" s="5" t="str">
        <f t="shared" si="35"/>
        <v/>
      </c>
    </row>
    <row r="95" spans="1:30">
      <c r="A95" s="7">
        <v>5</v>
      </c>
      <c r="B95" s="5" t="str">
        <f t="shared" si="24"/>
        <v>50097031</v>
      </c>
      <c r="C95" s="7">
        <v>97</v>
      </c>
      <c r="D95" s="12">
        <f t="shared" si="25"/>
        <v>113</v>
      </c>
      <c r="E95" s="15"/>
      <c r="F95" s="5" t="str">
        <f t="shared" si="26"/>
        <v>50097031</v>
      </c>
      <c r="G95" s="5" t="str">
        <f>IF(A95=7,"",VLOOKUP(engines!$A95,LegendAndTables!$C$4:$D$11,2,FALSE))</f>
        <v>flex-fuel (premium unleaded recommended/E85)</v>
      </c>
      <c r="H95" s="5">
        <f>IF(G95="","",IF(I95=0,_xlfn.XLOOKUP(J95,LegendAndTables!$D$14:$D$21,LegendAndTables!$C$14:$C$21,0,-1,2),_xlfn.XLOOKUP(J95,LegendAndTables!$E$14:$E$21,LegendAndTables!$C$14:$C$21,0,-1,2)))</f>
        <v>3</v>
      </c>
      <c r="I95" s="5">
        <f t="shared" si="27"/>
        <v>1</v>
      </c>
      <c r="J95" s="12">
        <f t="shared" si="18"/>
        <v>675.79336050440668</v>
      </c>
      <c r="K95" s="12">
        <f t="shared" si="28"/>
        <v>6924.75</v>
      </c>
      <c r="L95" s="12">
        <f t="shared" si="29"/>
        <v>6114.75</v>
      </c>
      <c r="M95" s="14">
        <f>IF(G95="","",(4.966747+(23.27979-4.966747)/(1+(C95/463.6174)))*_xlfn.XLOOKUP(engines!G95,LegendAndTables!$D$4:$D$11,LegendAndTables!$E$4:$E$11,0,0,1)*IF(O95=0,1,1.2)*(1-0.01*H95))</f>
        <v>25.282195144500484</v>
      </c>
      <c r="N95" s="12">
        <f t="shared" si="19"/>
        <v>143.535</v>
      </c>
      <c r="O95" s="7">
        <v>1</v>
      </c>
      <c r="P95" s="7">
        <v>595</v>
      </c>
      <c r="Q95" s="7">
        <v>810</v>
      </c>
      <c r="R95" s="12">
        <f t="shared" si="20"/>
        <v>112.95888329597065</v>
      </c>
      <c r="S95" s="15"/>
      <c r="T95" s="5" t="str">
        <f t="shared" si="30"/>
        <v/>
      </c>
      <c r="U95" s="5" t="str">
        <f>IF(A95&lt;&gt;7,"",VLOOKUP(engines!$A95,LegendAndTables!$C$4:$D$11,2,FALSE))</f>
        <v/>
      </c>
      <c r="V95" s="12" t="str">
        <f t="shared" si="31"/>
        <v/>
      </c>
      <c r="W95" s="12" t="str">
        <f t="shared" si="21"/>
        <v/>
      </c>
      <c r="X95" s="12" t="str">
        <f t="shared" si="22"/>
        <v/>
      </c>
      <c r="Y95" s="14" t="str">
        <f t="shared" si="32"/>
        <v/>
      </c>
      <c r="Z95" s="12" t="str">
        <f t="shared" si="23"/>
        <v/>
      </c>
      <c r="AA95" s="15"/>
      <c r="AB95" s="5" t="str">
        <f t="shared" si="33"/>
        <v>50097031,97,113</v>
      </c>
      <c r="AC95" s="5" t="str">
        <f t="shared" si="34"/>
        <v>50097031,flex-fuel (premium unleaded recommended/E85),3,1,675.793360504407,6924.75,6114.75,25.2821951445005</v>
      </c>
      <c r="AD95" s="5" t="str">
        <f t="shared" si="35"/>
        <v/>
      </c>
    </row>
    <row r="96" spans="1:30">
      <c r="A96" s="7">
        <v>3</v>
      </c>
      <c r="B96" s="5" t="str">
        <f t="shared" si="24"/>
        <v>30319041</v>
      </c>
      <c r="C96" s="7">
        <v>319</v>
      </c>
      <c r="D96" s="12">
        <f t="shared" si="25"/>
        <v>334</v>
      </c>
      <c r="E96" s="15"/>
      <c r="F96" s="5" t="str">
        <f t="shared" si="26"/>
        <v>30319041</v>
      </c>
      <c r="G96" s="5" t="str">
        <f>IF(A96=7,"",VLOOKUP(engines!$A96,LegendAndTables!$C$4:$D$11,2,FALSE))</f>
        <v>premium unleaded (required)</v>
      </c>
      <c r="H96" s="5">
        <f>IF(G96="","",IF(I96=0,_xlfn.XLOOKUP(J96,LegendAndTables!$D$14:$D$21,LegendAndTables!$C$14:$C$21,0,-1,2),_xlfn.XLOOKUP(J96,LegendAndTables!$E$14:$E$21,LegendAndTables!$C$14:$C$21,0,-1,2)))</f>
        <v>4</v>
      </c>
      <c r="I96" s="5">
        <f t="shared" si="27"/>
        <v>1</v>
      </c>
      <c r="J96" s="12">
        <f t="shared" si="18"/>
        <v>1911.9542089963738</v>
      </c>
      <c r="K96" s="12">
        <f t="shared" si="28"/>
        <v>7406.7000000000007</v>
      </c>
      <c r="L96" s="12">
        <f t="shared" si="29"/>
        <v>6809.7000000000007</v>
      </c>
      <c r="M96" s="14">
        <f>IF(G96="","",(4.966747+(23.27979-4.966747)/(1+(C96/463.6174)))*_xlfn.XLOOKUP(engines!G96,LegendAndTables!$D$4:$D$11,LegendAndTables!$E$4:$E$11,0,0,1)*IF(O96=0,1,1.2)*(1-0.01*H96))</f>
        <v>18.765770588314737</v>
      </c>
      <c r="N96" s="12">
        <f t="shared" si="19"/>
        <v>166.845</v>
      </c>
      <c r="O96" s="7">
        <v>1</v>
      </c>
      <c r="P96" s="7">
        <v>1054</v>
      </c>
      <c r="Q96" s="7">
        <v>597</v>
      </c>
      <c r="R96" s="12">
        <f t="shared" si="20"/>
        <v>333.57236590687671</v>
      </c>
      <c r="S96" s="15"/>
      <c r="T96" s="5" t="str">
        <f t="shared" si="30"/>
        <v/>
      </c>
      <c r="U96" s="5" t="str">
        <f>IF(A96&lt;&gt;7,"",VLOOKUP(engines!$A96,LegendAndTables!$C$4:$D$11,2,FALSE))</f>
        <v/>
      </c>
      <c r="V96" s="12" t="str">
        <f t="shared" si="31"/>
        <v/>
      </c>
      <c r="W96" s="12" t="str">
        <f t="shared" si="21"/>
        <v/>
      </c>
      <c r="X96" s="12" t="str">
        <f t="shared" si="22"/>
        <v/>
      </c>
      <c r="Y96" s="14" t="str">
        <f t="shared" si="32"/>
        <v/>
      </c>
      <c r="Z96" s="12" t="str">
        <f t="shared" si="23"/>
        <v/>
      </c>
      <c r="AA96" s="15"/>
      <c r="AB96" s="5" t="str">
        <f t="shared" si="33"/>
        <v>30319041,319,334</v>
      </c>
      <c r="AC96" s="5" t="str">
        <f t="shared" si="34"/>
        <v>30319041,premium unleaded (required),4,1,1911.95420899637,7406.7,6809.7,18.7657705883147</v>
      </c>
      <c r="AD96" s="5" t="str">
        <f t="shared" si="35"/>
        <v/>
      </c>
    </row>
    <row r="97" spans="1:30">
      <c r="A97" s="7">
        <v>7</v>
      </c>
      <c r="B97" s="5" t="str">
        <f t="shared" si="24"/>
        <v>70459603</v>
      </c>
      <c r="C97" s="7">
        <v>459</v>
      </c>
      <c r="D97" s="12">
        <f t="shared" si="25"/>
        <v>688</v>
      </c>
      <c r="E97" s="15"/>
      <c r="F97" s="5" t="str">
        <f t="shared" si="26"/>
        <v/>
      </c>
      <c r="G97" s="5" t="str">
        <f>IF(A97=7,"",VLOOKUP(engines!$A97,LegendAndTables!$C$4:$D$11,2,FALSE))</f>
        <v/>
      </c>
      <c r="H97" s="5" t="str">
        <f>IF(G97="","",IF(I97=0,_xlfn.XLOOKUP(J97,LegendAndTables!$D$14:$D$21,LegendAndTables!$C$14:$C$21,0,-1,2),_xlfn.XLOOKUP(J97,LegendAndTables!$E$14:$E$21,LegendAndTables!$C$14:$C$21,0,-1,2)))</f>
        <v/>
      </c>
      <c r="I97" s="5" t="str">
        <f t="shared" si="27"/>
        <v/>
      </c>
      <c r="J97" s="12" t="str">
        <f t="shared" si="18"/>
        <v/>
      </c>
      <c r="K97" s="12" t="str">
        <f t="shared" si="28"/>
        <v/>
      </c>
      <c r="L97" s="12" t="str">
        <f t="shared" si="29"/>
        <v/>
      </c>
      <c r="M97" s="14" t="str">
        <f>IF(G97="","",(4.966747+(23.27979-4.966747)/(1+(C97/463.6174)))*_xlfn.XLOOKUP(engines!G97,LegendAndTables!$D$4:$D$11,LegendAndTables!$E$4:$E$11,0,0,1)*IF(O97=0,1,1.2)*(1-0.01*H97))</f>
        <v/>
      </c>
      <c r="N97" s="12" t="str">
        <f t="shared" si="19"/>
        <v/>
      </c>
      <c r="O97" s="7">
        <v>1</v>
      </c>
      <c r="P97" s="7">
        <v>1189</v>
      </c>
      <c r="Q97" s="7">
        <v>822</v>
      </c>
      <c r="R97" s="12" t="str">
        <f t="shared" si="20"/>
        <v/>
      </c>
      <c r="S97" s="15"/>
      <c r="T97" s="5" t="str">
        <f t="shared" si="30"/>
        <v>70459603</v>
      </c>
      <c r="U97" s="5" t="str">
        <f>IF(A97&lt;&gt;7,"",VLOOKUP(engines!$A97,LegendAndTables!$C$4:$D$11,2,FALSE))</f>
        <v>electric</v>
      </c>
      <c r="V97" s="12">
        <f t="shared" si="31"/>
        <v>380.50265034172844</v>
      </c>
      <c r="W97" s="12">
        <f t="shared" si="21"/>
        <v>899.5370753412692</v>
      </c>
      <c r="X97" s="12">
        <f t="shared" si="22"/>
        <v>97.583115596130654</v>
      </c>
      <c r="Y97" s="14">
        <f t="shared" si="32"/>
        <v>6.0294016646350661</v>
      </c>
      <c r="Z97" s="12">
        <f t="shared" si="23"/>
        <v>688.09188761806354</v>
      </c>
      <c r="AA97" s="15"/>
      <c r="AB97" s="5" t="str">
        <f t="shared" si="33"/>
        <v>70459603,459,688</v>
      </c>
      <c r="AC97" s="5" t="str">
        <f t="shared" si="34"/>
        <v/>
      </c>
      <c r="AD97" s="5" t="str">
        <f t="shared" si="35"/>
        <v>70459603,electric,380.502650341728,899.537075341269,97.5831155961307,6.02940166463507</v>
      </c>
    </row>
    <row r="98" spans="1:30">
      <c r="A98" s="7">
        <v>8</v>
      </c>
      <c r="B98" s="5" t="str">
        <f t="shared" si="24"/>
        <v>80078030</v>
      </c>
      <c r="C98" s="7">
        <v>78</v>
      </c>
      <c r="D98" s="12">
        <f t="shared" si="25"/>
        <v>99</v>
      </c>
      <c r="E98" s="15"/>
      <c r="F98" s="5" t="str">
        <f t="shared" si="26"/>
        <v>80078030</v>
      </c>
      <c r="G98" s="5" t="str">
        <f>IF(A98=7,"",VLOOKUP(engines!$A98,LegendAndTables!$C$4:$D$11,2,FALSE))</f>
        <v>flex-fuel (unleaded/E85)</v>
      </c>
      <c r="H98" s="5">
        <f>IF(G98="","",IF(I98=0,_xlfn.XLOOKUP(J98,LegendAndTables!$D$14:$D$21,LegendAndTables!$C$14:$C$21,0,-1,2),_xlfn.XLOOKUP(J98,LegendAndTables!$E$14:$E$21,LegendAndTables!$C$14:$C$21,0,-1,2)))</f>
        <v>3</v>
      </c>
      <c r="I98" s="5">
        <f t="shared" si="27"/>
        <v>0</v>
      </c>
      <c r="J98" s="12">
        <f t="shared" si="18"/>
        <v>578.63501483679522</v>
      </c>
      <c r="K98" s="12">
        <f t="shared" si="28"/>
        <v>6600</v>
      </c>
      <c r="L98" s="12">
        <f t="shared" si="29"/>
        <v>5632</v>
      </c>
      <c r="M98" s="14">
        <f>IF(G98="","",(4.966747+(23.27979-4.966747)/(1+(C98/463.6174)))*_xlfn.XLOOKUP(engines!G98,LegendAndTables!$D$4:$D$11,LegendAndTables!$E$4:$E$11,0,0,1)*IF(O98=0,1,1.2)*(1-0.01*H98))</f>
        <v>21.424821620068546</v>
      </c>
      <c r="N98" s="12">
        <f t="shared" si="19"/>
        <v>134.80000000000001</v>
      </c>
      <c r="O98" s="7">
        <v>0</v>
      </c>
      <c r="P98" s="7">
        <v>600</v>
      </c>
      <c r="Q98" s="7">
        <v>968</v>
      </c>
      <c r="R98" s="12">
        <f t="shared" si="20"/>
        <v>98.618710218952913</v>
      </c>
      <c r="S98" s="15"/>
      <c r="T98" s="5" t="str">
        <f t="shared" si="30"/>
        <v/>
      </c>
      <c r="U98" s="5" t="str">
        <f>IF(A98&lt;&gt;7,"",VLOOKUP(engines!$A98,LegendAndTables!$C$4:$D$11,2,FALSE))</f>
        <v/>
      </c>
      <c r="V98" s="12" t="str">
        <f t="shared" si="31"/>
        <v/>
      </c>
      <c r="W98" s="12" t="str">
        <f t="shared" si="21"/>
        <v/>
      </c>
      <c r="X98" s="12" t="str">
        <f t="shared" si="22"/>
        <v/>
      </c>
      <c r="Y98" s="14" t="str">
        <f t="shared" si="32"/>
        <v/>
      </c>
      <c r="Z98" s="12" t="str">
        <f t="shared" si="23"/>
        <v/>
      </c>
      <c r="AA98" s="15"/>
      <c r="AB98" s="5" t="str">
        <f t="shared" si="33"/>
        <v>80078030,78,99</v>
      </c>
      <c r="AC98" s="5" t="str">
        <f t="shared" si="34"/>
        <v>80078030,flex-fuel (unleaded/E85),3,0,578.635014836795,6600,5632,21.4248216200685</v>
      </c>
      <c r="AD98" s="5" t="str">
        <f t="shared" si="35"/>
        <v/>
      </c>
    </row>
    <row r="99" spans="1:30">
      <c r="A99" s="7">
        <v>4</v>
      </c>
      <c r="B99" s="5" t="str">
        <f t="shared" si="24"/>
        <v>41274080</v>
      </c>
      <c r="C99" s="7">
        <v>1274</v>
      </c>
      <c r="D99" s="12">
        <f t="shared" si="25"/>
        <v>1869</v>
      </c>
      <c r="E99" s="15"/>
      <c r="F99" s="5" t="str">
        <f t="shared" si="26"/>
        <v>41274080</v>
      </c>
      <c r="G99" s="5" t="str">
        <f>IF(A99=7,"",VLOOKUP(engines!$A99,LegendAndTables!$C$4:$D$11,2,FALSE))</f>
        <v>diesel</v>
      </c>
      <c r="H99" s="5">
        <f>IF(G99="","",IF(I99=0,_xlfn.XLOOKUP(J99,LegendAndTables!$D$14:$D$21,LegendAndTables!$C$14:$C$21,0,-1,2),_xlfn.XLOOKUP(J99,LegendAndTables!$E$14:$E$21,LegendAndTables!$C$14:$C$21,0,-1,2)))</f>
        <v>8</v>
      </c>
      <c r="I99" s="5">
        <f t="shared" si="27"/>
        <v>0</v>
      </c>
      <c r="J99" s="12">
        <f t="shared" si="18"/>
        <v>5007.8616352201252</v>
      </c>
      <c r="K99" s="12">
        <f t="shared" si="28"/>
        <v>5808</v>
      </c>
      <c r="L99" s="12">
        <f t="shared" si="29"/>
        <v>4853</v>
      </c>
      <c r="M99" s="14">
        <f>IF(G99="","",(4.966747+(23.27979-4.966747)/(1+(C99/463.6174)))*_xlfn.XLOOKUP(engines!G99,LegendAndTables!$D$4:$D$11,LegendAndTables!$E$4:$E$11,0,0,1)*IF(O99=0,1,1.2)*(1-0.01*H99))</f>
        <v>10.877589471043501</v>
      </c>
      <c r="N99" s="12">
        <f t="shared" si="19"/>
        <v>254.4</v>
      </c>
      <c r="O99" s="7">
        <v>0</v>
      </c>
      <c r="P99" s="7">
        <v>1308</v>
      </c>
      <c r="Q99" s="7">
        <v>955</v>
      </c>
      <c r="R99" s="12">
        <f t="shared" si="20"/>
        <v>1869.3322495847242</v>
      </c>
      <c r="S99" s="15"/>
      <c r="T99" s="5" t="str">
        <f t="shared" si="30"/>
        <v/>
      </c>
      <c r="U99" s="5" t="str">
        <f>IF(A99&lt;&gt;7,"",VLOOKUP(engines!$A99,LegendAndTables!$C$4:$D$11,2,FALSE))</f>
        <v/>
      </c>
      <c r="V99" s="12" t="str">
        <f t="shared" si="31"/>
        <v/>
      </c>
      <c r="W99" s="12" t="str">
        <f t="shared" si="21"/>
        <v/>
      </c>
      <c r="X99" s="12" t="str">
        <f t="shared" si="22"/>
        <v/>
      </c>
      <c r="Y99" s="14" t="str">
        <f t="shared" si="32"/>
        <v/>
      </c>
      <c r="Z99" s="12" t="str">
        <f t="shared" si="23"/>
        <v/>
      </c>
      <c r="AA99" s="15"/>
      <c r="AB99" s="5" t="str">
        <f t="shared" si="33"/>
        <v>41274080,1274,1869</v>
      </c>
      <c r="AC99" s="5" t="str">
        <f t="shared" si="34"/>
        <v>41274080,diesel,8,0,5007.86163522013,5808,4853,10.8775894710435</v>
      </c>
      <c r="AD99" s="5" t="str">
        <f t="shared" si="35"/>
        <v/>
      </c>
    </row>
    <row r="100" spans="1:30">
      <c r="A100" s="7">
        <v>6</v>
      </c>
      <c r="B100" s="5" t="str">
        <f t="shared" si="24"/>
        <v>61458100</v>
      </c>
      <c r="C100" s="7">
        <v>1458</v>
      </c>
      <c r="D100" s="12">
        <f t="shared" si="25"/>
        <v>1828</v>
      </c>
      <c r="E100" s="15"/>
      <c r="F100" s="5" t="str">
        <f t="shared" si="26"/>
        <v>61458100</v>
      </c>
      <c r="G100" s="5" t="str">
        <f>IF(A100=7,"",VLOOKUP(engines!$A100,LegendAndTables!$C$4:$D$11,2,FALSE))</f>
        <v>flex-fuel (premium unleaded required/E85)</v>
      </c>
      <c r="H100" s="5">
        <f>IF(G100="","",IF(I100=0,_xlfn.XLOOKUP(J100,LegendAndTables!$D$14:$D$21,LegendAndTables!$C$14:$C$21,0,-1,2),_xlfn.XLOOKUP(J100,LegendAndTables!$E$14:$E$21,LegendAndTables!$C$14:$C$21,0,-1,2)))</f>
        <v>10</v>
      </c>
      <c r="I100" s="5">
        <f t="shared" si="27"/>
        <v>0</v>
      </c>
      <c r="J100" s="12">
        <f t="shared" si="18"/>
        <v>5344.5747800586514</v>
      </c>
      <c r="K100" s="12">
        <f t="shared" si="28"/>
        <v>6186</v>
      </c>
      <c r="L100" s="12">
        <f t="shared" si="29"/>
        <v>5679</v>
      </c>
      <c r="M100" s="14">
        <f>IF(G100="","",(4.966747+(23.27979-4.966747)/(1+(C100/463.6174)))*_xlfn.XLOOKUP(engines!G100,LegendAndTables!$D$4:$D$11,LegendAndTables!$E$4:$E$11,0,0,1)*IF(O100=0,1,1.2)*(1-0.01*H100))</f>
        <v>9.3756428337439353</v>
      </c>
      <c r="N100" s="12">
        <f t="shared" si="19"/>
        <v>272.8</v>
      </c>
      <c r="O100" s="7">
        <v>0</v>
      </c>
      <c r="P100" s="7">
        <v>186</v>
      </c>
      <c r="Q100" s="7">
        <v>507</v>
      </c>
      <c r="R100" s="12">
        <f t="shared" si="20"/>
        <v>1828.1550104516466</v>
      </c>
      <c r="S100" s="15"/>
      <c r="T100" s="5" t="str">
        <f t="shared" si="30"/>
        <v/>
      </c>
      <c r="U100" s="5" t="str">
        <f>IF(A100&lt;&gt;7,"",VLOOKUP(engines!$A100,LegendAndTables!$C$4:$D$11,2,FALSE))</f>
        <v/>
      </c>
      <c r="V100" s="12" t="str">
        <f t="shared" si="31"/>
        <v/>
      </c>
      <c r="W100" s="12" t="str">
        <f t="shared" si="21"/>
        <v/>
      </c>
      <c r="X100" s="12" t="str">
        <f t="shared" si="22"/>
        <v/>
      </c>
      <c r="Y100" s="14" t="str">
        <f t="shared" si="32"/>
        <v/>
      </c>
      <c r="Z100" s="12" t="str">
        <f t="shared" si="23"/>
        <v/>
      </c>
      <c r="AA100" s="15"/>
      <c r="AB100" s="5" t="str">
        <f t="shared" si="33"/>
        <v>61458100,1458,1828</v>
      </c>
      <c r="AC100" s="5" t="str">
        <f t="shared" si="34"/>
        <v>61458100,flex-fuel (premium unleaded required/E85),10,0,5344.57478005865,6186,5679,9.37564283374394</v>
      </c>
      <c r="AD100" s="5" t="str">
        <f t="shared" si="35"/>
        <v/>
      </c>
    </row>
    <row r="101" spans="1:30">
      <c r="A101" s="7">
        <v>7</v>
      </c>
      <c r="B101" s="5" t="str">
        <f t="shared" si="24"/>
        <v>70539572</v>
      </c>
      <c r="C101" s="7">
        <v>539</v>
      </c>
      <c r="D101" s="12">
        <f t="shared" si="25"/>
        <v>808</v>
      </c>
      <c r="E101" s="15"/>
      <c r="F101" s="5" t="str">
        <f t="shared" si="26"/>
        <v/>
      </c>
      <c r="G101" s="5" t="str">
        <f>IF(A101=7,"",VLOOKUP(engines!$A101,LegendAndTables!$C$4:$D$11,2,FALSE))</f>
        <v/>
      </c>
      <c r="H101" s="5" t="str">
        <f>IF(G101="","",IF(I101=0,_xlfn.XLOOKUP(J101,LegendAndTables!$D$14:$D$21,LegendAndTables!$C$14:$C$21,0,-1,2),_xlfn.XLOOKUP(J101,LegendAndTables!$E$14:$E$21,LegendAndTables!$C$14:$C$21,0,-1,2)))</f>
        <v/>
      </c>
      <c r="I101" s="5" t="str">
        <f t="shared" si="27"/>
        <v/>
      </c>
      <c r="J101" s="12" t="str">
        <f t="shared" si="18"/>
        <v/>
      </c>
      <c r="K101" s="12" t="str">
        <f t="shared" si="28"/>
        <v/>
      </c>
      <c r="L101" s="12" t="str">
        <f t="shared" si="29"/>
        <v/>
      </c>
      <c r="M101" s="14" t="str">
        <f>IF(G101="","",(4.966747+(23.27979-4.966747)/(1+(C101/463.6174)))*_xlfn.XLOOKUP(engines!G101,LegendAndTables!$D$4:$D$11,LegendAndTables!$E$4:$E$11,0,0,1)*IF(O101=0,1,1.2)*(1-0.01*H101))</f>
        <v/>
      </c>
      <c r="N101" s="12" t="str">
        <f t="shared" si="19"/>
        <v/>
      </c>
      <c r="O101" s="7">
        <v>1</v>
      </c>
      <c r="P101" s="7">
        <v>1323</v>
      </c>
      <c r="Q101" s="7">
        <v>752</v>
      </c>
      <c r="R101" s="12" t="str">
        <f t="shared" si="20"/>
        <v/>
      </c>
      <c r="S101" s="15"/>
      <c r="T101" s="5" t="str">
        <f t="shared" si="30"/>
        <v>70539572</v>
      </c>
      <c r="U101" s="5" t="str">
        <f>IF(A101&lt;&gt;7,"",VLOOKUP(engines!$A101,LegendAndTables!$C$4:$D$11,2,FALSE))</f>
        <v>electric</v>
      </c>
      <c r="V101" s="12">
        <f t="shared" si="31"/>
        <v>391.42283145833289</v>
      </c>
      <c r="W101" s="12">
        <f t="shared" si="21"/>
        <v>1026.8492246875637</v>
      </c>
      <c r="X101" s="12">
        <f t="shared" si="22"/>
        <v>102.15845179333839</v>
      </c>
      <c r="Y101" s="14">
        <f t="shared" si="32"/>
        <v>5.7169480963700083</v>
      </c>
      <c r="Z101" s="12">
        <f t="shared" si="23"/>
        <v>808.02075691968685</v>
      </c>
      <c r="AA101" s="15"/>
      <c r="AB101" s="5" t="str">
        <f t="shared" si="33"/>
        <v>70539572,539,808</v>
      </c>
      <c r="AC101" s="5" t="str">
        <f t="shared" si="34"/>
        <v/>
      </c>
      <c r="AD101" s="5" t="str">
        <f t="shared" si="35"/>
        <v>70539572,electric,391.422831458333,1026.84922468756,102.158451793338,5.71694809637001</v>
      </c>
    </row>
    <row r="102" spans="1:30">
      <c r="A102" s="7">
        <v>1</v>
      </c>
      <c r="B102" s="5" t="str">
        <f t="shared" si="24"/>
        <v>10333040</v>
      </c>
      <c r="C102" s="7">
        <v>333</v>
      </c>
      <c r="D102" s="12">
        <f t="shared" si="25"/>
        <v>431</v>
      </c>
      <c r="E102" s="15"/>
      <c r="F102" s="5" t="str">
        <f t="shared" si="26"/>
        <v>10333040</v>
      </c>
      <c r="G102" s="5" t="str">
        <f>IF(A102=7,"",VLOOKUP(engines!$A102,LegendAndTables!$C$4:$D$11,2,FALSE))</f>
        <v>premium unleaded (recommended)</v>
      </c>
      <c r="H102" s="5">
        <f>IF(G102="","",IF(I102=0,_xlfn.XLOOKUP(J102,LegendAndTables!$D$14:$D$21,LegendAndTables!$C$14:$C$21,0,-1,2),_xlfn.XLOOKUP(J102,LegendAndTables!$E$14:$E$21,LegendAndTables!$C$14:$C$21,0,-1,2)))</f>
        <v>4</v>
      </c>
      <c r="I102" s="5">
        <f t="shared" si="27"/>
        <v>0</v>
      </c>
      <c r="J102" s="12">
        <f t="shared" si="18"/>
        <v>2077.3549594510291</v>
      </c>
      <c r="K102" s="12">
        <f t="shared" si="28"/>
        <v>6085</v>
      </c>
      <c r="L102" s="12">
        <f t="shared" si="29"/>
        <v>5501</v>
      </c>
      <c r="M102" s="14">
        <f>IF(G102="","",(4.966747+(23.27979-4.966747)/(1+(C102/463.6174)))*_xlfn.XLOOKUP(engines!G102,LegendAndTables!$D$4:$D$11,LegendAndTables!$E$4:$E$11,0,0,1)*IF(O102=0,1,1.2)*(1-0.01*H102))</f>
        <v>15.14962948645144</v>
      </c>
      <c r="N102" s="12">
        <f t="shared" si="19"/>
        <v>160.30000000000001</v>
      </c>
      <c r="O102" s="7">
        <v>0</v>
      </c>
      <c r="P102" s="7">
        <v>85</v>
      </c>
      <c r="Q102" s="7">
        <v>584</v>
      </c>
      <c r="R102" s="12">
        <f t="shared" si="20"/>
        <v>431.0522837162394</v>
      </c>
      <c r="S102" s="15"/>
      <c r="T102" s="5" t="str">
        <f t="shared" si="30"/>
        <v/>
      </c>
      <c r="U102" s="5" t="str">
        <f>IF(A102&lt;&gt;7,"",VLOOKUP(engines!$A102,LegendAndTables!$C$4:$D$11,2,FALSE))</f>
        <v/>
      </c>
      <c r="V102" s="12" t="str">
        <f t="shared" si="31"/>
        <v/>
      </c>
      <c r="W102" s="12" t="str">
        <f t="shared" si="21"/>
        <v/>
      </c>
      <c r="X102" s="12" t="str">
        <f t="shared" si="22"/>
        <v/>
      </c>
      <c r="Y102" s="14" t="str">
        <f t="shared" si="32"/>
        <v/>
      </c>
      <c r="Z102" s="12" t="str">
        <f t="shared" si="23"/>
        <v/>
      </c>
      <c r="AA102" s="15"/>
      <c r="AB102" s="5" t="str">
        <f t="shared" si="33"/>
        <v>10333040,333,431</v>
      </c>
      <c r="AC102" s="5" t="str">
        <f t="shared" si="34"/>
        <v>10333040,premium unleaded (recommended),4,0,2077.35495945103,6085,5501,15.1496294864514</v>
      </c>
      <c r="AD102" s="5" t="str">
        <f t="shared" si="35"/>
        <v/>
      </c>
    </row>
    <row r="103" spans="1:30">
      <c r="A103" s="7">
        <v>7</v>
      </c>
      <c r="B103" s="5" t="str">
        <f t="shared" si="24"/>
        <v>70523578</v>
      </c>
      <c r="C103" s="7">
        <v>523</v>
      </c>
      <c r="D103" s="12">
        <f t="shared" si="25"/>
        <v>784</v>
      </c>
      <c r="E103" s="15"/>
      <c r="F103" s="5" t="str">
        <f t="shared" si="26"/>
        <v/>
      </c>
      <c r="G103" s="5" t="str">
        <f>IF(A103=7,"",VLOOKUP(engines!$A103,LegendAndTables!$C$4:$D$11,2,FALSE))</f>
        <v/>
      </c>
      <c r="H103" s="5" t="str">
        <f>IF(G103="","",IF(I103=0,_xlfn.XLOOKUP(J103,LegendAndTables!$D$14:$D$21,LegendAndTables!$C$14:$C$21,0,-1,2),_xlfn.XLOOKUP(J103,LegendAndTables!$E$14:$E$21,LegendAndTables!$C$14:$C$21,0,-1,2)))</f>
        <v/>
      </c>
      <c r="I103" s="5" t="str">
        <f t="shared" si="27"/>
        <v/>
      </c>
      <c r="J103" s="12" t="str">
        <f t="shared" si="18"/>
        <v/>
      </c>
      <c r="K103" s="12" t="str">
        <f t="shared" si="28"/>
        <v/>
      </c>
      <c r="L103" s="12" t="str">
        <f t="shared" si="29"/>
        <v/>
      </c>
      <c r="M103" s="14" t="str">
        <f>IF(G103="","",(4.966747+(23.27979-4.966747)/(1+(C103/463.6174)))*_xlfn.XLOOKUP(engines!G103,LegendAndTables!$D$4:$D$11,LegendAndTables!$E$4:$E$11,0,0,1)*IF(O103=0,1,1.2)*(1-0.01*H103))</f>
        <v/>
      </c>
      <c r="N103" s="12" t="str">
        <f t="shared" si="19"/>
        <v/>
      </c>
      <c r="O103" s="7">
        <v>1</v>
      </c>
      <c r="P103" s="7">
        <v>523</v>
      </c>
      <c r="Q103" s="7">
        <v>580</v>
      </c>
      <c r="R103" s="12" t="str">
        <f t="shared" si="20"/>
        <v/>
      </c>
      <c r="S103" s="15"/>
      <c r="T103" s="5" t="str">
        <f t="shared" si="30"/>
        <v>70523578</v>
      </c>
      <c r="U103" s="5" t="str">
        <f>IF(A103&lt;&gt;7,"",VLOOKUP(engines!$A103,LegendAndTables!$C$4:$D$11,2,FALSE))</f>
        <v>electric</v>
      </c>
      <c r="V103" s="12">
        <f t="shared" si="31"/>
        <v>389.47439621082458</v>
      </c>
      <c r="W103" s="12">
        <f t="shared" si="21"/>
        <v>1001.3521732116387</v>
      </c>
      <c r="X103" s="12">
        <f t="shared" si="22"/>
        <v>101.32583020446498</v>
      </c>
      <c r="Y103" s="14">
        <f t="shared" si="32"/>
        <v>5.7753851559177978</v>
      </c>
      <c r="Z103" s="12">
        <f t="shared" si="23"/>
        <v>784.03498305936216</v>
      </c>
      <c r="AA103" s="15"/>
      <c r="AB103" s="5" t="str">
        <f t="shared" si="33"/>
        <v>70523578,523,784</v>
      </c>
      <c r="AC103" s="5" t="str">
        <f t="shared" si="34"/>
        <v/>
      </c>
      <c r="AD103" s="5" t="str">
        <f t="shared" si="35"/>
        <v>70523578,electric,389.474396210825,1001.35217321164,101.325830204465,5.7753851559178</v>
      </c>
    </row>
    <row r="104" spans="1:30">
      <c r="A104" s="7">
        <v>8</v>
      </c>
      <c r="B104" s="5" t="str">
        <f t="shared" si="24"/>
        <v>81500101</v>
      </c>
      <c r="C104" s="7">
        <v>1500</v>
      </c>
      <c r="D104" s="12">
        <f t="shared" si="25"/>
        <v>1934</v>
      </c>
      <c r="E104" s="15"/>
      <c r="F104" s="5" t="str">
        <f t="shared" si="26"/>
        <v>81500101</v>
      </c>
      <c r="G104" s="5" t="str">
        <f>IF(A104=7,"",VLOOKUP(engines!$A104,LegendAndTables!$C$4:$D$11,2,FALSE))</f>
        <v>flex-fuel (unleaded/E85)</v>
      </c>
      <c r="H104" s="5">
        <f>IF(G104="","",IF(I104=0,_xlfn.XLOOKUP(J104,LegendAndTables!$D$14:$D$21,LegendAndTables!$C$14:$C$21,0,-1,2),_xlfn.XLOOKUP(J104,LegendAndTables!$E$14:$E$21,LegendAndTables!$C$14:$C$21,0,-1,2)))</f>
        <v>10</v>
      </c>
      <c r="I104" s="5">
        <f t="shared" si="27"/>
        <v>1</v>
      </c>
      <c r="J104" s="12">
        <f t="shared" si="18"/>
        <v>5157.2975760701393</v>
      </c>
      <c r="K104" s="12">
        <f t="shared" si="28"/>
        <v>6371.4000000000005</v>
      </c>
      <c r="L104" s="12">
        <f t="shared" si="29"/>
        <v>5522.4000000000005</v>
      </c>
      <c r="M104" s="14">
        <f>IF(G104="","",(4.966747+(23.27979-4.966747)/(1+(C104/463.6174)))*_xlfn.XLOOKUP(engines!G104,LegendAndTables!$D$4:$D$11,LegendAndTables!$E$4:$E$11,0,0,1)*IF(O104=0,1,1.2)*(1-0.01*H104))</f>
        <v>10.736130494151782</v>
      </c>
      <c r="N104" s="12">
        <f t="shared" si="19"/>
        <v>290.85000000000002</v>
      </c>
      <c r="O104" s="7">
        <v>1</v>
      </c>
      <c r="P104" s="7">
        <v>68</v>
      </c>
      <c r="Q104" s="7">
        <v>849</v>
      </c>
      <c r="R104" s="12">
        <f t="shared" si="20"/>
        <v>1934.1527093611153</v>
      </c>
      <c r="S104" s="15"/>
      <c r="T104" s="5" t="str">
        <f t="shared" si="30"/>
        <v/>
      </c>
      <c r="U104" s="5" t="str">
        <f>IF(A104&lt;&gt;7,"",VLOOKUP(engines!$A104,LegendAndTables!$C$4:$D$11,2,FALSE))</f>
        <v/>
      </c>
      <c r="V104" s="12" t="str">
        <f t="shared" si="31"/>
        <v/>
      </c>
      <c r="W104" s="12" t="str">
        <f t="shared" si="21"/>
        <v/>
      </c>
      <c r="X104" s="12" t="str">
        <f t="shared" si="22"/>
        <v/>
      </c>
      <c r="Y104" s="14" t="str">
        <f t="shared" si="32"/>
        <v/>
      </c>
      <c r="Z104" s="12" t="str">
        <f t="shared" si="23"/>
        <v/>
      </c>
      <c r="AA104" s="15"/>
      <c r="AB104" s="5" t="str">
        <f t="shared" si="33"/>
        <v>81500101,1500,1934</v>
      </c>
      <c r="AC104" s="5" t="str">
        <f t="shared" si="34"/>
        <v>81500101,flex-fuel (unleaded/E85),10,1,5157.29757607014,6371.4,5522.4,10.7361304941518</v>
      </c>
      <c r="AD104" s="5" t="str">
        <f t="shared" si="35"/>
        <v/>
      </c>
    </row>
    <row r="105" spans="1:30">
      <c r="A105" s="7">
        <v>4</v>
      </c>
      <c r="B105" s="5" t="str">
        <f t="shared" si="24"/>
        <v>40202041</v>
      </c>
      <c r="C105" s="7">
        <v>202</v>
      </c>
      <c r="D105" s="12">
        <f t="shared" si="25"/>
        <v>282</v>
      </c>
      <c r="E105" s="15"/>
      <c r="F105" s="5" t="str">
        <f t="shared" si="26"/>
        <v>40202041</v>
      </c>
      <c r="G105" s="5" t="str">
        <f>IF(A105=7,"",VLOOKUP(engines!$A105,LegendAndTables!$C$4:$D$11,2,FALSE))</f>
        <v>diesel</v>
      </c>
      <c r="H105" s="5">
        <f>IF(G105="","",IF(I105=0,_xlfn.XLOOKUP(J105,LegendAndTables!$D$14:$D$21,LegendAndTables!$C$14:$C$21,0,-1,2),_xlfn.XLOOKUP(J105,LegendAndTables!$E$14:$E$21,LegendAndTables!$C$14:$C$21,0,-1,2)))</f>
        <v>4</v>
      </c>
      <c r="I105" s="5">
        <f t="shared" si="27"/>
        <v>1</v>
      </c>
      <c r="J105" s="12">
        <f t="shared" si="18"/>
        <v>1306.9358178053828</v>
      </c>
      <c r="K105" s="12">
        <f t="shared" si="28"/>
        <v>5990.25</v>
      </c>
      <c r="L105" s="12">
        <f t="shared" si="29"/>
        <v>5104.25</v>
      </c>
      <c r="M105" s="14">
        <f>IF(G105="","",(4.966747+(23.27979-4.966747)/(1+(C105/463.6174)))*_xlfn.XLOOKUP(engines!G105,LegendAndTables!$D$4:$D$11,LegendAndTables!$E$4:$E$11,0,0,1)*IF(O105=0,1,1.2)*(1-0.01*H105))</f>
        <v>24.499156652774865</v>
      </c>
      <c r="N105" s="12">
        <f t="shared" si="19"/>
        <v>154.56</v>
      </c>
      <c r="O105" s="7">
        <v>1</v>
      </c>
      <c r="P105" s="7">
        <v>1205</v>
      </c>
      <c r="Q105" s="7">
        <v>886</v>
      </c>
      <c r="R105" s="12">
        <f t="shared" si="20"/>
        <v>281.80376670154169</v>
      </c>
      <c r="S105" s="15"/>
      <c r="T105" s="5" t="str">
        <f t="shared" si="30"/>
        <v/>
      </c>
      <c r="U105" s="5" t="str">
        <f>IF(A105&lt;&gt;7,"",VLOOKUP(engines!$A105,LegendAndTables!$C$4:$D$11,2,FALSE))</f>
        <v/>
      </c>
      <c r="V105" s="12" t="str">
        <f t="shared" si="31"/>
        <v/>
      </c>
      <c r="W105" s="12" t="str">
        <f t="shared" si="21"/>
        <v/>
      </c>
      <c r="X105" s="12" t="str">
        <f t="shared" si="22"/>
        <v/>
      </c>
      <c r="Y105" s="14" t="str">
        <f t="shared" si="32"/>
        <v/>
      </c>
      <c r="Z105" s="12" t="str">
        <f t="shared" si="23"/>
        <v/>
      </c>
      <c r="AA105" s="15"/>
      <c r="AB105" s="5" t="str">
        <f t="shared" si="33"/>
        <v>40202041,202,282</v>
      </c>
      <c r="AC105" s="5" t="str">
        <f t="shared" si="34"/>
        <v>40202041,diesel,4,1,1306.93581780538,5990.25,5104.25,24.4991566527749</v>
      </c>
      <c r="AD105" s="5" t="str">
        <f t="shared" si="35"/>
        <v/>
      </c>
    </row>
    <row r="106" spans="1:30">
      <c r="A106" s="7">
        <v>8</v>
      </c>
      <c r="B106" s="5" t="str">
        <f t="shared" si="24"/>
        <v>80139031</v>
      </c>
      <c r="C106" s="7">
        <v>139</v>
      </c>
      <c r="D106" s="12">
        <f t="shared" si="25"/>
        <v>165</v>
      </c>
      <c r="E106" s="15"/>
      <c r="F106" s="5" t="str">
        <f t="shared" si="26"/>
        <v>80139031</v>
      </c>
      <c r="G106" s="5" t="str">
        <f>IF(A106=7,"",VLOOKUP(engines!$A106,LegendAndTables!$C$4:$D$11,2,FALSE))</f>
        <v>flex-fuel (unleaded/E85)</v>
      </c>
      <c r="H106" s="5">
        <f>IF(G106="","",IF(I106=0,_xlfn.XLOOKUP(J106,LegendAndTables!$D$14:$D$21,LegendAndTables!$C$14:$C$21,0,-1,2),_xlfn.XLOOKUP(J106,LegendAndTables!$E$14:$E$21,LegendAndTables!$C$14:$C$21,0,-1,2)))</f>
        <v>3</v>
      </c>
      <c r="I106" s="5">
        <f t="shared" si="27"/>
        <v>1</v>
      </c>
      <c r="J106" s="12">
        <f t="shared" si="18"/>
        <v>939.53834195140075</v>
      </c>
      <c r="K106" s="12">
        <f t="shared" si="28"/>
        <v>6790.35</v>
      </c>
      <c r="L106" s="12">
        <f t="shared" si="29"/>
        <v>6003.35</v>
      </c>
      <c r="M106" s="14">
        <f>IF(G106="","",(4.966747+(23.27979-4.966747)/(1+(C106/463.6174)))*_xlfn.XLOOKUP(engines!G106,LegendAndTables!$D$4:$D$11,LegendAndTables!$E$4:$E$11,0,0,1)*IF(O106=0,1,1.2)*(1-0.01*H106))</f>
        <v>23.733487358409384</v>
      </c>
      <c r="N106" s="12">
        <f t="shared" si="19"/>
        <v>147.94500000000002</v>
      </c>
      <c r="O106" s="7">
        <v>1</v>
      </c>
      <c r="P106" s="7">
        <v>467</v>
      </c>
      <c r="Q106" s="7">
        <v>787</v>
      </c>
      <c r="R106" s="12">
        <f t="shared" si="20"/>
        <v>164.87260437171904</v>
      </c>
      <c r="S106" s="15"/>
      <c r="T106" s="5" t="str">
        <f t="shared" si="30"/>
        <v/>
      </c>
      <c r="U106" s="5" t="str">
        <f>IF(A106&lt;&gt;7,"",VLOOKUP(engines!$A106,LegendAndTables!$C$4:$D$11,2,FALSE))</f>
        <v/>
      </c>
      <c r="V106" s="12" t="str">
        <f t="shared" si="31"/>
        <v/>
      </c>
      <c r="W106" s="12" t="str">
        <f t="shared" si="21"/>
        <v/>
      </c>
      <c r="X106" s="12" t="str">
        <f t="shared" si="22"/>
        <v/>
      </c>
      <c r="Y106" s="14" t="str">
        <f t="shared" si="32"/>
        <v/>
      </c>
      <c r="Z106" s="12" t="str">
        <f t="shared" si="23"/>
        <v/>
      </c>
      <c r="AA106" s="15"/>
      <c r="AB106" s="5" t="str">
        <f t="shared" si="33"/>
        <v>80139031,139,165</v>
      </c>
      <c r="AC106" s="5" t="str">
        <f t="shared" si="34"/>
        <v>80139031,flex-fuel (unleaded/E85),3,1,939.538341951401,6790.35,6003.35,23.7334873584094</v>
      </c>
      <c r="AD106" s="5" t="str">
        <f t="shared" si="35"/>
        <v/>
      </c>
    </row>
    <row r="107" spans="1:30">
      <c r="A107" s="7">
        <v>6</v>
      </c>
      <c r="B107" s="5" t="str">
        <f t="shared" si="24"/>
        <v>61096081</v>
      </c>
      <c r="C107" s="7">
        <v>1096</v>
      </c>
      <c r="D107" s="12">
        <f t="shared" si="25"/>
        <v>1259</v>
      </c>
      <c r="E107" s="15"/>
      <c r="F107" s="5" t="str">
        <f t="shared" si="26"/>
        <v>61096081</v>
      </c>
      <c r="G107" s="5" t="str">
        <f>IF(A107=7,"",VLOOKUP(engines!$A107,LegendAndTables!$C$4:$D$11,2,FALSE))</f>
        <v>flex-fuel (premium unleaded required/E85)</v>
      </c>
      <c r="H107" s="5">
        <f>IF(G107="","",IF(I107=0,_xlfn.XLOOKUP(J107,LegendAndTables!$D$14:$D$21,LegendAndTables!$C$14:$C$21,0,-1,2),_xlfn.XLOOKUP(J107,LegendAndTables!$E$14:$E$21,LegendAndTables!$C$14:$C$21,0,-1,2)))</f>
        <v>8</v>
      </c>
      <c r="I107" s="5">
        <f t="shared" si="27"/>
        <v>1</v>
      </c>
      <c r="J107" s="12">
        <f t="shared" si="18"/>
        <v>4411.7055106066091</v>
      </c>
      <c r="K107" s="12">
        <f t="shared" si="28"/>
        <v>6871.2000000000007</v>
      </c>
      <c r="L107" s="12">
        <f t="shared" si="29"/>
        <v>6198.2000000000007</v>
      </c>
      <c r="M107" s="14">
        <f>IF(G107="","",(4.966747+(23.27979-4.966747)/(1+(C107/463.6174)))*_xlfn.XLOOKUP(engines!G107,LegendAndTables!$D$4:$D$11,LegendAndTables!$E$4:$E$11,0,0,1)*IF(O107=0,1,1.2)*(1-0.01*H107))</f>
        <v>12.757500856819476</v>
      </c>
      <c r="N107" s="12">
        <f t="shared" si="19"/>
        <v>248.43000000000004</v>
      </c>
      <c r="O107" s="7">
        <v>1</v>
      </c>
      <c r="P107" s="7">
        <v>544</v>
      </c>
      <c r="Q107" s="7">
        <v>673</v>
      </c>
      <c r="R107" s="12">
        <f t="shared" si="20"/>
        <v>1259.1350988679187</v>
      </c>
      <c r="S107" s="15"/>
      <c r="T107" s="5" t="str">
        <f t="shared" si="30"/>
        <v/>
      </c>
      <c r="U107" s="5" t="str">
        <f>IF(A107&lt;&gt;7,"",VLOOKUP(engines!$A107,LegendAndTables!$C$4:$D$11,2,FALSE))</f>
        <v/>
      </c>
      <c r="V107" s="12" t="str">
        <f t="shared" si="31"/>
        <v/>
      </c>
      <c r="W107" s="12" t="str">
        <f t="shared" si="21"/>
        <v/>
      </c>
      <c r="X107" s="12" t="str">
        <f t="shared" si="22"/>
        <v/>
      </c>
      <c r="Y107" s="14" t="str">
        <f t="shared" si="32"/>
        <v/>
      </c>
      <c r="Z107" s="12" t="str">
        <f t="shared" si="23"/>
        <v/>
      </c>
      <c r="AA107" s="15"/>
      <c r="AB107" s="5" t="str">
        <f t="shared" si="33"/>
        <v>61096081,1096,1259</v>
      </c>
      <c r="AC107" s="5" t="str">
        <f t="shared" si="34"/>
        <v>61096081,flex-fuel (premium unleaded required/E85),8,1,4411.70551060661,6871.2,6198.2,12.7575008568195</v>
      </c>
      <c r="AD107" s="5" t="str">
        <f t="shared" si="35"/>
        <v/>
      </c>
    </row>
    <row r="108" spans="1:30">
      <c r="A108" s="7">
        <v>1</v>
      </c>
      <c r="B108" s="5" t="str">
        <f t="shared" si="24"/>
        <v>10228040</v>
      </c>
      <c r="C108" s="7">
        <v>228</v>
      </c>
      <c r="D108" s="12">
        <f t="shared" si="25"/>
        <v>298</v>
      </c>
      <c r="E108" s="15"/>
      <c r="F108" s="5" t="str">
        <f t="shared" si="26"/>
        <v>10228040</v>
      </c>
      <c r="G108" s="5" t="str">
        <f>IF(A108=7,"",VLOOKUP(engines!$A108,LegendAndTables!$C$4:$D$11,2,FALSE))</f>
        <v>premium unleaded (recommended)</v>
      </c>
      <c r="H108" s="5">
        <f>IF(G108="","",IF(I108=0,_xlfn.XLOOKUP(J108,LegendAndTables!$D$14:$D$21,LegendAndTables!$C$14:$C$21,0,-1,2),_xlfn.XLOOKUP(J108,LegendAndTables!$E$14:$E$21,LegendAndTables!$C$14:$C$21,0,-1,2)))</f>
        <v>4</v>
      </c>
      <c r="I108" s="5">
        <f t="shared" si="27"/>
        <v>0</v>
      </c>
      <c r="J108" s="12">
        <f t="shared" si="18"/>
        <v>1522.0293724966621</v>
      </c>
      <c r="K108" s="12">
        <f t="shared" si="28"/>
        <v>6276</v>
      </c>
      <c r="L108" s="12">
        <f t="shared" si="29"/>
        <v>5452</v>
      </c>
      <c r="M108" s="14">
        <f>IF(G108="","",(4.966747+(23.27979-4.966747)/(1+(C108/463.6174)))*_xlfn.XLOOKUP(engines!G108,LegendAndTables!$D$4:$D$11,LegendAndTables!$E$4:$E$11,0,0,1)*IF(O108=0,1,1.2)*(1-0.01*H108))</f>
        <v>16.718497646074667</v>
      </c>
      <c r="N108" s="12">
        <f t="shared" si="19"/>
        <v>149.80000000000001</v>
      </c>
      <c r="O108" s="7">
        <v>0</v>
      </c>
      <c r="P108" s="7">
        <v>276</v>
      </c>
      <c r="Q108" s="7">
        <v>824</v>
      </c>
      <c r="R108" s="12">
        <f t="shared" si="20"/>
        <v>297.78742996528342</v>
      </c>
      <c r="S108" s="15"/>
      <c r="T108" s="5" t="str">
        <f t="shared" si="30"/>
        <v/>
      </c>
      <c r="U108" s="5" t="str">
        <f>IF(A108&lt;&gt;7,"",VLOOKUP(engines!$A108,LegendAndTables!$C$4:$D$11,2,FALSE))</f>
        <v/>
      </c>
      <c r="V108" s="12" t="str">
        <f t="shared" si="31"/>
        <v/>
      </c>
      <c r="W108" s="12" t="str">
        <f t="shared" si="21"/>
        <v/>
      </c>
      <c r="X108" s="12" t="str">
        <f t="shared" si="22"/>
        <v/>
      </c>
      <c r="Y108" s="14" t="str">
        <f t="shared" si="32"/>
        <v/>
      </c>
      <c r="Z108" s="12" t="str">
        <f t="shared" si="23"/>
        <v/>
      </c>
      <c r="AA108" s="15"/>
      <c r="AB108" s="5" t="str">
        <f t="shared" si="33"/>
        <v>10228040,228,298</v>
      </c>
      <c r="AC108" s="5" t="str">
        <f t="shared" si="34"/>
        <v>10228040,premium unleaded (recommended),4,0,1522.02937249666,6276,5452,16.7184976460747</v>
      </c>
      <c r="AD108" s="5" t="str">
        <f t="shared" si="35"/>
        <v/>
      </c>
    </row>
    <row r="109" spans="1:30">
      <c r="A109" s="7">
        <v>8</v>
      </c>
      <c r="B109" s="5" t="str">
        <f t="shared" si="24"/>
        <v>80418051</v>
      </c>
      <c r="C109" s="7">
        <v>418</v>
      </c>
      <c r="D109" s="12">
        <f t="shared" si="25"/>
        <v>464</v>
      </c>
      <c r="E109" s="15"/>
      <c r="F109" s="5" t="str">
        <f t="shared" si="26"/>
        <v>80418051</v>
      </c>
      <c r="G109" s="5" t="str">
        <f>IF(A109=7,"",VLOOKUP(engines!$A109,LegendAndTables!$C$4:$D$11,2,FALSE))</f>
        <v>flex-fuel (unleaded/E85)</v>
      </c>
      <c r="H109" s="5">
        <f>IF(G109="","",IF(I109=0,_xlfn.XLOOKUP(J109,LegendAndTables!$D$14:$D$21,LegendAndTables!$C$14:$C$21,0,-1,2),_xlfn.XLOOKUP(J109,LegendAndTables!$E$14:$E$21,LegendAndTables!$C$14:$C$21,0,-1,2)))</f>
        <v>5</v>
      </c>
      <c r="I109" s="5">
        <f t="shared" si="27"/>
        <v>1</v>
      </c>
      <c r="J109" s="12">
        <f t="shared" si="18"/>
        <v>2358.3841119386138</v>
      </c>
      <c r="K109" s="12">
        <f t="shared" si="28"/>
        <v>6995.1</v>
      </c>
      <c r="L109" s="12">
        <f t="shared" si="29"/>
        <v>6409.1</v>
      </c>
      <c r="M109" s="14">
        <f>IF(G109="","",(4.966747+(23.27979-4.966747)/(1+(C109/463.6174)))*_xlfn.XLOOKUP(engines!G109,LegendAndTables!$D$4:$D$11,LegendAndTables!$E$4:$E$11,0,0,1)*IF(O109=0,1,1.2)*(1-0.01*H109))</f>
        <v>17.805485311417911</v>
      </c>
      <c r="N109" s="12">
        <f t="shared" si="19"/>
        <v>177.24</v>
      </c>
      <c r="O109" s="7">
        <v>1</v>
      </c>
      <c r="P109" s="7">
        <v>662</v>
      </c>
      <c r="Q109" s="7">
        <v>586</v>
      </c>
      <c r="R109" s="12">
        <f t="shared" si="20"/>
        <v>464.41538203174593</v>
      </c>
      <c r="S109" s="15"/>
      <c r="T109" s="5" t="str">
        <f t="shared" si="30"/>
        <v/>
      </c>
      <c r="U109" s="5" t="str">
        <f>IF(A109&lt;&gt;7,"",VLOOKUP(engines!$A109,LegendAndTables!$C$4:$D$11,2,FALSE))</f>
        <v/>
      </c>
      <c r="V109" s="12" t="str">
        <f t="shared" si="31"/>
        <v/>
      </c>
      <c r="W109" s="12" t="str">
        <f t="shared" si="21"/>
        <v/>
      </c>
      <c r="X109" s="12" t="str">
        <f t="shared" si="22"/>
        <v/>
      </c>
      <c r="Y109" s="14" t="str">
        <f t="shared" si="32"/>
        <v/>
      </c>
      <c r="Z109" s="12" t="str">
        <f t="shared" si="23"/>
        <v/>
      </c>
      <c r="AA109" s="15"/>
      <c r="AB109" s="5" t="str">
        <f t="shared" si="33"/>
        <v>80418051,418,464</v>
      </c>
      <c r="AC109" s="5" t="str">
        <f t="shared" si="34"/>
        <v>80418051,flex-fuel (unleaded/E85),5,1,2358.38411193861,6995.1,6409.1,17.8054853114179</v>
      </c>
      <c r="AD109" s="5" t="str">
        <f t="shared" si="35"/>
        <v/>
      </c>
    </row>
    <row r="110" spans="1:30">
      <c r="A110" s="7">
        <v>6</v>
      </c>
      <c r="B110" s="5" t="str">
        <f t="shared" si="24"/>
        <v>60923080</v>
      </c>
      <c r="C110" s="7">
        <v>923</v>
      </c>
      <c r="D110" s="12">
        <f t="shared" si="25"/>
        <v>1128</v>
      </c>
      <c r="E110" s="15"/>
      <c r="F110" s="5" t="str">
        <f t="shared" si="26"/>
        <v>60923080</v>
      </c>
      <c r="G110" s="5" t="str">
        <f>IF(A110=7,"",VLOOKUP(engines!$A110,LegendAndTables!$C$4:$D$11,2,FALSE))</f>
        <v>flex-fuel (premium unleaded required/E85)</v>
      </c>
      <c r="H110" s="5">
        <f>IF(G110="","",IF(I110=0,_xlfn.XLOOKUP(J110,LegendAndTables!$D$14:$D$21,LegendAndTables!$C$14:$C$21,0,-1,2),_xlfn.XLOOKUP(J110,LegendAndTables!$E$14:$E$21,LegendAndTables!$C$14:$C$21,0,-1,2)))</f>
        <v>8</v>
      </c>
      <c r="I110" s="5">
        <f t="shared" si="27"/>
        <v>0</v>
      </c>
      <c r="J110" s="12">
        <f t="shared" si="18"/>
        <v>4208.8463292293654</v>
      </c>
      <c r="K110" s="12">
        <f t="shared" si="28"/>
        <v>6801</v>
      </c>
      <c r="L110" s="12">
        <f t="shared" si="29"/>
        <v>5828</v>
      </c>
      <c r="M110" s="14">
        <f>IF(G110="","",(4.966747+(23.27979-4.966747)/(1+(C110/463.6174)))*_xlfn.XLOOKUP(engines!G110,LegendAndTables!$D$4:$D$11,LegendAndTables!$E$4:$E$11,0,0,1)*IF(O110=0,1,1.2)*(1-0.01*H110))</f>
        <v>11.324840092908785</v>
      </c>
      <c r="N110" s="12">
        <f t="shared" si="19"/>
        <v>219.3</v>
      </c>
      <c r="O110" s="7">
        <v>0</v>
      </c>
      <c r="P110" s="7">
        <v>801</v>
      </c>
      <c r="Q110" s="7">
        <v>973</v>
      </c>
      <c r="R110" s="12">
        <f t="shared" si="20"/>
        <v>1127.7413890606595</v>
      </c>
      <c r="S110" s="15"/>
      <c r="T110" s="5" t="str">
        <f t="shared" si="30"/>
        <v/>
      </c>
      <c r="U110" s="5" t="str">
        <f>IF(A110&lt;&gt;7,"",VLOOKUP(engines!$A110,LegendAndTables!$C$4:$D$11,2,FALSE))</f>
        <v/>
      </c>
      <c r="V110" s="12" t="str">
        <f t="shared" si="31"/>
        <v/>
      </c>
      <c r="W110" s="12" t="str">
        <f t="shared" si="21"/>
        <v/>
      </c>
      <c r="X110" s="12" t="str">
        <f t="shared" si="22"/>
        <v/>
      </c>
      <c r="Y110" s="14" t="str">
        <f t="shared" si="32"/>
        <v/>
      </c>
      <c r="Z110" s="12" t="str">
        <f t="shared" si="23"/>
        <v/>
      </c>
      <c r="AA110" s="15"/>
      <c r="AB110" s="5" t="str">
        <f t="shared" si="33"/>
        <v>60923080,923,1128</v>
      </c>
      <c r="AC110" s="5" t="str">
        <f t="shared" si="34"/>
        <v>60923080,flex-fuel (premium unleaded required/E85),8,0,4208.84632922937,6801,5828,11.3248400929088</v>
      </c>
      <c r="AD110" s="5" t="str">
        <f t="shared" si="35"/>
        <v/>
      </c>
    </row>
    <row r="111" spans="1:30">
      <c r="A111" s="7">
        <v>7</v>
      </c>
      <c r="B111" s="5" t="str">
        <f t="shared" si="24"/>
        <v>70559565</v>
      </c>
      <c r="C111" s="7">
        <v>559</v>
      </c>
      <c r="D111" s="12">
        <f t="shared" si="25"/>
        <v>838</v>
      </c>
      <c r="E111" s="15"/>
      <c r="F111" s="5" t="str">
        <f t="shared" si="26"/>
        <v/>
      </c>
      <c r="G111" s="5" t="str">
        <f>IF(A111=7,"",VLOOKUP(engines!$A111,LegendAndTables!$C$4:$D$11,2,FALSE))</f>
        <v/>
      </c>
      <c r="H111" s="5" t="str">
        <f>IF(G111="","",IF(I111=0,_xlfn.XLOOKUP(J111,LegendAndTables!$D$14:$D$21,LegendAndTables!$C$14:$C$21,0,-1,2),_xlfn.XLOOKUP(J111,LegendAndTables!$E$14:$E$21,LegendAndTables!$C$14:$C$21,0,-1,2)))</f>
        <v/>
      </c>
      <c r="I111" s="5" t="str">
        <f t="shared" si="27"/>
        <v/>
      </c>
      <c r="J111" s="12" t="str">
        <f t="shared" si="18"/>
        <v/>
      </c>
      <c r="K111" s="12" t="str">
        <f t="shared" si="28"/>
        <v/>
      </c>
      <c r="L111" s="12" t="str">
        <f t="shared" si="29"/>
        <v/>
      </c>
      <c r="M111" s="14" t="str">
        <f>IF(G111="","",(4.966747+(23.27979-4.966747)/(1+(C111/463.6174)))*_xlfn.XLOOKUP(engines!G111,LegendAndTables!$D$4:$D$11,LegendAndTables!$E$4:$E$11,0,0,1)*IF(O111=0,1,1.2)*(1-0.01*H111))</f>
        <v/>
      </c>
      <c r="N111" s="12" t="str">
        <f t="shared" si="19"/>
        <v/>
      </c>
      <c r="O111" s="7">
        <v>1</v>
      </c>
      <c r="P111" s="7">
        <v>1487</v>
      </c>
      <c r="Q111" s="7">
        <v>518</v>
      </c>
      <c r="R111" s="12" t="str">
        <f t="shared" si="20"/>
        <v/>
      </c>
      <c r="S111" s="15"/>
      <c r="T111" s="5" t="str">
        <f t="shared" si="30"/>
        <v>70559565</v>
      </c>
      <c r="U111" s="5" t="str">
        <f>IF(A111&lt;&gt;7,"",VLOOKUP(engines!$A111,LegendAndTables!$C$4:$D$11,2,FALSE))</f>
        <v>electric</v>
      </c>
      <c r="V111" s="12">
        <f t="shared" si="31"/>
        <v>393.71272380594428</v>
      </c>
      <c r="W111" s="12">
        <f t="shared" si="21"/>
        <v>1058.7573203589375</v>
      </c>
      <c r="X111" s="12">
        <f t="shared" si="22"/>
        <v>103.14620524844312</v>
      </c>
      <c r="Y111" s="14">
        <f t="shared" si="32"/>
        <v>5.6464732788152139</v>
      </c>
      <c r="Z111" s="12">
        <f t="shared" si="23"/>
        <v>838.00297424509267</v>
      </c>
      <c r="AA111" s="15"/>
      <c r="AB111" s="5" t="str">
        <f t="shared" si="33"/>
        <v>70559565,559,838</v>
      </c>
      <c r="AC111" s="5" t="str">
        <f t="shared" si="34"/>
        <v/>
      </c>
      <c r="AD111" s="5" t="str">
        <f t="shared" si="35"/>
        <v>70559565,electric,393.712723805944,1058.75732035894,103.146205248443,5.64647327881521</v>
      </c>
    </row>
    <row r="112" spans="1:30">
      <c r="A112" s="7">
        <v>3</v>
      </c>
      <c r="B112" s="5" t="str">
        <f t="shared" si="24"/>
        <v>30476051</v>
      </c>
      <c r="C112" s="7">
        <v>476</v>
      </c>
      <c r="D112" s="12">
        <f t="shared" si="25"/>
        <v>570</v>
      </c>
      <c r="E112" s="15"/>
      <c r="F112" s="5" t="str">
        <f t="shared" si="26"/>
        <v>30476051</v>
      </c>
      <c r="G112" s="5" t="str">
        <f>IF(A112=7,"",VLOOKUP(engines!$A112,LegendAndTables!$C$4:$D$11,2,FALSE))</f>
        <v>premium unleaded (required)</v>
      </c>
      <c r="H112" s="5">
        <f>IF(G112="","",IF(I112=0,_xlfn.XLOOKUP(J112,LegendAndTables!$D$14:$D$21,LegendAndTables!$C$14:$C$21,0,-1,2),_xlfn.XLOOKUP(J112,LegendAndTables!$E$14:$E$21,LegendAndTables!$C$14:$C$21,0,-1,2)))</f>
        <v>5</v>
      </c>
      <c r="I112" s="5">
        <f t="shared" si="27"/>
        <v>1</v>
      </c>
      <c r="J112" s="12">
        <f t="shared" si="18"/>
        <v>2596.4108438335243</v>
      </c>
      <c r="K112" s="12">
        <f t="shared" si="28"/>
        <v>6949.9500000000007</v>
      </c>
      <c r="L112" s="12">
        <f t="shared" si="29"/>
        <v>5950.9500000000007</v>
      </c>
      <c r="M112" s="14">
        <f>IF(G112="","",(4.966747+(23.27979-4.966747)/(1+(C112/463.6174)))*_xlfn.XLOOKUP(engines!G112,LegendAndTables!$D$4:$D$11,LegendAndTables!$E$4:$E$11,0,0,1)*IF(O112=0,1,1.2)*(1-0.01*H112))</f>
        <v>16.441853768649953</v>
      </c>
      <c r="N112" s="12">
        <f t="shared" si="19"/>
        <v>183.33</v>
      </c>
      <c r="O112" s="7">
        <v>1</v>
      </c>
      <c r="P112" s="7">
        <v>619</v>
      </c>
      <c r="Q112" s="7">
        <v>999</v>
      </c>
      <c r="R112" s="12">
        <f t="shared" si="20"/>
        <v>569.57118924493193</v>
      </c>
      <c r="S112" s="15"/>
      <c r="T112" s="5" t="str">
        <f t="shared" si="30"/>
        <v/>
      </c>
      <c r="U112" s="5" t="str">
        <f>IF(A112&lt;&gt;7,"",VLOOKUP(engines!$A112,LegendAndTables!$C$4:$D$11,2,FALSE))</f>
        <v/>
      </c>
      <c r="V112" s="12" t="str">
        <f t="shared" si="31"/>
        <v/>
      </c>
      <c r="W112" s="12" t="str">
        <f t="shared" si="21"/>
        <v/>
      </c>
      <c r="X112" s="12" t="str">
        <f t="shared" si="22"/>
        <v/>
      </c>
      <c r="Y112" s="14" t="str">
        <f t="shared" si="32"/>
        <v/>
      </c>
      <c r="Z112" s="12" t="str">
        <f t="shared" si="23"/>
        <v/>
      </c>
      <c r="AA112" s="15"/>
      <c r="AB112" s="5" t="str">
        <f t="shared" si="33"/>
        <v>30476051,476,570</v>
      </c>
      <c r="AC112" s="5" t="str">
        <f t="shared" si="34"/>
        <v>30476051,premium unleaded (required),5,1,2596.41084383352,6949.95,5950.95,16.44185376865</v>
      </c>
      <c r="AD112" s="5" t="str">
        <f t="shared" si="35"/>
        <v/>
      </c>
    </row>
    <row r="113" spans="1:30">
      <c r="A113" s="7">
        <v>2</v>
      </c>
      <c r="B113" s="5" t="str">
        <f t="shared" si="24"/>
        <v>20151030</v>
      </c>
      <c r="C113" s="7">
        <v>151</v>
      </c>
      <c r="D113" s="12">
        <f t="shared" si="25"/>
        <v>164</v>
      </c>
      <c r="E113" s="15"/>
      <c r="F113" s="5" t="str">
        <f t="shared" si="26"/>
        <v>20151030</v>
      </c>
      <c r="G113" s="5" t="str">
        <f>IF(A113=7,"",VLOOKUP(engines!$A113,LegendAndTables!$C$4:$D$11,2,FALSE))</f>
        <v>regular unleaded</v>
      </c>
      <c r="H113" s="5">
        <f>IF(G113="","",IF(I113=0,_xlfn.XLOOKUP(J113,LegendAndTables!$D$14:$D$21,LegendAndTables!$C$14:$C$21,0,-1,2),_xlfn.XLOOKUP(J113,LegendAndTables!$E$14:$E$21,LegendAndTables!$C$14:$C$21,0,-1,2)))</f>
        <v>3</v>
      </c>
      <c r="I113" s="5">
        <f t="shared" si="27"/>
        <v>0</v>
      </c>
      <c r="J113" s="12">
        <f t="shared" si="18"/>
        <v>1062.6319493314566</v>
      </c>
      <c r="K113" s="12">
        <f t="shared" si="28"/>
        <v>7077</v>
      </c>
      <c r="L113" s="12">
        <f t="shared" si="29"/>
        <v>6539</v>
      </c>
      <c r="M113" s="14">
        <f>IF(G113="","",(4.966747+(23.27979-4.966747)/(1+(C113/463.6174)))*_xlfn.XLOOKUP(engines!G113,LegendAndTables!$D$4:$D$11,LegendAndTables!$E$4:$E$11,0,0,1)*IF(O113=0,1,1.2)*(1-0.01*H113))</f>
        <v>18.217199308164101</v>
      </c>
      <c r="N113" s="12">
        <f t="shared" si="19"/>
        <v>142.1</v>
      </c>
      <c r="O113" s="7">
        <v>0</v>
      </c>
      <c r="P113" s="7">
        <v>1077</v>
      </c>
      <c r="Q113" s="7">
        <v>538</v>
      </c>
      <c r="R113" s="12">
        <f t="shared" si="20"/>
        <v>164.43451121461482</v>
      </c>
      <c r="S113" s="15"/>
      <c r="T113" s="5" t="str">
        <f t="shared" si="30"/>
        <v/>
      </c>
      <c r="U113" s="5" t="str">
        <f>IF(A113&lt;&gt;7,"",VLOOKUP(engines!$A113,LegendAndTables!$C$4:$D$11,2,FALSE))</f>
        <v/>
      </c>
      <c r="V113" s="12" t="str">
        <f t="shared" si="31"/>
        <v/>
      </c>
      <c r="W113" s="12" t="str">
        <f t="shared" si="21"/>
        <v/>
      </c>
      <c r="X113" s="12" t="str">
        <f t="shared" si="22"/>
        <v/>
      </c>
      <c r="Y113" s="14" t="str">
        <f t="shared" si="32"/>
        <v/>
      </c>
      <c r="Z113" s="12" t="str">
        <f t="shared" si="23"/>
        <v/>
      </c>
      <c r="AA113" s="15"/>
      <c r="AB113" s="5" t="str">
        <f t="shared" si="33"/>
        <v>20151030,151,164</v>
      </c>
      <c r="AC113" s="5" t="str">
        <f t="shared" si="34"/>
        <v>20151030,regular unleaded,3,0,1062.63194933146,7077,6539,18.2171993081641</v>
      </c>
      <c r="AD113" s="5" t="str">
        <f t="shared" si="35"/>
        <v/>
      </c>
    </row>
    <row r="114" spans="1:30">
      <c r="A114" s="7">
        <v>3</v>
      </c>
      <c r="B114" s="5" t="str">
        <f t="shared" si="24"/>
        <v>31381100</v>
      </c>
      <c r="C114" s="7">
        <v>1381</v>
      </c>
      <c r="D114" s="12">
        <f t="shared" si="25"/>
        <v>1817</v>
      </c>
      <c r="E114" s="15"/>
      <c r="F114" s="5" t="str">
        <f t="shared" si="26"/>
        <v>31381100</v>
      </c>
      <c r="G114" s="5" t="str">
        <f>IF(A114=7,"",VLOOKUP(engines!$A114,LegendAndTables!$C$4:$D$11,2,FALSE))</f>
        <v>premium unleaded (required)</v>
      </c>
      <c r="H114" s="5">
        <f>IF(G114="","",IF(I114=0,_xlfn.XLOOKUP(J114,LegendAndTables!$D$14:$D$21,LegendAndTables!$C$14:$C$21,0,-1,2),_xlfn.XLOOKUP(J114,LegendAndTables!$E$14:$E$21,LegendAndTables!$C$14:$C$21,0,-1,2)))</f>
        <v>10</v>
      </c>
      <c r="I114" s="5">
        <f t="shared" si="27"/>
        <v>0</v>
      </c>
      <c r="J114" s="12">
        <f t="shared" si="18"/>
        <v>5209.3549603923047</v>
      </c>
      <c r="K114" s="12">
        <f t="shared" si="28"/>
        <v>6016</v>
      </c>
      <c r="L114" s="12">
        <f t="shared" si="29"/>
        <v>5413</v>
      </c>
      <c r="M114" s="14">
        <f>IF(G114="","",(4.966747+(23.27979-4.966747)/(1+(C114/463.6174)))*_xlfn.XLOOKUP(engines!G114,LegendAndTables!$D$4:$D$11,LegendAndTables!$E$4:$E$11,0,0,1)*IF(O114=0,1,1.2)*(1-0.01*H114))</f>
        <v>8.8708898696465415</v>
      </c>
      <c r="N114" s="12">
        <f t="shared" si="19"/>
        <v>265.10000000000002</v>
      </c>
      <c r="O114" s="7">
        <v>0</v>
      </c>
      <c r="P114" s="7">
        <v>16</v>
      </c>
      <c r="Q114" s="7">
        <v>603</v>
      </c>
      <c r="R114" s="12">
        <f t="shared" si="20"/>
        <v>1816.6991511207357</v>
      </c>
      <c r="S114" s="15"/>
      <c r="T114" s="5" t="str">
        <f t="shared" si="30"/>
        <v/>
      </c>
      <c r="U114" s="5" t="str">
        <f>IF(A114&lt;&gt;7,"",VLOOKUP(engines!$A114,LegendAndTables!$C$4:$D$11,2,FALSE))</f>
        <v/>
      </c>
      <c r="V114" s="12" t="str">
        <f t="shared" si="31"/>
        <v/>
      </c>
      <c r="W114" s="12" t="str">
        <f t="shared" si="21"/>
        <v/>
      </c>
      <c r="X114" s="12" t="str">
        <f t="shared" si="22"/>
        <v/>
      </c>
      <c r="Y114" s="14" t="str">
        <f t="shared" si="32"/>
        <v/>
      </c>
      <c r="Z114" s="12" t="str">
        <f t="shared" si="23"/>
        <v/>
      </c>
      <c r="AA114" s="15"/>
      <c r="AB114" s="5" t="str">
        <f t="shared" si="33"/>
        <v>31381100,1381,1817</v>
      </c>
      <c r="AC114" s="5" t="str">
        <f t="shared" si="34"/>
        <v>31381100,premium unleaded (required),10,0,5209.3549603923,6016,5413,8.87088986964654</v>
      </c>
      <c r="AD114" s="5" t="str">
        <f t="shared" si="35"/>
        <v/>
      </c>
    </row>
    <row r="115" spans="1:30">
      <c r="A115" s="7">
        <v>2</v>
      </c>
      <c r="B115" s="5" t="str">
        <f t="shared" si="24"/>
        <v>20949080</v>
      </c>
      <c r="C115" s="7">
        <v>949</v>
      </c>
      <c r="D115" s="12">
        <f t="shared" si="25"/>
        <v>1070</v>
      </c>
      <c r="E115" s="15"/>
      <c r="F115" s="5" t="str">
        <f t="shared" si="26"/>
        <v>20949080</v>
      </c>
      <c r="G115" s="5" t="str">
        <f>IF(A115=7,"",VLOOKUP(engines!$A115,LegendAndTables!$C$4:$D$11,2,FALSE))</f>
        <v>regular unleaded</v>
      </c>
      <c r="H115" s="5">
        <f>IF(G115="","",IF(I115=0,_xlfn.XLOOKUP(J115,LegendAndTables!$D$14:$D$21,LegendAndTables!$C$14:$C$21,0,-1,2),_xlfn.XLOOKUP(J115,LegendAndTables!$E$14:$E$21,LegendAndTables!$C$14:$C$21,0,-1,2)))</f>
        <v>8</v>
      </c>
      <c r="I115" s="5">
        <f t="shared" si="27"/>
        <v>0</v>
      </c>
      <c r="J115" s="12">
        <f t="shared" si="18"/>
        <v>4276.7012167643079</v>
      </c>
      <c r="K115" s="12">
        <f t="shared" si="28"/>
        <v>7079</v>
      </c>
      <c r="L115" s="12">
        <f t="shared" si="29"/>
        <v>6314</v>
      </c>
      <c r="M115" s="14">
        <f>IF(G115="","",(4.966747+(23.27979-4.966747)/(1+(C115/463.6174)))*_xlfn.XLOOKUP(engines!G115,LegendAndTables!$D$4:$D$11,LegendAndTables!$E$4:$E$11,0,0,1)*IF(O115=0,1,1.2)*(1-0.01*H115))</f>
        <v>10.098877393212288</v>
      </c>
      <c r="N115" s="12">
        <f t="shared" si="19"/>
        <v>221.9</v>
      </c>
      <c r="O115" s="7">
        <v>0</v>
      </c>
      <c r="P115" s="7">
        <v>1079</v>
      </c>
      <c r="Q115" s="7">
        <v>765</v>
      </c>
      <c r="R115" s="12">
        <f t="shared" si="20"/>
        <v>1070.2592663018536</v>
      </c>
      <c r="S115" s="15"/>
      <c r="T115" s="5" t="str">
        <f t="shared" si="30"/>
        <v/>
      </c>
      <c r="U115" s="5" t="str">
        <f>IF(A115&lt;&gt;7,"",VLOOKUP(engines!$A115,LegendAndTables!$C$4:$D$11,2,FALSE))</f>
        <v/>
      </c>
      <c r="V115" s="12" t="str">
        <f t="shared" si="31"/>
        <v/>
      </c>
      <c r="W115" s="12" t="str">
        <f t="shared" si="21"/>
        <v/>
      </c>
      <c r="X115" s="12" t="str">
        <f t="shared" si="22"/>
        <v/>
      </c>
      <c r="Y115" s="14" t="str">
        <f t="shared" si="32"/>
        <v/>
      </c>
      <c r="Z115" s="12" t="str">
        <f t="shared" si="23"/>
        <v/>
      </c>
      <c r="AA115" s="15"/>
      <c r="AB115" s="5" t="str">
        <f t="shared" si="33"/>
        <v>20949080,949,1070</v>
      </c>
      <c r="AC115" s="5" t="str">
        <f t="shared" si="34"/>
        <v>20949080,regular unleaded,8,0,4276.70121676431,7079,6314,10.0988773932123</v>
      </c>
      <c r="AD115" s="5" t="str">
        <f t="shared" si="35"/>
        <v/>
      </c>
    </row>
    <row r="116" spans="1:30">
      <c r="A116" s="7">
        <v>2</v>
      </c>
      <c r="B116" s="5" t="str">
        <f t="shared" si="24"/>
        <v>21334100</v>
      </c>
      <c r="C116" s="7">
        <v>1334</v>
      </c>
      <c r="D116" s="12">
        <f t="shared" si="25"/>
        <v>1525</v>
      </c>
      <c r="E116" s="15"/>
      <c r="F116" s="5" t="str">
        <f t="shared" si="26"/>
        <v>21334100</v>
      </c>
      <c r="G116" s="5" t="str">
        <f>IF(A116=7,"",VLOOKUP(engines!$A116,LegendAndTables!$C$4:$D$11,2,FALSE))</f>
        <v>regular unleaded</v>
      </c>
      <c r="H116" s="5">
        <f>IF(G116="","",IF(I116=0,_xlfn.XLOOKUP(J116,LegendAndTables!$D$14:$D$21,LegendAndTables!$C$14:$C$21,0,-1,2),_xlfn.XLOOKUP(J116,LegendAndTables!$E$14:$E$21,LegendAndTables!$C$14:$C$21,0,-1,2)))</f>
        <v>10</v>
      </c>
      <c r="I116" s="5">
        <f t="shared" si="27"/>
        <v>0</v>
      </c>
      <c r="J116" s="12">
        <f t="shared" si="18"/>
        <v>5122.8878648233494</v>
      </c>
      <c r="K116" s="12">
        <f t="shared" si="28"/>
        <v>6889</v>
      </c>
      <c r="L116" s="12">
        <f t="shared" si="29"/>
        <v>6228</v>
      </c>
      <c r="M116" s="14">
        <f>IF(G116="","",(4.966747+(23.27979-4.966747)/(1+(C116/463.6174)))*_xlfn.XLOOKUP(engines!G116,LegendAndTables!$D$4:$D$11,LegendAndTables!$E$4:$E$11,0,0,1)*IF(O116=0,1,1.2)*(1-0.01*H116))</f>
        <v>8.7208215659858421</v>
      </c>
      <c r="N116" s="12">
        <f t="shared" si="19"/>
        <v>260.39999999999998</v>
      </c>
      <c r="O116" s="7">
        <v>0</v>
      </c>
      <c r="P116" s="7">
        <v>889</v>
      </c>
      <c r="Q116" s="7">
        <v>661</v>
      </c>
      <c r="R116" s="12">
        <f t="shared" si="20"/>
        <v>1525.2273609700865</v>
      </c>
      <c r="S116" s="15"/>
      <c r="T116" s="5" t="str">
        <f t="shared" si="30"/>
        <v/>
      </c>
      <c r="U116" s="5" t="str">
        <f>IF(A116&lt;&gt;7,"",VLOOKUP(engines!$A116,LegendAndTables!$C$4:$D$11,2,FALSE))</f>
        <v/>
      </c>
      <c r="V116" s="12" t="str">
        <f t="shared" si="31"/>
        <v/>
      </c>
      <c r="W116" s="12" t="str">
        <f t="shared" si="21"/>
        <v/>
      </c>
      <c r="X116" s="12" t="str">
        <f t="shared" si="22"/>
        <v/>
      </c>
      <c r="Y116" s="14" t="str">
        <f t="shared" si="32"/>
        <v/>
      </c>
      <c r="Z116" s="12" t="str">
        <f t="shared" si="23"/>
        <v/>
      </c>
      <c r="AA116" s="15"/>
      <c r="AB116" s="5" t="str">
        <f t="shared" si="33"/>
        <v>21334100,1334,1525</v>
      </c>
      <c r="AC116" s="5" t="str">
        <f t="shared" si="34"/>
        <v>21334100,regular unleaded,10,0,5122.88786482335,6889,6228,8.72082156598584</v>
      </c>
      <c r="AD116" s="5" t="str">
        <f t="shared" si="35"/>
        <v/>
      </c>
    </row>
    <row r="117" spans="1:30">
      <c r="A117" s="7">
        <v>5</v>
      </c>
      <c r="B117" s="5" t="str">
        <f t="shared" si="24"/>
        <v>50956081</v>
      </c>
      <c r="C117" s="7">
        <v>956</v>
      </c>
      <c r="D117" s="12">
        <f t="shared" si="25"/>
        <v>1105</v>
      </c>
      <c r="E117" s="15"/>
      <c r="F117" s="5" t="str">
        <f t="shared" si="26"/>
        <v>50956081</v>
      </c>
      <c r="G117" s="5" t="str">
        <f>IF(A117=7,"",VLOOKUP(engines!$A117,LegendAndTables!$C$4:$D$11,2,FALSE))</f>
        <v>flex-fuel (premium unleaded recommended/E85)</v>
      </c>
      <c r="H117" s="5">
        <f>IF(G117="","",IF(I117=0,_xlfn.XLOOKUP(J117,LegendAndTables!$D$14:$D$21,LegendAndTables!$C$14:$C$21,0,-1,2),_xlfn.XLOOKUP(J117,LegendAndTables!$E$14:$E$21,LegendAndTables!$C$14:$C$21,0,-1,2)))</f>
        <v>8</v>
      </c>
      <c r="I117" s="5">
        <f t="shared" si="27"/>
        <v>1</v>
      </c>
      <c r="J117" s="12">
        <f t="shared" si="18"/>
        <v>4090.1895349334695</v>
      </c>
      <c r="K117" s="12">
        <f t="shared" si="28"/>
        <v>6744.1500000000005</v>
      </c>
      <c r="L117" s="12">
        <f t="shared" si="29"/>
        <v>6163.1500000000005</v>
      </c>
      <c r="M117" s="14">
        <f>IF(G117="","",(4.966747+(23.27979-4.966747)/(1+(C117/463.6174)))*_xlfn.XLOOKUP(engines!G117,LegendAndTables!$D$4:$D$11,LegendAndTables!$E$4:$E$11,0,0,1)*IF(O117=0,1,1.2)*(1-0.01*H117))</f>
        <v>13.052809275746144</v>
      </c>
      <c r="N117" s="12">
        <f t="shared" si="19"/>
        <v>233.73000000000005</v>
      </c>
      <c r="O117" s="7">
        <v>1</v>
      </c>
      <c r="P117" s="7">
        <v>423</v>
      </c>
      <c r="Q117" s="7">
        <v>581</v>
      </c>
      <c r="R117" s="12">
        <f t="shared" si="20"/>
        <v>1104.542716587036</v>
      </c>
      <c r="S117" s="15"/>
      <c r="T117" s="5" t="str">
        <f t="shared" si="30"/>
        <v/>
      </c>
      <c r="U117" s="5" t="str">
        <f>IF(A117&lt;&gt;7,"",VLOOKUP(engines!$A117,LegendAndTables!$C$4:$D$11,2,FALSE))</f>
        <v/>
      </c>
      <c r="V117" s="12" t="str">
        <f t="shared" si="31"/>
        <v/>
      </c>
      <c r="W117" s="12" t="str">
        <f t="shared" si="21"/>
        <v/>
      </c>
      <c r="X117" s="12" t="str">
        <f t="shared" si="22"/>
        <v/>
      </c>
      <c r="Y117" s="14" t="str">
        <f t="shared" si="32"/>
        <v/>
      </c>
      <c r="Z117" s="12" t="str">
        <f t="shared" si="23"/>
        <v/>
      </c>
      <c r="AA117" s="15"/>
      <c r="AB117" s="5" t="str">
        <f t="shared" si="33"/>
        <v>50956081,956,1105</v>
      </c>
      <c r="AC117" s="5" t="str">
        <f t="shared" si="34"/>
        <v>50956081,flex-fuel (premium unleaded recommended/E85),8,1,4090.18953493347,6744.15,6163.15,13.0528092757461</v>
      </c>
      <c r="AD117" s="5" t="str">
        <f t="shared" si="35"/>
        <v/>
      </c>
    </row>
    <row r="118" spans="1:30">
      <c r="A118" s="7">
        <v>7</v>
      </c>
      <c r="B118" s="5" t="str">
        <f t="shared" si="24"/>
        <v>71475398</v>
      </c>
      <c r="C118" s="7">
        <v>1475</v>
      </c>
      <c r="D118" s="12">
        <f t="shared" si="25"/>
        <v>2211</v>
      </c>
      <c r="E118" s="15"/>
      <c r="F118" s="5" t="str">
        <f t="shared" si="26"/>
        <v/>
      </c>
      <c r="G118" s="5" t="str">
        <f>IF(A118=7,"",VLOOKUP(engines!$A118,LegendAndTables!$C$4:$D$11,2,FALSE))</f>
        <v/>
      </c>
      <c r="H118" s="5" t="str">
        <f>IF(G118="","",IF(I118=0,_xlfn.XLOOKUP(J118,LegendAndTables!$D$14:$D$21,LegendAndTables!$C$14:$C$21,0,-1,2),_xlfn.XLOOKUP(J118,LegendAndTables!$E$14:$E$21,LegendAndTables!$C$14:$C$21,0,-1,2)))</f>
        <v/>
      </c>
      <c r="I118" s="5" t="str">
        <f t="shared" si="27"/>
        <v/>
      </c>
      <c r="J118" s="12" t="str">
        <f t="shared" si="18"/>
        <v/>
      </c>
      <c r="K118" s="12" t="str">
        <f t="shared" si="28"/>
        <v/>
      </c>
      <c r="L118" s="12" t="str">
        <f t="shared" si="29"/>
        <v/>
      </c>
      <c r="M118" s="14" t="str">
        <f>IF(G118="","",(4.966747+(23.27979-4.966747)/(1+(C118/463.6174)))*_xlfn.XLOOKUP(engines!G118,LegendAndTables!$D$4:$D$11,LegendAndTables!$E$4:$E$11,0,0,1)*IF(O118=0,1,1.2)*(1-0.01*H118))</f>
        <v/>
      </c>
      <c r="N118" s="12" t="str">
        <f t="shared" si="19"/>
        <v/>
      </c>
      <c r="O118" s="7">
        <v>0</v>
      </c>
      <c r="P118" s="7">
        <v>1481</v>
      </c>
      <c r="Q118" s="7">
        <v>837</v>
      </c>
      <c r="R118" s="12" t="str">
        <f t="shared" si="20"/>
        <v/>
      </c>
      <c r="S118" s="15"/>
      <c r="T118" s="5" t="str">
        <f t="shared" si="30"/>
        <v>71475398</v>
      </c>
      <c r="U118" s="5" t="str">
        <f>IF(A118&lt;&gt;7,"",VLOOKUP(engines!$A118,LegendAndTables!$C$4:$D$11,2,FALSE))</f>
        <v>electric</v>
      </c>
      <c r="V118" s="12">
        <f t="shared" si="31"/>
        <v>428.92309035947346</v>
      </c>
      <c r="W118" s="12">
        <f t="shared" si="21"/>
        <v>2564.34623344289</v>
      </c>
      <c r="X118" s="12">
        <f t="shared" si="22"/>
        <v>119.66882920280545</v>
      </c>
      <c r="Y118" s="14">
        <f t="shared" si="32"/>
        <v>3.9771418531942606</v>
      </c>
      <c r="Z118" s="12">
        <f t="shared" si="23"/>
        <v>2211.1885277486795</v>
      </c>
      <c r="AA118" s="15"/>
      <c r="AB118" s="5" t="str">
        <f t="shared" si="33"/>
        <v>71475398,1475,2211</v>
      </c>
      <c r="AC118" s="5" t="str">
        <f t="shared" si="34"/>
        <v/>
      </c>
      <c r="AD118" s="5" t="str">
        <f t="shared" si="35"/>
        <v>71475398,electric,428.923090359473,2564.34623344289,119.668829202805,3.97714185319426</v>
      </c>
    </row>
    <row r="119" spans="1:30">
      <c r="A119" s="7">
        <v>2</v>
      </c>
      <c r="B119" s="5" t="str">
        <f t="shared" si="24"/>
        <v>20817081</v>
      </c>
      <c r="C119" s="7">
        <v>817</v>
      </c>
      <c r="D119" s="12">
        <f t="shared" si="25"/>
        <v>1042</v>
      </c>
      <c r="E119" s="15"/>
      <c r="F119" s="5" t="str">
        <f t="shared" si="26"/>
        <v>20817081</v>
      </c>
      <c r="G119" s="5" t="str">
        <f>IF(A119=7,"",VLOOKUP(engines!$A119,LegendAndTables!$C$4:$D$11,2,FALSE))</f>
        <v>regular unleaded</v>
      </c>
      <c r="H119" s="5">
        <f>IF(G119="","",IF(I119=0,_xlfn.XLOOKUP(J119,LegendAndTables!$D$14:$D$21,LegendAndTables!$C$14:$C$21,0,-1,2),_xlfn.XLOOKUP(J119,LegendAndTables!$E$14:$E$21,LegendAndTables!$C$14:$C$21,0,-1,2)))</f>
        <v>8</v>
      </c>
      <c r="I119" s="5">
        <f t="shared" si="27"/>
        <v>1</v>
      </c>
      <c r="J119" s="12">
        <f t="shared" si="18"/>
        <v>3728.2953430533689</v>
      </c>
      <c r="K119" s="12">
        <f t="shared" si="28"/>
        <v>6422.85</v>
      </c>
      <c r="L119" s="12">
        <f t="shared" si="29"/>
        <v>5585.85</v>
      </c>
      <c r="M119" s="14">
        <f>IF(G119="","",(4.966747+(23.27979-4.966747)/(1+(C119/463.6174)))*_xlfn.XLOOKUP(engines!G119,LegendAndTables!$D$4:$D$11,LegendAndTables!$E$4:$E$11,0,0,1)*IF(O119=0,1,1.2)*(1-0.01*H119))</f>
        <v>12.802594908148199</v>
      </c>
      <c r="N119" s="12">
        <f t="shared" si="19"/>
        <v>219.13499999999999</v>
      </c>
      <c r="O119" s="7">
        <v>1</v>
      </c>
      <c r="P119" s="7">
        <v>117</v>
      </c>
      <c r="Q119" s="7">
        <v>837</v>
      </c>
      <c r="R119" s="12">
        <f t="shared" si="20"/>
        <v>1041.5020980295624</v>
      </c>
      <c r="S119" s="15"/>
      <c r="T119" s="5" t="str">
        <f t="shared" si="30"/>
        <v/>
      </c>
      <c r="U119" s="5" t="str">
        <f>IF(A119&lt;&gt;7,"",VLOOKUP(engines!$A119,LegendAndTables!$C$4:$D$11,2,FALSE))</f>
        <v/>
      </c>
      <c r="V119" s="12" t="str">
        <f t="shared" si="31"/>
        <v/>
      </c>
      <c r="W119" s="12" t="str">
        <f t="shared" si="21"/>
        <v/>
      </c>
      <c r="X119" s="12" t="str">
        <f t="shared" si="22"/>
        <v/>
      </c>
      <c r="Y119" s="14" t="str">
        <f t="shared" si="32"/>
        <v/>
      </c>
      <c r="Z119" s="12" t="str">
        <f t="shared" si="23"/>
        <v/>
      </c>
      <c r="AA119" s="15"/>
      <c r="AB119" s="5" t="str">
        <f t="shared" si="33"/>
        <v>20817081,817,1042</v>
      </c>
      <c r="AC119" s="5" t="str">
        <f t="shared" si="34"/>
        <v>20817081,regular unleaded,8,1,3728.29534305337,6422.85,5585.85,12.8025949081482</v>
      </c>
      <c r="AD119" s="5" t="str">
        <f t="shared" si="35"/>
        <v/>
      </c>
    </row>
    <row r="120" spans="1:30">
      <c r="A120" s="7">
        <v>2</v>
      </c>
      <c r="B120" s="5" t="str">
        <f t="shared" si="24"/>
        <v>21226081</v>
      </c>
      <c r="C120" s="7">
        <v>1226</v>
      </c>
      <c r="D120" s="12">
        <f t="shared" si="25"/>
        <v>1296</v>
      </c>
      <c r="E120" s="15"/>
      <c r="F120" s="5" t="str">
        <f t="shared" si="26"/>
        <v>21226081</v>
      </c>
      <c r="G120" s="5" t="str">
        <f>IF(A120=7,"",VLOOKUP(engines!$A120,LegendAndTables!$C$4:$D$11,2,FALSE))</f>
        <v>regular unleaded</v>
      </c>
      <c r="H120" s="5">
        <f>IF(G120="","",IF(I120=0,_xlfn.XLOOKUP(J120,LegendAndTables!$D$14:$D$21,LegendAndTables!$C$14:$C$21,0,-1,2),_xlfn.XLOOKUP(J120,LegendAndTables!$E$14:$E$21,LegendAndTables!$C$14:$C$21,0,-1,2)))</f>
        <v>8</v>
      </c>
      <c r="I120" s="5">
        <f t="shared" si="27"/>
        <v>1</v>
      </c>
      <c r="J120" s="12">
        <f t="shared" si="18"/>
        <v>4677.9609279609276</v>
      </c>
      <c r="K120" s="12">
        <f t="shared" si="28"/>
        <v>7575.75</v>
      </c>
      <c r="L120" s="12">
        <f t="shared" si="29"/>
        <v>6738.75</v>
      </c>
      <c r="M120" s="14">
        <f>IF(G120="","",(4.966747+(23.27979-4.966747)/(1+(C120/463.6174)))*_xlfn.XLOOKUP(engines!G120,LegendAndTables!$D$4:$D$11,LegendAndTables!$E$4:$E$11,0,0,1)*IF(O120=0,1,1.2)*(1-0.01*H120))</f>
        <v>11.030835074211465</v>
      </c>
      <c r="N120" s="12">
        <f t="shared" si="19"/>
        <v>262.08000000000004</v>
      </c>
      <c r="O120" s="7">
        <v>1</v>
      </c>
      <c r="P120" s="7">
        <v>1215</v>
      </c>
      <c r="Q120" s="7">
        <v>837</v>
      </c>
      <c r="R120" s="12">
        <f t="shared" si="20"/>
        <v>1295.5031912038642</v>
      </c>
      <c r="S120" s="15"/>
      <c r="T120" s="5" t="str">
        <f t="shared" si="30"/>
        <v/>
      </c>
      <c r="U120" s="5" t="str">
        <f>IF(A120&lt;&gt;7,"",VLOOKUP(engines!$A120,LegendAndTables!$C$4:$D$11,2,FALSE))</f>
        <v/>
      </c>
      <c r="V120" s="12" t="str">
        <f t="shared" si="31"/>
        <v/>
      </c>
      <c r="W120" s="12" t="str">
        <f t="shared" si="21"/>
        <v/>
      </c>
      <c r="X120" s="12" t="str">
        <f t="shared" si="22"/>
        <v/>
      </c>
      <c r="Y120" s="14" t="str">
        <f t="shared" si="32"/>
        <v/>
      </c>
      <c r="Z120" s="12" t="str">
        <f t="shared" si="23"/>
        <v/>
      </c>
      <c r="AA120" s="15"/>
      <c r="AB120" s="5" t="str">
        <f t="shared" si="33"/>
        <v>21226081,1226,1296</v>
      </c>
      <c r="AC120" s="5" t="str">
        <f t="shared" si="34"/>
        <v>21226081,regular unleaded,8,1,4677.96092796093,7575.75,6738.75,11.0308350742115</v>
      </c>
      <c r="AD120" s="5" t="str">
        <f t="shared" si="35"/>
        <v/>
      </c>
    </row>
    <row r="121" spans="1:30">
      <c r="A121" s="7">
        <v>2</v>
      </c>
      <c r="B121" s="5" t="str">
        <f t="shared" si="24"/>
        <v>20177031</v>
      </c>
      <c r="C121" s="7">
        <v>177</v>
      </c>
      <c r="D121" s="12">
        <f t="shared" si="25"/>
        <v>198</v>
      </c>
      <c r="E121" s="15"/>
      <c r="F121" s="5" t="str">
        <f t="shared" si="26"/>
        <v>20177031</v>
      </c>
      <c r="G121" s="5" t="str">
        <f>IF(A121=7,"",VLOOKUP(engines!$A121,LegendAndTables!$C$4:$D$11,2,FALSE))</f>
        <v>regular unleaded</v>
      </c>
      <c r="H121" s="5">
        <f>IF(G121="","",IF(I121=0,_xlfn.XLOOKUP(J121,LegendAndTables!$D$14:$D$21,LegendAndTables!$C$14:$C$21,0,-1,2),_xlfn.XLOOKUP(J121,LegendAndTables!$E$14:$E$21,LegendAndTables!$C$14:$C$21,0,-1,2)))</f>
        <v>3</v>
      </c>
      <c r="I121" s="5">
        <f t="shared" si="27"/>
        <v>1</v>
      </c>
      <c r="J121" s="12">
        <f t="shared" si="18"/>
        <v>1164.9718629677163</v>
      </c>
      <c r="K121" s="12">
        <f t="shared" si="28"/>
        <v>7063.35</v>
      </c>
      <c r="L121" s="12">
        <f t="shared" si="29"/>
        <v>6373.35</v>
      </c>
      <c r="M121" s="14">
        <f>IF(G121="","",(4.966747+(23.27979-4.966747)/(1+(C121/463.6174)))*_xlfn.XLOOKUP(engines!G121,LegendAndTables!$D$4:$D$11,LegendAndTables!$E$4:$E$11,0,0,1)*IF(O121=0,1,1.2)*(1-0.01*H121))</f>
        <v>21.208045301433813</v>
      </c>
      <c r="N121" s="12">
        <f t="shared" si="19"/>
        <v>151.935</v>
      </c>
      <c r="O121" s="7">
        <v>1</v>
      </c>
      <c r="P121" s="7">
        <v>727</v>
      </c>
      <c r="Q121" s="7">
        <v>690</v>
      </c>
      <c r="R121" s="12">
        <f t="shared" si="20"/>
        <v>197.75745264527245</v>
      </c>
      <c r="S121" s="15"/>
      <c r="T121" s="5" t="str">
        <f t="shared" si="30"/>
        <v/>
      </c>
      <c r="U121" s="5" t="str">
        <f>IF(A121&lt;&gt;7,"",VLOOKUP(engines!$A121,LegendAndTables!$C$4:$D$11,2,FALSE))</f>
        <v/>
      </c>
      <c r="V121" s="12" t="str">
        <f t="shared" si="31"/>
        <v/>
      </c>
      <c r="W121" s="12" t="str">
        <f t="shared" si="21"/>
        <v/>
      </c>
      <c r="X121" s="12" t="str">
        <f t="shared" si="22"/>
        <v/>
      </c>
      <c r="Y121" s="14" t="str">
        <f t="shared" si="32"/>
        <v/>
      </c>
      <c r="Z121" s="12" t="str">
        <f t="shared" si="23"/>
        <v/>
      </c>
      <c r="AA121" s="15"/>
      <c r="AB121" s="5" t="str">
        <f t="shared" si="33"/>
        <v>20177031,177,198</v>
      </c>
      <c r="AC121" s="5" t="str">
        <f t="shared" si="34"/>
        <v>20177031,regular unleaded,3,1,1164.97186296772,7063.35,6373.35,21.2080453014338</v>
      </c>
      <c r="AD121" s="5" t="str">
        <f t="shared" si="35"/>
        <v/>
      </c>
    </row>
    <row r="122" spans="1:30">
      <c r="A122" s="7">
        <v>2</v>
      </c>
      <c r="B122" s="5" t="str">
        <f t="shared" si="24"/>
        <v>20264041</v>
      </c>
      <c r="C122" s="7">
        <v>264</v>
      </c>
      <c r="D122" s="12">
        <f t="shared" si="25"/>
        <v>274</v>
      </c>
      <c r="E122" s="15"/>
      <c r="F122" s="5" t="str">
        <f t="shared" si="26"/>
        <v>20264041</v>
      </c>
      <c r="G122" s="5" t="str">
        <f>IF(A122=7,"",VLOOKUP(engines!$A122,LegendAndTables!$C$4:$D$11,2,FALSE))</f>
        <v>regular unleaded</v>
      </c>
      <c r="H122" s="5">
        <f>IF(G122="","",IF(I122=0,_xlfn.XLOOKUP(J122,LegendAndTables!$D$14:$D$21,LegendAndTables!$C$14:$C$21,0,-1,2),_xlfn.XLOOKUP(J122,LegendAndTables!$E$14:$E$21,LegendAndTables!$C$14:$C$21,0,-1,2)))</f>
        <v>4</v>
      </c>
      <c r="I122" s="5">
        <f t="shared" si="27"/>
        <v>1</v>
      </c>
      <c r="J122" s="12">
        <f t="shared" si="18"/>
        <v>1639.0389271745203</v>
      </c>
      <c r="K122" s="12">
        <f t="shared" si="28"/>
        <v>7593.6</v>
      </c>
      <c r="L122" s="12">
        <f t="shared" si="29"/>
        <v>6857.6</v>
      </c>
      <c r="M122" s="14">
        <f>IF(G122="","",(4.966747+(23.27979-4.966747)/(1+(C122/463.6174)))*_xlfn.XLOOKUP(engines!G122,LegendAndTables!$D$4:$D$11,LegendAndTables!$E$4:$E$11,0,0,1)*IF(O122=0,1,1.2)*(1-0.01*H122))</f>
        <v>19.163870644432901</v>
      </c>
      <c r="N122" s="12">
        <f t="shared" si="19"/>
        <v>161.07000000000002</v>
      </c>
      <c r="O122" s="7">
        <v>1</v>
      </c>
      <c r="P122" s="7">
        <v>1232</v>
      </c>
      <c r="Q122" s="7">
        <v>736</v>
      </c>
      <c r="R122" s="12">
        <f t="shared" si="20"/>
        <v>274.13162422756426</v>
      </c>
      <c r="S122" s="15"/>
      <c r="T122" s="5" t="str">
        <f t="shared" si="30"/>
        <v/>
      </c>
      <c r="U122" s="5" t="str">
        <f>IF(A122&lt;&gt;7,"",VLOOKUP(engines!$A122,LegendAndTables!$C$4:$D$11,2,FALSE))</f>
        <v/>
      </c>
      <c r="V122" s="12" t="str">
        <f t="shared" si="31"/>
        <v/>
      </c>
      <c r="W122" s="12" t="str">
        <f t="shared" si="21"/>
        <v/>
      </c>
      <c r="X122" s="12" t="str">
        <f t="shared" si="22"/>
        <v/>
      </c>
      <c r="Y122" s="14" t="str">
        <f t="shared" si="32"/>
        <v/>
      </c>
      <c r="Z122" s="12" t="str">
        <f t="shared" si="23"/>
        <v/>
      </c>
      <c r="AA122" s="15"/>
      <c r="AB122" s="5" t="str">
        <f t="shared" si="33"/>
        <v>20264041,264,274</v>
      </c>
      <c r="AC122" s="5" t="str">
        <f t="shared" si="34"/>
        <v>20264041,regular unleaded,4,1,1639.03892717452,7593.6,6857.6,19.1638706444329</v>
      </c>
      <c r="AD122" s="5" t="str">
        <f t="shared" si="35"/>
        <v/>
      </c>
    </row>
    <row r="123" spans="1:30">
      <c r="A123" s="7">
        <v>1</v>
      </c>
      <c r="B123" s="5" t="str">
        <f t="shared" si="24"/>
        <v>10062031</v>
      </c>
      <c r="C123" s="7">
        <v>62</v>
      </c>
      <c r="D123" s="12">
        <f t="shared" si="25"/>
        <v>64</v>
      </c>
      <c r="E123" s="15"/>
      <c r="F123" s="5" t="str">
        <f t="shared" si="26"/>
        <v>10062031</v>
      </c>
      <c r="G123" s="5" t="str">
        <f>IF(A123=7,"",VLOOKUP(engines!$A123,LegendAndTables!$C$4:$D$11,2,FALSE))</f>
        <v>premium unleaded (recommended)</v>
      </c>
      <c r="H123" s="5">
        <f>IF(G123="","",IF(I123=0,_xlfn.XLOOKUP(J123,LegendAndTables!$D$14:$D$21,LegendAndTables!$C$14:$C$21,0,-1,2),_xlfn.XLOOKUP(J123,LegendAndTables!$E$14:$E$21,LegendAndTables!$C$14:$C$21,0,-1,2)))</f>
        <v>3</v>
      </c>
      <c r="I123" s="5">
        <f t="shared" si="27"/>
        <v>1</v>
      </c>
      <c r="J123" s="12">
        <f t="shared" si="18"/>
        <v>443.30044330044331</v>
      </c>
      <c r="K123" s="12">
        <f t="shared" si="28"/>
        <v>7611.4500000000007</v>
      </c>
      <c r="L123" s="12">
        <f t="shared" si="29"/>
        <v>6862.4500000000007</v>
      </c>
      <c r="M123" s="14">
        <f>IF(G123="","",(4.966747+(23.27979-4.966747)/(1+(C123/463.6174)))*_xlfn.XLOOKUP(engines!G123,LegendAndTables!$D$4:$D$11,LegendAndTables!$E$4:$E$11,0,0,1)*IF(O123=0,1,1.2)*(1-0.01*H123))</f>
        <v>24.829101980896013</v>
      </c>
      <c r="N123" s="12">
        <f t="shared" si="19"/>
        <v>139.85999999999999</v>
      </c>
      <c r="O123" s="7">
        <v>1</v>
      </c>
      <c r="P123" s="7">
        <v>1249</v>
      </c>
      <c r="Q123" s="7">
        <v>749</v>
      </c>
      <c r="R123" s="12">
        <f t="shared" si="20"/>
        <v>64.333896803124347</v>
      </c>
      <c r="S123" s="15"/>
      <c r="T123" s="5" t="str">
        <f t="shared" si="30"/>
        <v/>
      </c>
      <c r="U123" s="5" t="str">
        <f>IF(A123&lt;&gt;7,"",VLOOKUP(engines!$A123,LegendAndTables!$C$4:$D$11,2,FALSE))</f>
        <v/>
      </c>
      <c r="V123" s="12" t="str">
        <f t="shared" si="31"/>
        <v/>
      </c>
      <c r="W123" s="12" t="str">
        <f t="shared" si="21"/>
        <v/>
      </c>
      <c r="X123" s="12" t="str">
        <f t="shared" si="22"/>
        <v/>
      </c>
      <c r="Y123" s="14" t="str">
        <f t="shared" si="32"/>
        <v/>
      </c>
      <c r="Z123" s="12" t="str">
        <f t="shared" si="23"/>
        <v/>
      </c>
      <c r="AA123" s="15"/>
      <c r="AB123" s="5" t="str">
        <f t="shared" si="33"/>
        <v>10062031,62,64</v>
      </c>
      <c r="AC123" s="5" t="str">
        <f t="shared" si="34"/>
        <v>10062031,premium unleaded (recommended),3,1,443.300443300443,7611.45,6862.45,24.829101980896</v>
      </c>
      <c r="AD123" s="5" t="str">
        <f t="shared" si="35"/>
        <v/>
      </c>
    </row>
    <row r="124" spans="1:30">
      <c r="A124" s="7">
        <v>5</v>
      </c>
      <c r="B124" s="5" t="str">
        <f t="shared" si="24"/>
        <v>50224041</v>
      </c>
      <c r="C124" s="7">
        <v>224</v>
      </c>
      <c r="D124" s="12">
        <f t="shared" si="25"/>
        <v>226</v>
      </c>
      <c r="E124" s="15"/>
      <c r="F124" s="5" t="str">
        <f t="shared" si="26"/>
        <v>50224041</v>
      </c>
      <c r="G124" s="5" t="str">
        <f>IF(A124=7,"",VLOOKUP(engines!$A124,LegendAndTables!$C$4:$D$11,2,FALSE))</f>
        <v>flex-fuel (premium unleaded recommended/E85)</v>
      </c>
      <c r="H124" s="5">
        <f>IF(G124="","",IF(I124=0,_xlfn.XLOOKUP(J124,LegendAndTables!$D$14:$D$21,LegendAndTables!$C$14:$C$21,0,-1,2),_xlfn.XLOOKUP(J124,LegendAndTables!$E$14:$E$21,LegendAndTables!$C$14:$C$21,0,-1,2)))</f>
        <v>4</v>
      </c>
      <c r="I124" s="5">
        <f t="shared" si="27"/>
        <v>1</v>
      </c>
      <c r="J124" s="12">
        <f t="shared" si="18"/>
        <v>1427.9339580544399</v>
      </c>
      <c r="K124" s="12">
        <f t="shared" si="28"/>
        <v>7669.2000000000007</v>
      </c>
      <c r="L124" s="12">
        <f t="shared" si="29"/>
        <v>7044.2000000000007</v>
      </c>
      <c r="M124" s="14">
        <f>IF(G124="","",(4.966747+(23.27979-4.966747)/(1+(C124/463.6174)))*_xlfn.XLOOKUP(engines!G124,LegendAndTables!$D$4:$D$11,LegendAndTables!$E$4:$E$11,0,0,1)*IF(O124=0,1,1.2)*(1-0.01*H124))</f>
        <v>21.541493674995543</v>
      </c>
      <c r="N124" s="12">
        <f t="shared" si="19"/>
        <v>156.87</v>
      </c>
      <c r="O124" s="7">
        <v>1</v>
      </c>
      <c r="P124" s="7">
        <v>1304</v>
      </c>
      <c r="Q124" s="7">
        <v>625</v>
      </c>
      <c r="R124" s="12">
        <f t="shared" si="20"/>
        <v>226.43507590806473</v>
      </c>
      <c r="S124" s="15"/>
      <c r="T124" s="5" t="str">
        <f t="shared" si="30"/>
        <v/>
      </c>
      <c r="U124" s="5" t="str">
        <f>IF(A124&lt;&gt;7,"",VLOOKUP(engines!$A124,LegendAndTables!$C$4:$D$11,2,FALSE))</f>
        <v/>
      </c>
      <c r="V124" s="12" t="str">
        <f t="shared" si="31"/>
        <v/>
      </c>
      <c r="W124" s="12" t="str">
        <f t="shared" si="21"/>
        <v/>
      </c>
      <c r="X124" s="12" t="str">
        <f t="shared" si="22"/>
        <v/>
      </c>
      <c r="Y124" s="14" t="str">
        <f t="shared" si="32"/>
        <v/>
      </c>
      <c r="Z124" s="12" t="str">
        <f t="shared" si="23"/>
        <v/>
      </c>
      <c r="AA124" s="15"/>
      <c r="AB124" s="5" t="str">
        <f t="shared" si="33"/>
        <v>50224041,224,226</v>
      </c>
      <c r="AC124" s="5" t="str">
        <f t="shared" si="34"/>
        <v>50224041,flex-fuel (premium unleaded recommended/E85),4,1,1427.93395805444,7669.2,7044.2,21.5414936749955</v>
      </c>
      <c r="AD124" s="5" t="str">
        <f t="shared" si="35"/>
        <v/>
      </c>
    </row>
    <row r="125" spans="1:30">
      <c r="A125" s="7">
        <v>2</v>
      </c>
      <c r="B125" s="5" t="str">
        <f t="shared" si="24"/>
        <v>21027080</v>
      </c>
      <c r="C125" s="7">
        <v>1027</v>
      </c>
      <c r="D125" s="12">
        <f t="shared" si="25"/>
        <v>1157</v>
      </c>
      <c r="E125" s="15"/>
      <c r="F125" s="5" t="str">
        <f t="shared" si="26"/>
        <v>21027080</v>
      </c>
      <c r="G125" s="5" t="str">
        <f>IF(A125=7,"",VLOOKUP(engines!$A125,LegendAndTables!$C$4:$D$11,2,FALSE))</f>
        <v>regular unleaded</v>
      </c>
      <c r="H125" s="5">
        <f>IF(G125="","",IF(I125=0,_xlfn.XLOOKUP(J125,LegendAndTables!$D$14:$D$21,LegendAndTables!$C$14:$C$21,0,-1,2),_xlfn.XLOOKUP(J125,LegendAndTables!$E$14:$E$21,LegendAndTables!$C$14:$C$21,0,-1,2)))</f>
        <v>8</v>
      </c>
      <c r="I125" s="5">
        <f t="shared" si="27"/>
        <v>0</v>
      </c>
      <c r="J125" s="12">
        <f t="shared" si="18"/>
        <v>4471.0491946016546</v>
      </c>
      <c r="K125" s="12">
        <f t="shared" si="28"/>
        <v>6833</v>
      </c>
      <c r="L125" s="12">
        <f t="shared" si="29"/>
        <v>6323</v>
      </c>
      <c r="M125" s="14">
        <f>IF(G125="","",(4.966747+(23.27979-4.966747)/(1+(C125/463.6174)))*_xlfn.XLOOKUP(engines!G125,LegendAndTables!$D$4:$D$11,LegendAndTables!$E$4:$E$11,0,0,1)*IF(O125=0,1,1.2)*(1-0.01*H125))</f>
        <v>9.8095350898482199</v>
      </c>
      <c r="N125" s="12">
        <f t="shared" si="19"/>
        <v>229.7</v>
      </c>
      <c r="O125" s="7">
        <v>0</v>
      </c>
      <c r="P125" s="7">
        <v>833</v>
      </c>
      <c r="Q125" s="7">
        <v>510</v>
      </c>
      <c r="R125" s="12">
        <f t="shared" si="20"/>
        <v>1156.5771917417439</v>
      </c>
      <c r="S125" s="15"/>
      <c r="T125" s="5" t="str">
        <f t="shared" si="30"/>
        <v/>
      </c>
      <c r="U125" s="5" t="str">
        <f>IF(A125&lt;&gt;7,"",VLOOKUP(engines!$A125,LegendAndTables!$C$4:$D$11,2,FALSE))</f>
        <v/>
      </c>
      <c r="V125" s="12" t="str">
        <f t="shared" si="31"/>
        <v/>
      </c>
      <c r="W125" s="12" t="str">
        <f t="shared" si="21"/>
        <v/>
      </c>
      <c r="X125" s="12" t="str">
        <f t="shared" si="22"/>
        <v/>
      </c>
      <c r="Y125" s="14" t="str">
        <f t="shared" si="32"/>
        <v/>
      </c>
      <c r="Z125" s="12" t="str">
        <f t="shared" si="23"/>
        <v/>
      </c>
      <c r="AA125" s="15"/>
      <c r="AB125" s="5" t="str">
        <f t="shared" si="33"/>
        <v>21027080,1027,1157</v>
      </c>
      <c r="AC125" s="5" t="str">
        <f t="shared" si="34"/>
        <v>21027080,regular unleaded,8,0,4471.04919460165,6833,6323,9.80953508984822</v>
      </c>
      <c r="AD125" s="5" t="str">
        <f t="shared" si="35"/>
        <v/>
      </c>
    </row>
    <row r="126" spans="1:30">
      <c r="A126" s="7">
        <v>8</v>
      </c>
      <c r="B126" s="5" t="str">
        <f t="shared" si="24"/>
        <v>80853081</v>
      </c>
      <c r="C126" s="7">
        <v>853</v>
      </c>
      <c r="D126" s="12">
        <f t="shared" si="25"/>
        <v>847</v>
      </c>
      <c r="E126" s="15"/>
      <c r="F126" s="5" t="str">
        <f t="shared" si="26"/>
        <v>80853081</v>
      </c>
      <c r="G126" s="5" t="str">
        <f>IF(A126=7,"",VLOOKUP(engines!$A126,LegendAndTables!$C$4:$D$11,2,FALSE))</f>
        <v>flex-fuel (unleaded/E85)</v>
      </c>
      <c r="H126" s="5">
        <f>IF(G126="","",IF(I126=0,_xlfn.XLOOKUP(J126,LegendAndTables!$D$14:$D$21,LegendAndTables!$C$14:$C$21,0,-1,2),_xlfn.XLOOKUP(J126,LegendAndTables!$E$14:$E$21,LegendAndTables!$C$14:$C$21,0,-1,2)))</f>
        <v>8</v>
      </c>
      <c r="I126" s="5">
        <f t="shared" si="27"/>
        <v>1</v>
      </c>
      <c r="J126" s="12">
        <f t="shared" si="18"/>
        <v>3826.5706659489038</v>
      </c>
      <c r="K126" s="12">
        <f t="shared" si="28"/>
        <v>7765.8</v>
      </c>
      <c r="L126" s="12">
        <f t="shared" si="29"/>
        <v>7167.8</v>
      </c>
      <c r="M126" s="14">
        <f>IF(G126="","",(4.966747+(23.27979-4.966747)/(1+(C126/463.6174)))*_xlfn.XLOOKUP(engines!G126,LegendAndTables!$D$4:$D$11,LegendAndTables!$E$4:$E$11,0,0,1)*IF(O126=0,1,1.2)*(1-0.01*H126))</f>
        <v>13.484637139919741</v>
      </c>
      <c r="N126" s="12">
        <f t="shared" si="19"/>
        <v>222.91500000000002</v>
      </c>
      <c r="O126" s="7">
        <v>1</v>
      </c>
      <c r="P126" s="7">
        <v>1396</v>
      </c>
      <c r="Q126" s="7">
        <v>598</v>
      </c>
      <c r="R126" s="12">
        <f t="shared" si="20"/>
        <v>847.4040085396706</v>
      </c>
      <c r="S126" s="15"/>
      <c r="T126" s="5" t="str">
        <f t="shared" si="30"/>
        <v/>
      </c>
      <c r="U126" s="5" t="str">
        <f>IF(A126&lt;&gt;7,"",VLOOKUP(engines!$A126,LegendAndTables!$C$4:$D$11,2,FALSE))</f>
        <v/>
      </c>
      <c r="V126" s="12" t="str">
        <f t="shared" si="31"/>
        <v/>
      </c>
      <c r="W126" s="12" t="str">
        <f t="shared" si="21"/>
        <v/>
      </c>
      <c r="X126" s="12" t="str">
        <f t="shared" si="22"/>
        <v/>
      </c>
      <c r="Y126" s="14" t="str">
        <f t="shared" si="32"/>
        <v/>
      </c>
      <c r="Z126" s="12" t="str">
        <f t="shared" si="23"/>
        <v/>
      </c>
      <c r="AA126" s="15"/>
      <c r="AB126" s="5" t="str">
        <f t="shared" si="33"/>
        <v>80853081,853,847</v>
      </c>
      <c r="AC126" s="5" t="str">
        <f t="shared" si="34"/>
        <v>80853081,flex-fuel (unleaded/E85),8,1,3826.5706659489,7765.8,7167.8,13.4846371399197</v>
      </c>
      <c r="AD126" s="5" t="str">
        <f t="shared" si="35"/>
        <v/>
      </c>
    </row>
    <row r="127" spans="1:30">
      <c r="A127" s="7">
        <v>6</v>
      </c>
      <c r="B127" s="5" t="str">
        <f t="shared" si="24"/>
        <v>60341040</v>
      </c>
      <c r="C127" s="7">
        <v>341</v>
      </c>
      <c r="D127" s="12">
        <f t="shared" si="25"/>
        <v>368</v>
      </c>
      <c r="E127" s="15"/>
      <c r="F127" s="5" t="str">
        <f t="shared" si="26"/>
        <v>60341040</v>
      </c>
      <c r="G127" s="5" t="str">
        <f>IF(A127=7,"",VLOOKUP(engines!$A127,LegendAndTables!$C$4:$D$11,2,FALSE))</f>
        <v>flex-fuel (premium unleaded required/E85)</v>
      </c>
      <c r="H127" s="5">
        <f>IF(G127="","",IF(I127=0,_xlfn.XLOOKUP(J127,LegendAndTables!$D$14:$D$21,LegendAndTables!$C$14:$C$21,0,-1,2),_xlfn.XLOOKUP(J127,LegendAndTables!$E$14:$E$21,LegendAndTables!$C$14:$C$21,0,-1,2)))</f>
        <v>4</v>
      </c>
      <c r="I127" s="5">
        <f t="shared" si="27"/>
        <v>0</v>
      </c>
      <c r="J127" s="12">
        <f t="shared" si="18"/>
        <v>2116.6977032898822</v>
      </c>
      <c r="K127" s="12">
        <f t="shared" si="28"/>
        <v>7256</v>
      </c>
      <c r="L127" s="12">
        <f t="shared" si="29"/>
        <v>6607</v>
      </c>
      <c r="M127" s="14">
        <f>IF(G127="","",(4.966747+(23.27979-4.966747)/(1+(C127/463.6174)))*_xlfn.XLOOKUP(engines!G127,LegendAndTables!$D$4:$D$11,LegendAndTables!$E$4:$E$11,0,0,1)*IF(O127=0,1,1.2)*(1-0.01*H127))</f>
        <v>16.536674267505397</v>
      </c>
      <c r="N127" s="12">
        <f t="shared" si="19"/>
        <v>161.1</v>
      </c>
      <c r="O127" s="7">
        <v>0</v>
      </c>
      <c r="P127" s="7">
        <v>1256</v>
      </c>
      <c r="Q127" s="7">
        <v>649</v>
      </c>
      <c r="R127" s="12">
        <f t="shared" si="20"/>
        <v>367.51700100519207</v>
      </c>
      <c r="S127" s="15"/>
      <c r="T127" s="5" t="str">
        <f t="shared" si="30"/>
        <v/>
      </c>
      <c r="U127" s="5" t="str">
        <f>IF(A127&lt;&gt;7,"",VLOOKUP(engines!$A127,LegendAndTables!$C$4:$D$11,2,FALSE))</f>
        <v/>
      </c>
      <c r="V127" s="12" t="str">
        <f t="shared" si="31"/>
        <v/>
      </c>
      <c r="W127" s="12" t="str">
        <f t="shared" si="21"/>
        <v/>
      </c>
      <c r="X127" s="12" t="str">
        <f t="shared" si="22"/>
        <v/>
      </c>
      <c r="Y127" s="14" t="str">
        <f t="shared" si="32"/>
        <v/>
      </c>
      <c r="Z127" s="12" t="str">
        <f t="shared" si="23"/>
        <v/>
      </c>
      <c r="AA127" s="15"/>
      <c r="AB127" s="5" t="str">
        <f t="shared" si="33"/>
        <v>60341040,341,368</v>
      </c>
      <c r="AC127" s="5" t="str">
        <f t="shared" si="34"/>
        <v>60341040,flex-fuel (premium unleaded required/E85),4,0,2116.69770328988,7256,6607,16.5366742675054</v>
      </c>
      <c r="AD127" s="5" t="str">
        <f t="shared" si="35"/>
        <v/>
      </c>
    </row>
    <row r="128" spans="1:30">
      <c r="A128" s="7">
        <v>3</v>
      </c>
      <c r="B128" s="5" t="str">
        <f t="shared" si="24"/>
        <v>30102030</v>
      </c>
      <c r="C128" s="7">
        <v>102</v>
      </c>
      <c r="D128" s="12">
        <f t="shared" si="25"/>
        <v>122</v>
      </c>
      <c r="E128" s="15"/>
      <c r="F128" s="5" t="str">
        <f t="shared" si="26"/>
        <v>30102030</v>
      </c>
      <c r="G128" s="5" t="str">
        <f>IF(A128=7,"",VLOOKUP(engines!$A128,LegendAndTables!$C$4:$D$11,2,FALSE))</f>
        <v>premium unleaded (required)</v>
      </c>
      <c r="H128" s="5">
        <f>IF(G128="","",IF(I128=0,_xlfn.XLOOKUP(J128,LegendAndTables!$D$14:$D$21,LegendAndTables!$C$14:$C$21,0,-1,2),_xlfn.XLOOKUP(J128,LegendAndTables!$E$14:$E$21,LegendAndTables!$C$14:$C$21,0,-1,2)))</f>
        <v>3</v>
      </c>
      <c r="I128" s="5">
        <f t="shared" si="27"/>
        <v>0</v>
      </c>
      <c r="J128" s="12">
        <f t="shared" si="18"/>
        <v>743.4402332361517</v>
      </c>
      <c r="K128" s="12">
        <f t="shared" si="28"/>
        <v>6603</v>
      </c>
      <c r="L128" s="12">
        <f t="shared" si="29"/>
        <v>5974</v>
      </c>
      <c r="M128" s="14">
        <f>IF(G128="","",(4.966747+(23.27979-4.966747)/(1+(C128/463.6174)))*_xlfn.XLOOKUP(engines!G128,LegendAndTables!$D$4:$D$11,LegendAndTables!$E$4:$E$11,0,0,1)*IF(O128=0,1,1.2)*(1-0.01*H128))</f>
        <v>19.95934767005097</v>
      </c>
      <c r="N128" s="12">
        <f t="shared" si="19"/>
        <v>137.19999999999999</v>
      </c>
      <c r="O128" s="7">
        <v>0</v>
      </c>
      <c r="P128" s="7">
        <v>603</v>
      </c>
      <c r="Q128" s="7">
        <v>629</v>
      </c>
      <c r="R128" s="12">
        <f t="shared" si="20"/>
        <v>121.58004933176363</v>
      </c>
      <c r="S128" s="15"/>
      <c r="T128" s="5" t="str">
        <f t="shared" si="30"/>
        <v/>
      </c>
      <c r="U128" s="5" t="str">
        <f>IF(A128&lt;&gt;7,"",VLOOKUP(engines!$A128,LegendAndTables!$C$4:$D$11,2,FALSE))</f>
        <v/>
      </c>
      <c r="V128" s="12" t="str">
        <f t="shared" si="31"/>
        <v/>
      </c>
      <c r="W128" s="12" t="str">
        <f t="shared" si="21"/>
        <v/>
      </c>
      <c r="X128" s="12" t="str">
        <f t="shared" si="22"/>
        <v/>
      </c>
      <c r="Y128" s="14" t="str">
        <f t="shared" si="32"/>
        <v/>
      </c>
      <c r="Z128" s="12" t="str">
        <f t="shared" si="23"/>
        <v/>
      </c>
      <c r="AA128" s="15"/>
      <c r="AB128" s="5" t="str">
        <f t="shared" si="33"/>
        <v>30102030,102,122</v>
      </c>
      <c r="AC128" s="5" t="str">
        <f t="shared" si="34"/>
        <v>30102030,premium unleaded (required),3,0,743.440233236152,6603,5974,19.959347670051</v>
      </c>
      <c r="AD128" s="5" t="str">
        <f t="shared" si="35"/>
        <v/>
      </c>
    </row>
    <row r="129" spans="1:30">
      <c r="A129" s="7">
        <v>8</v>
      </c>
      <c r="B129" s="5" t="str">
        <f t="shared" si="24"/>
        <v>81010081</v>
      </c>
      <c r="C129" s="7">
        <v>1010</v>
      </c>
      <c r="D129" s="12">
        <f t="shared" si="25"/>
        <v>1010</v>
      </c>
      <c r="E129" s="15"/>
      <c r="F129" s="5" t="str">
        <f t="shared" si="26"/>
        <v>81010081</v>
      </c>
      <c r="G129" s="5" t="str">
        <f>IF(A129=7,"",VLOOKUP(engines!$A129,LegendAndTables!$C$4:$D$11,2,FALSE))</f>
        <v>flex-fuel (unleaded/E85)</v>
      </c>
      <c r="H129" s="5">
        <f>IF(G129="","",IF(I129=0,_xlfn.XLOOKUP(J129,LegendAndTables!$D$14:$D$21,LegendAndTables!$C$14:$C$21,0,-1,2),_xlfn.XLOOKUP(J129,LegendAndTables!$E$14:$E$21,LegendAndTables!$C$14:$C$21,0,-1,2)))</f>
        <v>8</v>
      </c>
      <c r="I129" s="5">
        <f t="shared" si="27"/>
        <v>1</v>
      </c>
      <c r="J129" s="12">
        <f t="shared" si="18"/>
        <v>4218.8805346700083</v>
      </c>
      <c r="K129" s="12">
        <f t="shared" si="28"/>
        <v>7663.9500000000007</v>
      </c>
      <c r="L129" s="12">
        <f t="shared" si="29"/>
        <v>7117.9500000000007</v>
      </c>
      <c r="M129" s="14">
        <f>IF(G129="","",(4.966747+(23.27979-4.966747)/(1+(C129/463.6174)))*_xlfn.XLOOKUP(engines!G129,LegendAndTables!$D$4:$D$11,LegendAndTables!$E$4:$E$11,0,0,1)*IF(O129=0,1,1.2)*(1-0.01*H129))</f>
        <v>12.673062599424844</v>
      </c>
      <c r="N129" s="12">
        <f t="shared" si="19"/>
        <v>239.4</v>
      </c>
      <c r="O129" s="7">
        <v>1</v>
      </c>
      <c r="P129" s="7">
        <v>1299</v>
      </c>
      <c r="Q129" s="7">
        <v>546</v>
      </c>
      <c r="R129" s="12">
        <f t="shared" si="20"/>
        <v>1010.4010819030367</v>
      </c>
      <c r="S129" s="15"/>
      <c r="T129" s="5" t="str">
        <f t="shared" si="30"/>
        <v/>
      </c>
      <c r="U129" s="5" t="str">
        <f>IF(A129&lt;&gt;7,"",VLOOKUP(engines!$A129,LegendAndTables!$C$4:$D$11,2,FALSE))</f>
        <v/>
      </c>
      <c r="V129" s="12" t="str">
        <f t="shared" si="31"/>
        <v/>
      </c>
      <c r="W129" s="12" t="str">
        <f t="shared" si="21"/>
        <v/>
      </c>
      <c r="X129" s="12" t="str">
        <f t="shared" si="22"/>
        <v/>
      </c>
      <c r="Y129" s="14" t="str">
        <f t="shared" si="32"/>
        <v/>
      </c>
      <c r="Z129" s="12" t="str">
        <f t="shared" si="23"/>
        <v/>
      </c>
      <c r="AA129" s="15"/>
      <c r="AB129" s="5" t="str">
        <f t="shared" si="33"/>
        <v>81010081,1010,1010</v>
      </c>
      <c r="AC129" s="5" t="str">
        <f t="shared" si="34"/>
        <v>81010081,flex-fuel (unleaded/E85),8,1,4218.88053467001,7663.95,7117.95,12.6730625994248</v>
      </c>
      <c r="AD129" s="5" t="str">
        <f t="shared" si="35"/>
        <v/>
      </c>
    </row>
    <row r="130" spans="1:30">
      <c r="A130" s="7">
        <v>7</v>
      </c>
      <c r="B130" s="5" t="str">
        <f t="shared" si="24"/>
        <v>70128822</v>
      </c>
      <c r="C130" s="7">
        <v>128</v>
      </c>
      <c r="D130" s="12">
        <f t="shared" si="25"/>
        <v>192</v>
      </c>
      <c r="E130" s="15"/>
      <c r="F130" s="5" t="str">
        <f t="shared" si="26"/>
        <v/>
      </c>
      <c r="G130" s="5" t="str">
        <f>IF(A130=7,"",VLOOKUP(engines!$A130,LegendAndTables!$C$4:$D$11,2,FALSE))</f>
        <v/>
      </c>
      <c r="H130" s="5" t="str">
        <f>IF(G130="","",IF(I130=0,_xlfn.XLOOKUP(J130,LegendAndTables!$D$14:$D$21,LegendAndTables!$C$14:$C$21,0,-1,2),_xlfn.XLOOKUP(J130,LegendAndTables!$E$14:$E$21,LegendAndTables!$C$14:$C$21,0,-1,2)))</f>
        <v/>
      </c>
      <c r="I130" s="5" t="str">
        <f t="shared" si="27"/>
        <v/>
      </c>
      <c r="J130" s="12" t="str">
        <f t="shared" ref="J130:J193" si="36">IF(G130="","",(C130/N130)*1000)</f>
        <v/>
      </c>
      <c r="K130" s="12" t="str">
        <f t="shared" si="28"/>
        <v/>
      </c>
      <c r="L130" s="12" t="str">
        <f t="shared" si="29"/>
        <v/>
      </c>
      <c r="M130" s="14" t="str">
        <f>IF(G130="","",(4.966747+(23.27979-4.966747)/(1+(C130/463.6174)))*_xlfn.XLOOKUP(engines!G130,LegendAndTables!$D$4:$D$11,LegendAndTables!$E$4:$E$11,0,0,1)*IF(O130=0,1,1.2)*(1-0.01*H130))</f>
        <v/>
      </c>
      <c r="N130" s="12" t="str">
        <f t="shared" ref="N130:N193" si="37">IF(G130="","",(127+(0.1*C130))*IF(I130=1,1.05,1))</f>
        <v/>
      </c>
      <c r="O130" s="7">
        <v>0</v>
      </c>
      <c r="P130" s="7">
        <v>1420</v>
      </c>
      <c r="Q130" s="7">
        <v>995</v>
      </c>
      <c r="R130" s="12" t="str">
        <f t="shared" ref="R130:R193" si="38">IF(G130="","",((C130*5252)/L130)/0.73756)</f>
        <v/>
      </c>
      <c r="S130" s="15"/>
      <c r="T130" s="5" t="str">
        <f t="shared" si="30"/>
        <v>70128822</v>
      </c>
      <c r="U130" s="5" t="str">
        <f>IF(A130&lt;&gt;7,"",VLOOKUP(engines!$A130,LegendAndTables!$C$4:$D$11,2,FALSE))</f>
        <v>electric</v>
      </c>
      <c r="V130" s="12">
        <f t="shared" si="31"/>
        <v>293.34895740775528</v>
      </c>
      <c r="W130" s="12">
        <f t="shared" ref="W130:W193" si="39">IF(U130="","",C130*745.699872/V130)</f>
        <v>325.37897683176357</v>
      </c>
      <c r="X130" s="12">
        <f t="shared" ref="X130:X193" si="40">IF(U130="","",124.3065+(61.25141-124.3065)/(1+(C130/390.72)^1.907076))</f>
        <v>67.959454675302212</v>
      </c>
      <c r="Y130" s="14">
        <f t="shared" si="32"/>
        <v>8.220277646766089</v>
      </c>
      <c r="Z130" s="12">
        <f t="shared" ref="Z130:Z193" si="41">IF(U130="","",((C130*5252)/4750)/0.73756)</f>
        <v>191.88619088259725</v>
      </c>
      <c r="AA130" s="15"/>
      <c r="AB130" s="5" t="str">
        <f t="shared" si="33"/>
        <v>70128822,128,192</v>
      </c>
      <c r="AC130" s="5" t="str">
        <f t="shared" si="34"/>
        <v/>
      </c>
      <c r="AD130" s="5" t="str">
        <f t="shared" si="35"/>
        <v>70128822,electric,293.348957407755,325.378976831764,67.9594546753022,8.22027764676609</v>
      </c>
    </row>
    <row r="131" spans="1:30">
      <c r="A131" s="7">
        <v>8</v>
      </c>
      <c r="B131" s="5" t="str">
        <f t="shared" ref="B131:B194" si="42">IF(G131&lt;&gt;"",CONCATENATE(A131,RIGHT("0000"&amp;C131,4),RIGHT("00"&amp;H131,2),I131),CONCATENATE(A131,RIGHT("0000"&amp;C131,4),ROUND(Y131*100,0)))</f>
        <v>81111081</v>
      </c>
      <c r="C131" s="7">
        <v>1111</v>
      </c>
      <c r="D131" s="12">
        <f t="shared" ref="D131:D194" si="43">ROUND(IF(R131&lt;&gt;"",R131,Z131),0)</f>
        <v>1307</v>
      </c>
      <c r="E131" s="15"/>
      <c r="F131" s="5" t="str">
        <f t="shared" ref="F131:F194" si="44">IF(G131="","",B131)</f>
        <v>81111081</v>
      </c>
      <c r="G131" s="5" t="str">
        <f>IF(A131=7,"",VLOOKUP(engines!$A131,LegendAndTables!$C$4:$D$11,2,FALSE))</f>
        <v>flex-fuel (unleaded/E85)</v>
      </c>
      <c r="H131" s="5">
        <f>IF(G131="","",IF(I131=0,_xlfn.XLOOKUP(J131,LegendAndTables!$D$14:$D$21,LegendAndTables!$C$14:$C$21,0,-1,2),_xlfn.XLOOKUP(J131,LegendAndTables!$E$14:$E$21,LegendAndTables!$C$14:$C$21,0,-1,2)))</f>
        <v>8</v>
      </c>
      <c r="I131" s="5">
        <f t="shared" ref="I131:I194" si="45">IF(G131="","",O131)</f>
        <v>1</v>
      </c>
      <c r="J131" s="12">
        <f t="shared" si="36"/>
        <v>4443.9111217775644</v>
      </c>
      <c r="K131" s="12">
        <f t="shared" ref="K131:K194" si="46">IF(G131="","",IF(G131="diesel",4500+P131,6000+P131)*IF(I131=1,1.05,1))</f>
        <v>7011.9000000000005</v>
      </c>
      <c r="L131" s="12">
        <f t="shared" ref="L131:L194" si="47">IF(G131="","",K131-Q131)</f>
        <v>6054.9000000000005</v>
      </c>
      <c r="M131" s="14">
        <f>IF(G131="","",(4.966747+(23.27979-4.966747)/(1+(C131/463.6174)))*_xlfn.XLOOKUP(engines!G131,LegendAndTables!$D$4:$D$11,LegendAndTables!$E$4:$E$11,0,0,1)*IF(O131=0,1,1.2)*(1-0.01*H131))</f>
        <v>12.236511908425403</v>
      </c>
      <c r="N131" s="12">
        <f t="shared" si="37"/>
        <v>250.00500000000002</v>
      </c>
      <c r="O131" s="7">
        <v>1</v>
      </c>
      <c r="P131" s="7">
        <v>678</v>
      </c>
      <c r="Q131" s="7">
        <v>957</v>
      </c>
      <c r="R131" s="12">
        <f t="shared" si="38"/>
        <v>1306.5753057895081</v>
      </c>
      <c r="S131" s="15"/>
      <c r="T131" s="5" t="str">
        <f t="shared" ref="T131:T194" si="48">IF(U131="","",B131)</f>
        <v/>
      </c>
      <c r="U131" s="5" t="str">
        <f>IF(A131&lt;&gt;7,"",VLOOKUP(engines!$A131,LegendAndTables!$C$4:$D$11,2,FALSE))</f>
        <v/>
      </c>
      <c r="V131" s="12" t="str">
        <f t="shared" ref="V131:V194" si="49">IF(U131="","",3669.741+(-11726.07-3669.741)/(1+(X131/0.00007159594)^0.09225318))</f>
        <v/>
      </c>
      <c r="W131" s="12" t="str">
        <f t="shared" si="39"/>
        <v/>
      </c>
      <c r="X131" s="12" t="str">
        <f t="shared" si="40"/>
        <v/>
      </c>
      <c r="Y131" s="14" t="str">
        <f t="shared" ref="Y131:Y194" si="50">IF(U131="","",(4.966747+(23.27979-4.966747)/(1+(C131/463.6174)))/2.35)</f>
        <v/>
      </c>
      <c r="Z131" s="12" t="str">
        <f t="shared" si="41"/>
        <v/>
      </c>
      <c r="AA131" s="15"/>
      <c r="AB131" s="5" t="str">
        <f t="shared" ref="AB131:AB194" si="51">B131&amp;","&amp;C131&amp;","&amp;D131</f>
        <v>81111081,1111,1307</v>
      </c>
      <c r="AC131" s="5" t="str">
        <f t="shared" ref="AC131:AC194" si="52">IF(F131&lt;&gt;"",F131&amp;","&amp;G131&amp;","&amp;H131&amp;","&amp;I131&amp;","&amp;J131&amp;","&amp;K131&amp;","&amp;L131&amp;","&amp;M131,"")</f>
        <v>81111081,flex-fuel (unleaded/E85),8,1,4443.91112177756,7011.9,6054.9,12.2365119084254</v>
      </c>
      <c r="AD131" s="5" t="str">
        <f t="shared" ref="AD131:AD194" si="53">IF(T131&lt;&gt;"",T131&amp;","&amp;U131&amp;","&amp;V131&amp;","&amp;W131&amp;","&amp;X131&amp;","&amp;Y131,"")</f>
        <v/>
      </c>
    </row>
    <row r="132" spans="1:30">
      <c r="A132" s="7">
        <v>5</v>
      </c>
      <c r="B132" s="5" t="str">
        <f t="shared" si="42"/>
        <v>50450051</v>
      </c>
      <c r="C132" s="7">
        <v>450</v>
      </c>
      <c r="D132" s="12">
        <f t="shared" si="43"/>
        <v>527</v>
      </c>
      <c r="E132" s="15"/>
      <c r="F132" s="5" t="str">
        <f t="shared" si="44"/>
        <v>50450051</v>
      </c>
      <c r="G132" s="5" t="str">
        <f>IF(A132=7,"",VLOOKUP(engines!$A132,LegendAndTables!$C$4:$D$11,2,FALSE))</f>
        <v>flex-fuel (premium unleaded recommended/E85)</v>
      </c>
      <c r="H132" s="5">
        <f>IF(G132="","",IF(I132=0,_xlfn.XLOOKUP(J132,LegendAndTables!$D$14:$D$21,LegendAndTables!$C$14:$C$21,0,-1,2),_xlfn.XLOOKUP(J132,LegendAndTables!$E$14:$E$21,LegendAndTables!$C$14:$C$21,0,-1,2)))</f>
        <v>5</v>
      </c>
      <c r="I132" s="5">
        <f t="shared" si="45"/>
        <v>1</v>
      </c>
      <c r="J132" s="12">
        <f t="shared" si="36"/>
        <v>2491.6943521594685</v>
      </c>
      <c r="K132" s="12">
        <f t="shared" si="46"/>
        <v>6863.85</v>
      </c>
      <c r="L132" s="12">
        <f t="shared" si="47"/>
        <v>6085.85</v>
      </c>
      <c r="M132" s="14">
        <f>IF(G132="","",(4.966747+(23.27979-4.966747)/(1+(C132/463.6174)))*_xlfn.XLOOKUP(engines!G132,LegendAndTables!$D$4:$D$11,LegendAndTables!$E$4:$E$11,0,0,1)*IF(O132=0,1,1.2)*(1-0.01*H132))</f>
        <v>17.55659900185832</v>
      </c>
      <c r="N132" s="12">
        <f t="shared" si="37"/>
        <v>180.6</v>
      </c>
      <c r="O132" s="7">
        <v>1</v>
      </c>
      <c r="P132" s="7">
        <v>537</v>
      </c>
      <c r="Q132" s="7">
        <v>778</v>
      </c>
      <c r="R132" s="12">
        <f t="shared" si="38"/>
        <v>526.52455723567732</v>
      </c>
      <c r="S132" s="15"/>
      <c r="T132" s="5" t="str">
        <f t="shared" si="48"/>
        <v/>
      </c>
      <c r="U132" s="5" t="str">
        <f>IF(A132&lt;&gt;7,"",VLOOKUP(engines!$A132,LegendAndTables!$C$4:$D$11,2,FALSE))</f>
        <v/>
      </c>
      <c r="V132" s="12" t="str">
        <f t="shared" si="49"/>
        <v/>
      </c>
      <c r="W132" s="12" t="str">
        <f t="shared" si="39"/>
        <v/>
      </c>
      <c r="X132" s="12" t="str">
        <f t="shared" si="40"/>
        <v/>
      </c>
      <c r="Y132" s="14" t="str">
        <f t="shared" si="50"/>
        <v/>
      </c>
      <c r="Z132" s="12" t="str">
        <f t="shared" si="41"/>
        <v/>
      </c>
      <c r="AA132" s="15"/>
      <c r="AB132" s="5" t="str">
        <f t="shared" si="51"/>
        <v>50450051,450,527</v>
      </c>
      <c r="AC132" s="5" t="str">
        <f t="shared" si="52"/>
        <v>50450051,flex-fuel (premium unleaded recommended/E85),5,1,2491.69435215947,6863.85,6085.85,17.5565990018583</v>
      </c>
      <c r="AD132" s="5" t="str">
        <f t="shared" si="53"/>
        <v/>
      </c>
    </row>
    <row r="133" spans="1:30">
      <c r="A133" s="7">
        <v>6</v>
      </c>
      <c r="B133" s="5" t="str">
        <f t="shared" si="42"/>
        <v>60301040</v>
      </c>
      <c r="C133" s="7">
        <v>301</v>
      </c>
      <c r="D133" s="12">
        <f t="shared" si="43"/>
        <v>333</v>
      </c>
      <c r="E133" s="15"/>
      <c r="F133" s="5" t="str">
        <f t="shared" si="44"/>
        <v>60301040</v>
      </c>
      <c r="G133" s="5" t="str">
        <f>IF(A133=7,"",VLOOKUP(engines!$A133,LegendAndTables!$C$4:$D$11,2,FALSE))</f>
        <v>flex-fuel (premium unleaded required/E85)</v>
      </c>
      <c r="H133" s="5">
        <f>IF(G133="","",IF(I133=0,_xlfn.XLOOKUP(J133,LegendAndTables!$D$14:$D$21,LegendAndTables!$C$14:$C$21,0,-1,2),_xlfn.XLOOKUP(J133,LegendAndTables!$E$14:$E$21,LegendAndTables!$C$14:$C$21,0,-1,2)))</f>
        <v>4</v>
      </c>
      <c r="I133" s="5">
        <f t="shared" si="45"/>
        <v>0</v>
      </c>
      <c r="J133" s="12">
        <f t="shared" si="36"/>
        <v>1915.9770846594527</v>
      </c>
      <c r="K133" s="12">
        <f t="shared" si="46"/>
        <v>7259</v>
      </c>
      <c r="L133" s="12">
        <f t="shared" si="47"/>
        <v>6438</v>
      </c>
      <c r="M133" s="14">
        <f>IF(G133="","",(4.966747+(23.27979-4.966747)/(1+(C133/463.6174)))*_xlfn.XLOOKUP(engines!G133,LegendAndTables!$D$4:$D$11,LegendAndTables!$E$4:$E$11,0,0,1)*IF(O133=0,1,1.2)*(1-0.01*H133))</f>
        <v>17.124895705537302</v>
      </c>
      <c r="N133" s="12">
        <f t="shared" si="37"/>
        <v>157.1</v>
      </c>
      <c r="O133" s="7">
        <v>0</v>
      </c>
      <c r="P133" s="7">
        <v>1259</v>
      </c>
      <c r="Q133" s="7">
        <v>821</v>
      </c>
      <c r="R133" s="12">
        <f t="shared" si="38"/>
        <v>332.92229901366085</v>
      </c>
      <c r="S133" s="15"/>
      <c r="T133" s="5" t="str">
        <f t="shared" si="48"/>
        <v/>
      </c>
      <c r="U133" s="5" t="str">
        <f>IF(A133&lt;&gt;7,"",VLOOKUP(engines!$A133,LegendAndTables!$C$4:$D$11,2,FALSE))</f>
        <v/>
      </c>
      <c r="V133" s="12" t="str">
        <f t="shared" si="49"/>
        <v/>
      </c>
      <c r="W133" s="12" t="str">
        <f t="shared" si="39"/>
        <v/>
      </c>
      <c r="X133" s="12" t="str">
        <f t="shared" si="40"/>
        <v/>
      </c>
      <c r="Y133" s="14" t="str">
        <f t="shared" si="50"/>
        <v/>
      </c>
      <c r="Z133" s="12" t="str">
        <f t="shared" si="41"/>
        <v/>
      </c>
      <c r="AA133" s="15"/>
      <c r="AB133" s="5" t="str">
        <f t="shared" si="51"/>
        <v>60301040,301,333</v>
      </c>
      <c r="AC133" s="5" t="str">
        <f t="shared" si="52"/>
        <v>60301040,flex-fuel (premium unleaded required/E85),4,0,1915.97708465945,7259,6438,17.1248957055373</v>
      </c>
      <c r="AD133" s="5" t="str">
        <f t="shared" si="53"/>
        <v/>
      </c>
    </row>
    <row r="134" spans="1:30">
      <c r="A134" s="7">
        <v>7</v>
      </c>
      <c r="B134" s="5" t="str">
        <f t="shared" si="42"/>
        <v>70839489</v>
      </c>
      <c r="C134" s="7">
        <v>839</v>
      </c>
      <c r="D134" s="12">
        <f t="shared" si="43"/>
        <v>1258</v>
      </c>
      <c r="E134" s="15"/>
      <c r="F134" s="5" t="str">
        <f t="shared" si="44"/>
        <v/>
      </c>
      <c r="G134" s="5" t="str">
        <f>IF(A134=7,"",VLOOKUP(engines!$A134,LegendAndTables!$C$4:$D$11,2,FALSE))</f>
        <v/>
      </c>
      <c r="H134" s="5" t="str">
        <f>IF(G134="","",IF(I134=0,_xlfn.XLOOKUP(J134,LegendAndTables!$D$14:$D$21,LegendAndTables!$C$14:$C$21,0,-1,2),_xlfn.XLOOKUP(J134,LegendAndTables!$E$14:$E$21,LegendAndTables!$C$14:$C$21,0,-1,2)))</f>
        <v/>
      </c>
      <c r="I134" s="5" t="str">
        <f t="shared" si="45"/>
        <v/>
      </c>
      <c r="J134" s="12" t="str">
        <f t="shared" si="36"/>
        <v/>
      </c>
      <c r="K134" s="12" t="str">
        <f t="shared" si="46"/>
        <v/>
      </c>
      <c r="L134" s="12" t="str">
        <f t="shared" si="47"/>
        <v/>
      </c>
      <c r="M134" s="14" t="str">
        <f>IF(G134="","",(4.966747+(23.27979-4.966747)/(1+(C134/463.6174)))*_xlfn.XLOOKUP(engines!G134,LegendAndTables!$D$4:$D$11,LegendAndTables!$E$4:$E$11,0,0,1)*IF(O134=0,1,1.2)*(1-0.01*H134))</f>
        <v/>
      </c>
      <c r="N134" s="12" t="str">
        <f t="shared" si="37"/>
        <v/>
      </c>
      <c r="O134" s="7">
        <v>1</v>
      </c>
      <c r="P134" s="7">
        <v>390</v>
      </c>
      <c r="Q134" s="7">
        <v>972</v>
      </c>
      <c r="R134" s="12" t="str">
        <f t="shared" si="38"/>
        <v/>
      </c>
      <c r="S134" s="15"/>
      <c r="T134" s="5" t="str">
        <f t="shared" si="48"/>
        <v>70839489</v>
      </c>
      <c r="U134" s="5" t="str">
        <f>IF(A134&lt;&gt;7,"",VLOOKUP(engines!$A134,LegendAndTables!$C$4:$D$11,2,FALSE))</f>
        <v>electric</v>
      </c>
      <c r="V134" s="12">
        <f t="shared" si="49"/>
        <v>414.1023895185599</v>
      </c>
      <c r="W134" s="12">
        <f t="shared" si="39"/>
        <v>1510.8393683392619</v>
      </c>
      <c r="X134" s="12">
        <f t="shared" si="40"/>
        <v>112.39781940701432</v>
      </c>
      <c r="Y134" s="14">
        <f t="shared" si="50"/>
        <v>4.8870562030171598</v>
      </c>
      <c r="Z134" s="12">
        <f t="shared" si="41"/>
        <v>1257.754016800774</v>
      </c>
      <c r="AA134" s="15"/>
      <c r="AB134" s="5" t="str">
        <f t="shared" si="51"/>
        <v>70839489,839,1258</v>
      </c>
      <c r="AC134" s="5" t="str">
        <f t="shared" si="52"/>
        <v/>
      </c>
      <c r="AD134" s="5" t="str">
        <f t="shared" si="53"/>
        <v>70839489,electric,414.10238951856,1510.83936833926,112.397819407014,4.88705620301716</v>
      </c>
    </row>
    <row r="135" spans="1:30">
      <c r="A135" s="7">
        <v>6</v>
      </c>
      <c r="B135" s="5" t="str">
        <f t="shared" si="42"/>
        <v>61044080</v>
      </c>
      <c r="C135" s="7">
        <v>1044</v>
      </c>
      <c r="D135" s="12">
        <f t="shared" si="43"/>
        <v>1280</v>
      </c>
      <c r="E135" s="15"/>
      <c r="F135" s="5" t="str">
        <f t="shared" si="44"/>
        <v>61044080</v>
      </c>
      <c r="G135" s="5" t="str">
        <f>IF(A135=7,"",VLOOKUP(engines!$A135,LegendAndTables!$C$4:$D$11,2,FALSE))</f>
        <v>flex-fuel (premium unleaded required/E85)</v>
      </c>
      <c r="H135" s="5">
        <f>IF(G135="","",IF(I135=0,_xlfn.XLOOKUP(J135,LegendAndTables!$D$14:$D$21,LegendAndTables!$C$14:$C$21,0,-1,2),_xlfn.XLOOKUP(J135,LegendAndTables!$E$14:$E$21,LegendAndTables!$C$14:$C$21,0,-1,2)))</f>
        <v>8</v>
      </c>
      <c r="I135" s="5">
        <f t="shared" si="45"/>
        <v>0</v>
      </c>
      <c r="J135" s="12">
        <f t="shared" si="36"/>
        <v>4511.6681071737248</v>
      </c>
      <c r="K135" s="12">
        <f t="shared" si="46"/>
        <v>6397</v>
      </c>
      <c r="L135" s="12">
        <f t="shared" si="47"/>
        <v>5806</v>
      </c>
      <c r="M135" s="14">
        <f>IF(G135="","",(4.966747+(23.27979-4.966747)/(1+(C135/463.6174)))*_xlfn.XLOOKUP(engines!G135,LegendAndTables!$D$4:$D$11,LegendAndTables!$E$4:$E$11,0,0,1)*IF(O135=0,1,1.2)*(1-0.01*H135))</f>
        <v>10.822996213395612</v>
      </c>
      <c r="N135" s="12">
        <f t="shared" si="37"/>
        <v>231.4</v>
      </c>
      <c r="O135" s="7">
        <v>0</v>
      </c>
      <c r="P135" s="7">
        <v>397</v>
      </c>
      <c r="Q135" s="7">
        <v>591</v>
      </c>
      <c r="R135" s="12">
        <f t="shared" si="38"/>
        <v>1280.4152231888345</v>
      </c>
      <c r="S135" s="15"/>
      <c r="T135" s="5" t="str">
        <f t="shared" si="48"/>
        <v/>
      </c>
      <c r="U135" s="5" t="str">
        <f>IF(A135&lt;&gt;7,"",VLOOKUP(engines!$A135,LegendAndTables!$C$4:$D$11,2,FALSE))</f>
        <v/>
      </c>
      <c r="V135" s="12" t="str">
        <f t="shared" si="49"/>
        <v/>
      </c>
      <c r="W135" s="12" t="str">
        <f t="shared" si="39"/>
        <v/>
      </c>
      <c r="X135" s="12" t="str">
        <f t="shared" si="40"/>
        <v/>
      </c>
      <c r="Y135" s="14" t="str">
        <f t="shared" si="50"/>
        <v/>
      </c>
      <c r="Z135" s="12" t="str">
        <f t="shared" si="41"/>
        <v/>
      </c>
      <c r="AA135" s="15"/>
      <c r="AB135" s="5" t="str">
        <f t="shared" si="51"/>
        <v>61044080,1044,1280</v>
      </c>
      <c r="AC135" s="5" t="str">
        <f t="shared" si="52"/>
        <v>61044080,flex-fuel (premium unleaded required/E85),8,0,4511.66810717372,6397,5806,10.8229962133956</v>
      </c>
      <c r="AD135" s="5" t="str">
        <f t="shared" si="53"/>
        <v/>
      </c>
    </row>
    <row r="136" spans="1:30">
      <c r="A136" s="7">
        <v>3</v>
      </c>
      <c r="B136" s="5" t="str">
        <f t="shared" si="42"/>
        <v>30478051</v>
      </c>
      <c r="C136" s="7">
        <v>478</v>
      </c>
      <c r="D136" s="12">
        <f t="shared" si="43"/>
        <v>483</v>
      </c>
      <c r="E136" s="15"/>
      <c r="F136" s="5" t="str">
        <f t="shared" si="44"/>
        <v>30478051</v>
      </c>
      <c r="G136" s="5" t="str">
        <f>IF(A136=7,"",VLOOKUP(engines!$A136,LegendAndTables!$C$4:$D$11,2,FALSE))</f>
        <v>premium unleaded (required)</v>
      </c>
      <c r="H136" s="5">
        <f>IF(G136="","",IF(I136=0,_xlfn.XLOOKUP(J136,LegendAndTables!$D$14:$D$21,LegendAndTables!$C$14:$C$21,0,-1,2),_xlfn.XLOOKUP(J136,LegendAndTables!$E$14:$E$21,LegendAndTables!$C$14:$C$21,0,-1,2)))</f>
        <v>5</v>
      </c>
      <c r="I136" s="5">
        <f t="shared" si="45"/>
        <v>1</v>
      </c>
      <c r="J136" s="12">
        <f t="shared" si="36"/>
        <v>2604.3369292797206</v>
      </c>
      <c r="K136" s="12">
        <f t="shared" si="46"/>
        <v>7676.55</v>
      </c>
      <c r="L136" s="12">
        <f t="shared" si="47"/>
        <v>7043.55</v>
      </c>
      <c r="M136" s="14">
        <f>IF(G136="","",(4.966747+(23.27979-4.966747)/(1+(C136/463.6174)))*_xlfn.XLOOKUP(engines!G136,LegendAndTables!$D$4:$D$11,LegendAndTables!$E$4:$E$11,0,0,1)*IF(O136=0,1,1.2)*(1-0.01*H136))</f>
        <v>16.419318289927389</v>
      </c>
      <c r="N136" s="12">
        <f t="shared" si="37"/>
        <v>183.54000000000002</v>
      </c>
      <c r="O136" s="7">
        <v>1</v>
      </c>
      <c r="P136" s="7">
        <v>1311</v>
      </c>
      <c r="Q136" s="7">
        <v>633</v>
      </c>
      <c r="R136" s="12">
        <f t="shared" si="38"/>
        <v>483.24086886111343</v>
      </c>
      <c r="S136" s="15"/>
      <c r="T136" s="5" t="str">
        <f t="shared" si="48"/>
        <v/>
      </c>
      <c r="U136" s="5" t="str">
        <f>IF(A136&lt;&gt;7,"",VLOOKUP(engines!$A136,LegendAndTables!$C$4:$D$11,2,FALSE))</f>
        <v/>
      </c>
      <c r="V136" s="12" t="str">
        <f t="shared" si="49"/>
        <v/>
      </c>
      <c r="W136" s="12" t="str">
        <f t="shared" si="39"/>
        <v/>
      </c>
      <c r="X136" s="12" t="str">
        <f t="shared" si="40"/>
        <v/>
      </c>
      <c r="Y136" s="14" t="str">
        <f t="shared" si="50"/>
        <v/>
      </c>
      <c r="Z136" s="12" t="str">
        <f t="shared" si="41"/>
        <v/>
      </c>
      <c r="AA136" s="15"/>
      <c r="AB136" s="5" t="str">
        <f t="shared" si="51"/>
        <v>30478051,478,483</v>
      </c>
      <c r="AC136" s="5" t="str">
        <f t="shared" si="52"/>
        <v>30478051,premium unleaded (required),5,1,2604.33692927972,7676.55,7043.55,16.4193182899274</v>
      </c>
      <c r="AD136" s="5" t="str">
        <f t="shared" si="53"/>
        <v/>
      </c>
    </row>
    <row r="137" spans="1:30">
      <c r="A137" s="7">
        <v>4</v>
      </c>
      <c r="B137" s="5" t="str">
        <f t="shared" si="42"/>
        <v>40634061</v>
      </c>
      <c r="C137" s="7">
        <v>634</v>
      </c>
      <c r="D137" s="12">
        <f t="shared" si="43"/>
        <v>1092</v>
      </c>
      <c r="E137" s="15"/>
      <c r="F137" s="5" t="str">
        <f t="shared" si="44"/>
        <v>40634061</v>
      </c>
      <c r="G137" s="5" t="str">
        <f>IF(A137=7,"",VLOOKUP(engines!$A137,LegendAndTables!$C$4:$D$11,2,FALSE))</f>
        <v>diesel</v>
      </c>
      <c r="H137" s="5">
        <f>IF(G137="","",IF(I137=0,_xlfn.XLOOKUP(J137,LegendAndTables!$D$14:$D$21,LegendAndTables!$C$14:$C$21,0,-1,2),_xlfn.XLOOKUP(J137,LegendAndTables!$E$14:$E$21,LegendAndTables!$C$14:$C$21,0,-1,2)))</f>
        <v>6</v>
      </c>
      <c r="I137" s="5">
        <f t="shared" si="45"/>
        <v>1</v>
      </c>
      <c r="J137" s="12">
        <f t="shared" si="36"/>
        <v>3171.2685074029609</v>
      </c>
      <c r="K137" s="12">
        <f t="shared" si="46"/>
        <v>4730.25</v>
      </c>
      <c r="L137" s="12">
        <f t="shared" si="47"/>
        <v>4135.25</v>
      </c>
      <c r="M137" s="14">
        <f>IF(G137="","",(4.966747+(23.27979-4.966747)/(1+(C137/463.6174)))*_xlfn.XLOOKUP(engines!G137,LegendAndTables!$D$4:$D$11,LegendAndTables!$E$4:$E$11,0,0,1)*IF(O137=0,1,1.2)*(1-0.01*H137))</f>
        <v>17.193300296518935</v>
      </c>
      <c r="N137" s="12">
        <f t="shared" si="37"/>
        <v>199.92000000000002</v>
      </c>
      <c r="O137" s="7">
        <v>1</v>
      </c>
      <c r="P137" s="7">
        <v>5</v>
      </c>
      <c r="Q137" s="7">
        <v>595</v>
      </c>
      <c r="R137" s="12">
        <f t="shared" si="38"/>
        <v>1091.729006413876</v>
      </c>
      <c r="S137" s="15"/>
      <c r="T137" s="5" t="str">
        <f t="shared" si="48"/>
        <v/>
      </c>
      <c r="U137" s="5" t="str">
        <f>IF(A137&lt;&gt;7,"",VLOOKUP(engines!$A137,LegendAndTables!$C$4:$D$11,2,FALSE))</f>
        <v/>
      </c>
      <c r="V137" s="12" t="str">
        <f t="shared" si="49"/>
        <v/>
      </c>
      <c r="W137" s="12" t="str">
        <f t="shared" si="39"/>
        <v/>
      </c>
      <c r="X137" s="12" t="str">
        <f t="shared" si="40"/>
        <v/>
      </c>
      <c r="Y137" s="14" t="str">
        <f t="shared" si="50"/>
        <v/>
      </c>
      <c r="Z137" s="12" t="str">
        <f t="shared" si="41"/>
        <v/>
      </c>
      <c r="AA137" s="15"/>
      <c r="AB137" s="5" t="str">
        <f t="shared" si="51"/>
        <v>40634061,634,1092</v>
      </c>
      <c r="AC137" s="5" t="str">
        <f t="shared" si="52"/>
        <v>40634061,diesel,6,1,3171.26850740296,4730.25,4135.25,17.1933002965189</v>
      </c>
      <c r="AD137" s="5" t="str">
        <f t="shared" si="53"/>
        <v/>
      </c>
    </row>
    <row r="138" spans="1:30">
      <c r="A138" s="7">
        <v>3</v>
      </c>
      <c r="B138" s="5" t="str">
        <f t="shared" si="42"/>
        <v>31211081</v>
      </c>
      <c r="C138" s="7">
        <v>1211</v>
      </c>
      <c r="D138" s="12">
        <f t="shared" si="43"/>
        <v>1222</v>
      </c>
      <c r="E138" s="15"/>
      <c r="F138" s="5" t="str">
        <f t="shared" si="44"/>
        <v>31211081</v>
      </c>
      <c r="G138" s="5" t="str">
        <f>IF(A138=7,"",VLOOKUP(engines!$A138,LegendAndTables!$C$4:$D$11,2,FALSE))</f>
        <v>premium unleaded (required)</v>
      </c>
      <c r="H138" s="5">
        <f>IF(G138="","",IF(I138=0,_xlfn.XLOOKUP(J138,LegendAndTables!$D$14:$D$21,LegendAndTables!$C$14:$C$21,0,-1,2),_xlfn.XLOOKUP(J138,LegendAndTables!$E$14:$E$21,LegendAndTables!$C$14:$C$21,0,-1,2)))</f>
        <v>8</v>
      </c>
      <c r="I138" s="5">
        <f t="shared" si="45"/>
        <v>1</v>
      </c>
      <c r="J138" s="12">
        <f t="shared" si="36"/>
        <v>4648.663173451564</v>
      </c>
      <c r="K138" s="12">
        <f t="shared" si="46"/>
        <v>7684.9500000000007</v>
      </c>
      <c r="L138" s="12">
        <f t="shared" si="47"/>
        <v>7054.9500000000007</v>
      </c>
      <c r="M138" s="14">
        <f>IF(G138="","",(4.966747+(23.27979-4.966747)/(1+(C138/463.6174)))*_xlfn.XLOOKUP(engines!G138,LegendAndTables!$D$4:$D$11,LegendAndTables!$E$4:$E$11,0,0,1)*IF(O138=0,1,1.2)*(1-0.01*H138))</f>
        <v>11.412941722703899</v>
      </c>
      <c r="N138" s="12">
        <f t="shared" si="37"/>
        <v>260.50500000000005</v>
      </c>
      <c r="O138" s="7">
        <v>1</v>
      </c>
      <c r="P138" s="7">
        <v>1319</v>
      </c>
      <c r="Q138" s="7">
        <v>630</v>
      </c>
      <c r="R138" s="12">
        <f t="shared" si="38"/>
        <v>1222.2993048148151</v>
      </c>
      <c r="S138" s="15"/>
      <c r="T138" s="5" t="str">
        <f t="shared" si="48"/>
        <v/>
      </c>
      <c r="U138" s="5" t="str">
        <f>IF(A138&lt;&gt;7,"",VLOOKUP(engines!$A138,LegendAndTables!$C$4:$D$11,2,FALSE))</f>
        <v/>
      </c>
      <c r="V138" s="12" t="str">
        <f t="shared" si="49"/>
        <v/>
      </c>
      <c r="W138" s="12" t="str">
        <f t="shared" si="39"/>
        <v/>
      </c>
      <c r="X138" s="12" t="str">
        <f t="shared" si="40"/>
        <v/>
      </c>
      <c r="Y138" s="14" t="str">
        <f t="shared" si="50"/>
        <v/>
      </c>
      <c r="Z138" s="12" t="str">
        <f t="shared" si="41"/>
        <v/>
      </c>
      <c r="AA138" s="15"/>
      <c r="AB138" s="5" t="str">
        <f t="shared" si="51"/>
        <v>31211081,1211,1222</v>
      </c>
      <c r="AC138" s="5" t="str">
        <f t="shared" si="52"/>
        <v>31211081,premium unleaded (required),8,1,4648.66317345156,7684.95,7054.95,11.4129417227039</v>
      </c>
      <c r="AD138" s="5" t="str">
        <f t="shared" si="53"/>
        <v/>
      </c>
    </row>
    <row r="139" spans="1:30">
      <c r="A139" s="7">
        <v>8</v>
      </c>
      <c r="B139" s="5" t="str">
        <f t="shared" si="42"/>
        <v>80711061</v>
      </c>
      <c r="C139" s="7">
        <v>711</v>
      </c>
      <c r="D139" s="12">
        <f t="shared" si="43"/>
        <v>764</v>
      </c>
      <c r="E139" s="15"/>
      <c r="F139" s="5" t="str">
        <f t="shared" si="44"/>
        <v>80711061</v>
      </c>
      <c r="G139" s="5" t="str">
        <f>IF(A139=7,"",VLOOKUP(engines!$A139,LegendAndTables!$C$4:$D$11,2,FALSE))</f>
        <v>flex-fuel (unleaded/E85)</v>
      </c>
      <c r="H139" s="5">
        <f>IF(G139="","",IF(I139=0,_xlfn.XLOOKUP(J139,LegendAndTables!$D$14:$D$21,LegendAndTables!$C$14:$C$21,0,-1,2),_xlfn.XLOOKUP(J139,LegendAndTables!$E$14:$E$21,LegendAndTables!$C$14:$C$21,0,-1,2)))</f>
        <v>6</v>
      </c>
      <c r="I139" s="5">
        <f t="shared" si="45"/>
        <v>1</v>
      </c>
      <c r="J139" s="12">
        <f t="shared" si="36"/>
        <v>3418.18706281099</v>
      </c>
      <c r="K139" s="12">
        <f t="shared" si="46"/>
        <v>7233.4500000000007</v>
      </c>
      <c r="L139" s="12">
        <f t="shared" si="47"/>
        <v>6628.4500000000007</v>
      </c>
      <c r="M139" s="14">
        <f>IF(G139="","",(4.966747+(23.27979-4.966747)/(1+(C139/463.6174)))*_xlfn.XLOOKUP(engines!G139,LegendAndTables!$D$4:$D$11,LegendAndTables!$E$4:$E$11,0,0,1)*IF(O139=0,1,1.2)*(1-0.01*H139))</f>
        <v>14.718685704900548</v>
      </c>
      <c r="N139" s="12">
        <f t="shared" si="37"/>
        <v>208.00500000000002</v>
      </c>
      <c r="O139" s="7">
        <v>1</v>
      </c>
      <c r="P139" s="7">
        <v>889</v>
      </c>
      <c r="Q139" s="7">
        <v>605</v>
      </c>
      <c r="R139" s="12">
        <f t="shared" si="38"/>
        <v>763.80936314090616</v>
      </c>
      <c r="S139" s="15"/>
      <c r="T139" s="5" t="str">
        <f t="shared" si="48"/>
        <v/>
      </c>
      <c r="U139" s="5" t="str">
        <f>IF(A139&lt;&gt;7,"",VLOOKUP(engines!$A139,LegendAndTables!$C$4:$D$11,2,FALSE))</f>
        <v/>
      </c>
      <c r="V139" s="12" t="str">
        <f t="shared" si="49"/>
        <v/>
      </c>
      <c r="W139" s="12" t="str">
        <f t="shared" si="39"/>
        <v/>
      </c>
      <c r="X139" s="12" t="str">
        <f t="shared" si="40"/>
        <v/>
      </c>
      <c r="Y139" s="14" t="str">
        <f t="shared" si="50"/>
        <v/>
      </c>
      <c r="Z139" s="12" t="str">
        <f t="shared" si="41"/>
        <v/>
      </c>
      <c r="AA139" s="15"/>
      <c r="AB139" s="5" t="str">
        <f t="shared" si="51"/>
        <v>80711061,711,764</v>
      </c>
      <c r="AC139" s="5" t="str">
        <f t="shared" si="52"/>
        <v>80711061,flex-fuel (unleaded/E85),6,1,3418.18706281099,7233.45,6628.45,14.7186857049005</v>
      </c>
      <c r="AD139" s="5" t="str">
        <f t="shared" si="53"/>
        <v/>
      </c>
    </row>
    <row r="140" spans="1:30">
      <c r="A140" s="7">
        <v>8</v>
      </c>
      <c r="B140" s="5" t="str">
        <f t="shared" si="42"/>
        <v>81250081</v>
      </c>
      <c r="C140" s="7">
        <v>1250</v>
      </c>
      <c r="D140" s="12">
        <f t="shared" si="43"/>
        <v>1514</v>
      </c>
      <c r="E140" s="15"/>
      <c r="F140" s="5" t="str">
        <f t="shared" si="44"/>
        <v>81250081</v>
      </c>
      <c r="G140" s="5" t="str">
        <f>IF(A140=7,"",VLOOKUP(engines!$A140,LegendAndTables!$C$4:$D$11,2,FALSE))</f>
        <v>flex-fuel (unleaded/E85)</v>
      </c>
      <c r="H140" s="5">
        <f>IF(G140="","",IF(I140=0,_xlfn.XLOOKUP(J140,LegendAndTables!$D$14:$D$21,LegendAndTables!$C$14:$C$21,0,-1,2),_xlfn.XLOOKUP(J140,LegendAndTables!$E$14:$E$21,LegendAndTables!$C$14:$C$21,0,-1,2)))</f>
        <v>8</v>
      </c>
      <c r="I140" s="5">
        <f t="shared" si="45"/>
        <v>1</v>
      </c>
      <c r="J140" s="12">
        <f t="shared" si="36"/>
        <v>4724.1118669690095</v>
      </c>
      <c r="K140" s="12">
        <f t="shared" si="46"/>
        <v>6540.4500000000007</v>
      </c>
      <c r="L140" s="12">
        <f t="shared" si="47"/>
        <v>5877.4500000000007</v>
      </c>
      <c r="M140" s="14">
        <f>IF(G140="","",(4.966747+(23.27979-4.966747)/(1+(C140/463.6174)))*_xlfn.XLOOKUP(engines!G140,LegendAndTables!$D$4:$D$11,LegendAndTables!$E$4:$E$11,0,0,1)*IF(O140=0,1,1.2)*(1-0.01*H140))</f>
        <v>11.719858874495603</v>
      </c>
      <c r="N140" s="12">
        <f t="shared" si="37"/>
        <v>264.60000000000002</v>
      </c>
      <c r="O140" s="7">
        <v>1</v>
      </c>
      <c r="P140" s="7">
        <v>229</v>
      </c>
      <c r="Q140" s="7">
        <v>663</v>
      </c>
      <c r="R140" s="12">
        <f t="shared" si="38"/>
        <v>1514.4273058009601</v>
      </c>
      <c r="S140" s="15"/>
      <c r="T140" s="5" t="str">
        <f t="shared" si="48"/>
        <v/>
      </c>
      <c r="U140" s="5" t="str">
        <f>IF(A140&lt;&gt;7,"",VLOOKUP(engines!$A140,LegendAndTables!$C$4:$D$11,2,FALSE))</f>
        <v/>
      </c>
      <c r="V140" s="12" t="str">
        <f t="shared" si="49"/>
        <v/>
      </c>
      <c r="W140" s="12" t="str">
        <f t="shared" si="39"/>
        <v/>
      </c>
      <c r="X140" s="12" t="str">
        <f t="shared" si="40"/>
        <v/>
      </c>
      <c r="Y140" s="14" t="str">
        <f t="shared" si="50"/>
        <v/>
      </c>
      <c r="Z140" s="12" t="str">
        <f t="shared" si="41"/>
        <v/>
      </c>
      <c r="AA140" s="15"/>
      <c r="AB140" s="5" t="str">
        <f t="shared" si="51"/>
        <v>81250081,1250,1514</v>
      </c>
      <c r="AC140" s="5" t="str">
        <f t="shared" si="52"/>
        <v>81250081,flex-fuel (unleaded/E85),8,1,4724.11186696901,6540.45,5877.45,11.7198588744956</v>
      </c>
      <c r="AD140" s="5" t="str">
        <f t="shared" si="53"/>
        <v/>
      </c>
    </row>
    <row r="141" spans="1:30">
      <c r="A141" s="7">
        <v>4</v>
      </c>
      <c r="B141" s="5" t="str">
        <f t="shared" si="42"/>
        <v>40521060</v>
      </c>
      <c r="C141" s="7">
        <v>521</v>
      </c>
      <c r="D141" s="12">
        <f t="shared" si="43"/>
        <v>851</v>
      </c>
      <c r="E141" s="15"/>
      <c r="F141" s="5" t="str">
        <f t="shared" si="44"/>
        <v>40521060</v>
      </c>
      <c r="G141" s="5" t="str">
        <f>IF(A141=7,"",VLOOKUP(engines!$A141,LegendAndTables!$C$4:$D$11,2,FALSE))</f>
        <v>diesel</v>
      </c>
      <c r="H141" s="5">
        <f>IF(G141="","",IF(I141=0,_xlfn.XLOOKUP(J141,LegendAndTables!$D$14:$D$21,LegendAndTables!$C$14:$C$21,0,-1,2),_xlfn.XLOOKUP(J141,LegendAndTables!$E$14:$E$21,LegendAndTables!$C$14:$C$21,0,-1,2)))</f>
        <v>6</v>
      </c>
      <c r="I141" s="5">
        <f t="shared" si="45"/>
        <v>0</v>
      </c>
      <c r="J141" s="12">
        <f t="shared" si="36"/>
        <v>2908.9893914014519</v>
      </c>
      <c r="K141" s="12">
        <f t="shared" si="46"/>
        <v>5000</v>
      </c>
      <c r="L141" s="12">
        <f t="shared" si="47"/>
        <v>4361</v>
      </c>
      <c r="M141" s="14">
        <f>IF(G141="","",(4.966747+(23.27979-4.966747)/(1+(C141/463.6174)))*_xlfn.XLOOKUP(engines!G141,LegendAndTables!$D$4:$D$11,LegendAndTables!$E$4:$E$11,0,0,1)*IF(O141=0,1,1.2)*(1-0.01*H141))</f>
        <v>15.329108072295174</v>
      </c>
      <c r="N141" s="12">
        <f t="shared" si="37"/>
        <v>179.1</v>
      </c>
      <c r="O141" s="7">
        <v>0</v>
      </c>
      <c r="P141" s="7">
        <v>500</v>
      </c>
      <c r="Q141" s="7">
        <v>639</v>
      </c>
      <c r="R141" s="12">
        <f t="shared" si="38"/>
        <v>850.70502552222024</v>
      </c>
      <c r="S141" s="15"/>
      <c r="T141" s="5" t="str">
        <f t="shared" si="48"/>
        <v/>
      </c>
      <c r="U141" s="5" t="str">
        <f>IF(A141&lt;&gt;7,"",VLOOKUP(engines!$A141,LegendAndTables!$C$4:$D$11,2,FALSE))</f>
        <v/>
      </c>
      <c r="V141" s="12" t="str">
        <f t="shared" si="49"/>
        <v/>
      </c>
      <c r="W141" s="12" t="str">
        <f t="shared" si="39"/>
        <v/>
      </c>
      <c r="X141" s="12" t="str">
        <f t="shared" si="40"/>
        <v/>
      </c>
      <c r="Y141" s="14" t="str">
        <f t="shared" si="50"/>
        <v/>
      </c>
      <c r="Z141" s="12" t="str">
        <f t="shared" si="41"/>
        <v/>
      </c>
      <c r="AA141" s="15"/>
      <c r="AB141" s="5" t="str">
        <f t="shared" si="51"/>
        <v>40521060,521,851</v>
      </c>
      <c r="AC141" s="5" t="str">
        <f t="shared" si="52"/>
        <v>40521060,diesel,6,0,2908.98939140145,5000,4361,15.3291080722952</v>
      </c>
      <c r="AD141" s="5" t="str">
        <f t="shared" si="53"/>
        <v/>
      </c>
    </row>
    <row r="142" spans="1:30">
      <c r="A142" s="7">
        <v>7</v>
      </c>
      <c r="B142" s="5" t="str">
        <f t="shared" si="42"/>
        <v>70385637</v>
      </c>
      <c r="C142" s="7">
        <v>385</v>
      </c>
      <c r="D142" s="12">
        <f t="shared" si="43"/>
        <v>577</v>
      </c>
      <c r="E142" s="15"/>
      <c r="F142" s="5" t="str">
        <f t="shared" si="44"/>
        <v/>
      </c>
      <c r="G142" s="5" t="str">
        <f>IF(A142=7,"",VLOOKUP(engines!$A142,LegendAndTables!$C$4:$D$11,2,FALSE))</f>
        <v/>
      </c>
      <c r="H142" s="5" t="str">
        <f>IF(G142="","",IF(I142=0,_xlfn.XLOOKUP(J142,LegendAndTables!$D$14:$D$21,LegendAndTables!$C$14:$C$21,0,-1,2),_xlfn.XLOOKUP(J142,LegendAndTables!$E$14:$E$21,LegendAndTables!$C$14:$C$21,0,-1,2)))</f>
        <v/>
      </c>
      <c r="I142" s="5" t="str">
        <f t="shared" si="45"/>
        <v/>
      </c>
      <c r="J142" s="12" t="str">
        <f t="shared" si="36"/>
        <v/>
      </c>
      <c r="K142" s="12" t="str">
        <f t="shared" si="46"/>
        <v/>
      </c>
      <c r="L142" s="12" t="str">
        <f t="shared" si="47"/>
        <v/>
      </c>
      <c r="M142" s="14" t="str">
        <f>IF(G142="","",(4.966747+(23.27979-4.966747)/(1+(C142/463.6174)))*_xlfn.XLOOKUP(engines!G142,LegendAndTables!$D$4:$D$11,LegendAndTables!$E$4:$E$11,0,0,1)*IF(O142=0,1,1.2)*(1-0.01*H142))</f>
        <v/>
      </c>
      <c r="N142" s="12" t="str">
        <f t="shared" si="37"/>
        <v/>
      </c>
      <c r="O142" s="7">
        <v>1</v>
      </c>
      <c r="P142" s="7">
        <v>131</v>
      </c>
      <c r="Q142" s="7">
        <v>749</v>
      </c>
      <c r="R142" s="12" t="str">
        <f t="shared" si="38"/>
        <v/>
      </c>
      <c r="S142" s="15"/>
      <c r="T142" s="5" t="str">
        <f t="shared" si="48"/>
        <v>70385637</v>
      </c>
      <c r="U142" s="5" t="str">
        <f>IF(A142&lt;&gt;7,"",VLOOKUP(engines!$A142,LegendAndTables!$C$4:$D$11,2,FALSE))</f>
        <v>electric</v>
      </c>
      <c r="V142" s="12">
        <f t="shared" si="49"/>
        <v>367.29414978819159</v>
      </c>
      <c r="W142" s="12">
        <f t="shared" si="39"/>
        <v>781.64721895396235</v>
      </c>
      <c r="X142" s="12">
        <f t="shared" si="40"/>
        <v>92.335623654071952</v>
      </c>
      <c r="Y142" s="14">
        <f t="shared" si="50"/>
        <v>6.3708700700873191</v>
      </c>
      <c r="Z142" s="12">
        <f t="shared" si="41"/>
        <v>577.157683514062</v>
      </c>
      <c r="AA142" s="15"/>
      <c r="AB142" s="5" t="str">
        <f t="shared" si="51"/>
        <v>70385637,385,577</v>
      </c>
      <c r="AC142" s="5" t="str">
        <f t="shared" si="52"/>
        <v/>
      </c>
      <c r="AD142" s="5" t="str">
        <f t="shared" si="53"/>
        <v>70385637,electric,367.294149788192,781.647218953962,92.335623654072,6.37087007008732</v>
      </c>
    </row>
    <row r="143" spans="1:30">
      <c r="A143" s="7">
        <v>7</v>
      </c>
      <c r="B143" s="5" t="str">
        <f t="shared" si="42"/>
        <v>70636540</v>
      </c>
      <c r="C143" s="7">
        <v>636</v>
      </c>
      <c r="D143" s="12">
        <f t="shared" si="43"/>
        <v>953</v>
      </c>
      <c r="E143" s="15"/>
      <c r="F143" s="5" t="str">
        <f t="shared" si="44"/>
        <v/>
      </c>
      <c r="G143" s="5" t="str">
        <f>IF(A143=7,"",VLOOKUP(engines!$A143,LegendAndTables!$C$4:$D$11,2,FALSE))</f>
        <v/>
      </c>
      <c r="H143" s="5" t="str">
        <f>IF(G143="","",IF(I143=0,_xlfn.XLOOKUP(J143,LegendAndTables!$D$14:$D$21,LegendAndTables!$C$14:$C$21,0,-1,2),_xlfn.XLOOKUP(J143,LegendAndTables!$E$14:$E$21,LegendAndTables!$C$14:$C$21,0,-1,2)))</f>
        <v/>
      </c>
      <c r="I143" s="5" t="str">
        <f t="shared" si="45"/>
        <v/>
      </c>
      <c r="J143" s="12" t="str">
        <f t="shared" si="36"/>
        <v/>
      </c>
      <c r="K143" s="12" t="str">
        <f t="shared" si="46"/>
        <v/>
      </c>
      <c r="L143" s="12" t="str">
        <f t="shared" si="47"/>
        <v/>
      </c>
      <c r="M143" s="14" t="str">
        <f>IF(G143="","",(4.966747+(23.27979-4.966747)/(1+(C143/463.6174)))*_xlfn.XLOOKUP(engines!G143,LegendAndTables!$D$4:$D$11,LegendAndTables!$E$4:$E$11,0,0,1)*IF(O143=0,1,1.2)*(1-0.01*H143))</f>
        <v/>
      </c>
      <c r="N143" s="12" t="str">
        <f t="shared" si="37"/>
        <v/>
      </c>
      <c r="O143" s="7">
        <v>1</v>
      </c>
      <c r="P143" s="7">
        <v>827</v>
      </c>
      <c r="Q143" s="7">
        <v>933</v>
      </c>
      <c r="R143" s="12" t="str">
        <f t="shared" si="38"/>
        <v/>
      </c>
      <c r="S143" s="15"/>
      <c r="T143" s="5" t="str">
        <f t="shared" si="48"/>
        <v>70636540</v>
      </c>
      <c r="U143" s="5" t="str">
        <f>IF(A143&lt;&gt;7,"",VLOOKUP(engines!$A143,LegendAndTables!$C$4:$D$11,2,FALSE))</f>
        <v>electric</v>
      </c>
      <c r="V143" s="12">
        <f t="shared" si="49"/>
        <v>401.22007336262504</v>
      </c>
      <c r="W143" s="12">
        <f t="shared" si="39"/>
        <v>1182.057304902979</v>
      </c>
      <c r="X143" s="12">
        <f t="shared" si="40"/>
        <v>106.4556720798178</v>
      </c>
      <c r="Y143" s="14">
        <f t="shared" si="50"/>
        <v>5.3990797566522257</v>
      </c>
      <c r="Z143" s="12">
        <f t="shared" si="41"/>
        <v>953.4345109479051</v>
      </c>
      <c r="AA143" s="15"/>
      <c r="AB143" s="5" t="str">
        <f t="shared" si="51"/>
        <v>70636540,636,953</v>
      </c>
      <c r="AC143" s="5" t="str">
        <f t="shared" si="52"/>
        <v/>
      </c>
      <c r="AD143" s="5" t="str">
        <f t="shared" si="53"/>
        <v>70636540,electric,401.220073362625,1182.05730490298,106.455672079818,5.39907975665223</v>
      </c>
    </row>
    <row r="144" spans="1:30">
      <c r="A144" s="7">
        <v>3</v>
      </c>
      <c r="B144" s="5" t="str">
        <f t="shared" si="42"/>
        <v>30818081</v>
      </c>
      <c r="C144" s="7">
        <v>818</v>
      </c>
      <c r="D144" s="12">
        <f t="shared" si="43"/>
        <v>838</v>
      </c>
      <c r="E144" s="15"/>
      <c r="F144" s="5" t="str">
        <f t="shared" si="44"/>
        <v>30818081</v>
      </c>
      <c r="G144" s="5" t="str">
        <f>IF(A144=7,"",VLOOKUP(engines!$A144,LegendAndTables!$C$4:$D$11,2,FALSE))</f>
        <v>premium unleaded (required)</v>
      </c>
      <c r="H144" s="5">
        <f>IF(G144="","",IF(I144=0,_xlfn.XLOOKUP(J144,LegendAndTables!$D$14:$D$21,LegendAndTables!$C$14:$C$21,0,-1,2),_xlfn.XLOOKUP(J144,LegendAndTables!$E$14:$E$21,LegendAndTables!$C$14:$C$21,0,-1,2)))</f>
        <v>8</v>
      </c>
      <c r="I144" s="5">
        <f t="shared" si="45"/>
        <v>1</v>
      </c>
      <c r="J144" s="12">
        <f t="shared" si="36"/>
        <v>3731.0709724502831</v>
      </c>
      <c r="K144" s="12">
        <f t="shared" si="46"/>
        <v>7851.9000000000005</v>
      </c>
      <c r="L144" s="12">
        <f t="shared" si="47"/>
        <v>6952.9000000000005</v>
      </c>
      <c r="M144" s="14">
        <f>IF(G144="","",(4.966747+(23.27979-4.966747)/(1+(C144/463.6174)))*_xlfn.XLOOKUP(engines!G144,LegendAndTables!$D$4:$D$11,LegendAndTables!$E$4:$E$11,0,0,1)*IF(O144=0,1,1.2)*(1-0.01*H144))</f>
        <v>13.180790434033124</v>
      </c>
      <c r="N144" s="12">
        <f t="shared" si="37"/>
        <v>219.24</v>
      </c>
      <c r="O144" s="7">
        <v>1</v>
      </c>
      <c r="P144" s="7">
        <v>1478</v>
      </c>
      <c r="Q144" s="7">
        <v>899</v>
      </c>
      <c r="R144" s="12">
        <f t="shared" si="38"/>
        <v>837.7504740314422</v>
      </c>
      <c r="S144" s="15"/>
      <c r="T144" s="5" t="str">
        <f t="shared" si="48"/>
        <v/>
      </c>
      <c r="U144" s="5" t="str">
        <f>IF(A144&lt;&gt;7,"",VLOOKUP(engines!$A144,LegendAndTables!$C$4:$D$11,2,FALSE))</f>
        <v/>
      </c>
      <c r="V144" s="12" t="str">
        <f t="shared" si="49"/>
        <v/>
      </c>
      <c r="W144" s="12" t="str">
        <f t="shared" si="39"/>
        <v/>
      </c>
      <c r="X144" s="12" t="str">
        <f t="shared" si="40"/>
        <v/>
      </c>
      <c r="Y144" s="14" t="str">
        <f t="shared" si="50"/>
        <v/>
      </c>
      <c r="Z144" s="12" t="str">
        <f t="shared" si="41"/>
        <v/>
      </c>
      <c r="AA144" s="15"/>
      <c r="AB144" s="5" t="str">
        <f t="shared" si="51"/>
        <v>30818081,818,838</v>
      </c>
      <c r="AC144" s="5" t="str">
        <f t="shared" si="52"/>
        <v>30818081,premium unleaded (required),8,1,3731.07097245028,7851.9,6952.9,13.1807904340331</v>
      </c>
      <c r="AD144" s="5" t="str">
        <f t="shared" si="53"/>
        <v/>
      </c>
    </row>
    <row r="145" spans="1:30">
      <c r="A145" s="7">
        <v>8</v>
      </c>
      <c r="B145" s="5" t="str">
        <f t="shared" si="42"/>
        <v>80811081</v>
      </c>
      <c r="C145" s="7">
        <v>811</v>
      </c>
      <c r="D145" s="12">
        <f t="shared" si="43"/>
        <v>871</v>
      </c>
      <c r="E145" s="15"/>
      <c r="F145" s="5" t="str">
        <f t="shared" si="44"/>
        <v>80811081</v>
      </c>
      <c r="G145" s="5" t="str">
        <f>IF(A145=7,"",VLOOKUP(engines!$A145,LegendAndTables!$C$4:$D$11,2,FALSE))</f>
        <v>flex-fuel (unleaded/E85)</v>
      </c>
      <c r="H145" s="5">
        <f>IF(G145="","",IF(I145=0,_xlfn.XLOOKUP(J145,LegendAndTables!$D$14:$D$21,LegendAndTables!$C$14:$C$21,0,-1,2),_xlfn.XLOOKUP(J145,LegendAndTables!$E$14:$E$21,LegendAndTables!$C$14:$C$21,0,-1,2)))</f>
        <v>8</v>
      </c>
      <c r="I145" s="5">
        <f t="shared" si="45"/>
        <v>1</v>
      </c>
      <c r="J145" s="12">
        <f t="shared" si="36"/>
        <v>3711.5855472414814</v>
      </c>
      <c r="K145" s="12">
        <f t="shared" si="46"/>
        <v>7196.7000000000007</v>
      </c>
      <c r="L145" s="12">
        <f t="shared" si="47"/>
        <v>6630.7000000000007</v>
      </c>
      <c r="M145" s="14">
        <f>IF(G145="","",(4.966747+(23.27979-4.966747)/(1+(C145/463.6174)))*_xlfn.XLOOKUP(engines!G145,LegendAndTables!$D$4:$D$11,LegendAndTables!$E$4:$E$11,0,0,1)*IF(O145=0,1,1.2)*(1-0.01*H145))</f>
        <v>13.735642473942253</v>
      </c>
      <c r="N145" s="12">
        <f t="shared" si="37"/>
        <v>218.50500000000002</v>
      </c>
      <c r="O145" s="7">
        <v>1</v>
      </c>
      <c r="P145" s="7">
        <v>854</v>
      </c>
      <c r="Q145" s="7">
        <v>566</v>
      </c>
      <c r="R145" s="12">
        <f t="shared" si="38"/>
        <v>870.94120297852828</v>
      </c>
      <c r="S145" s="15"/>
      <c r="T145" s="5" t="str">
        <f t="shared" si="48"/>
        <v/>
      </c>
      <c r="U145" s="5" t="str">
        <f>IF(A145&lt;&gt;7,"",VLOOKUP(engines!$A145,LegendAndTables!$C$4:$D$11,2,FALSE))</f>
        <v/>
      </c>
      <c r="V145" s="12" t="str">
        <f t="shared" si="49"/>
        <v/>
      </c>
      <c r="W145" s="12" t="str">
        <f t="shared" si="39"/>
        <v/>
      </c>
      <c r="X145" s="12" t="str">
        <f t="shared" si="40"/>
        <v/>
      </c>
      <c r="Y145" s="14" t="str">
        <f t="shared" si="50"/>
        <v/>
      </c>
      <c r="Z145" s="12" t="str">
        <f t="shared" si="41"/>
        <v/>
      </c>
      <c r="AA145" s="15"/>
      <c r="AB145" s="5" t="str">
        <f t="shared" si="51"/>
        <v>80811081,811,871</v>
      </c>
      <c r="AC145" s="5" t="str">
        <f t="shared" si="52"/>
        <v>80811081,flex-fuel (unleaded/E85),8,1,3711.58554724148,7196.7,6630.7,13.7356424739423</v>
      </c>
      <c r="AD145" s="5" t="str">
        <f t="shared" si="53"/>
        <v/>
      </c>
    </row>
    <row r="146" spans="1:30">
      <c r="A146" s="7">
        <v>8</v>
      </c>
      <c r="B146" s="5" t="str">
        <f t="shared" si="42"/>
        <v>81036081</v>
      </c>
      <c r="C146" s="7">
        <v>1036</v>
      </c>
      <c r="D146" s="12">
        <f t="shared" si="43"/>
        <v>1224</v>
      </c>
      <c r="E146" s="15"/>
      <c r="F146" s="5" t="str">
        <f t="shared" si="44"/>
        <v>81036081</v>
      </c>
      <c r="G146" s="5" t="str">
        <f>IF(A146=7,"",VLOOKUP(engines!$A146,LegendAndTables!$C$4:$D$11,2,FALSE))</f>
        <v>flex-fuel (unleaded/E85)</v>
      </c>
      <c r="H146" s="5">
        <f>IF(G146="","",IF(I146=0,_xlfn.XLOOKUP(J146,LegendAndTables!$D$14:$D$21,LegendAndTables!$C$14:$C$21,0,-1,2),_xlfn.XLOOKUP(J146,LegendAndTables!$E$14:$E$21,LegendAndTables!$C$14:$C$21,0,-1,2)))</f>
        <v>8</v>
      </c>
      <c r="I146" s="5">
        <f t="shared" si="45"/>
        <v>1</v>
      </c>
      <c r="J146" s="12">
        <f t="shared" si="36"/>
        <v>4278.6932639491179</v>
      </c>
      <c r="K146" s="12">
        <f t="shared" si="46"/>
        <v>6587.7000000000007</v>
      </c>
      <c r="L146" s="12">
        <f t="shared" si="47"/>
        <v>6027.7000000000007</v>
      </c>
      <c r="M146" s="14">
        <f>IF(G146="","",(4.966747+(23.27979-4.966747)/(1+(C146/463.6174)))*_xlfn.XLOOKUP(engines!G146,LegendAndTables!$D$4:$D$11,LegendAndTables!$E$4:$E$11,0,0,1)*IF(O146=0,1,1.2)*(1-0.01*H146))</f>
        <v>12.555062810755492</v>
      </c>
      <c r="N146" s="12">
        <f t="shared" si="37"/>
        <v>242.13000000000002</v>
      </c>
      <c r="O146" s="7">
        <v>1</v>
      </c>
      <c r="P146" s="7">
        <v>274</v>
      </c>
      <c r="Q146" s="7">
        <v>560</v>
      </c>
      <c r="R146" s="12">
        <f t="shared" si="38"/>
        <v>1223.8705597352391</v>
      </c>
      <c r="S146" s="15"/>
      <c r="T146" s="5" t="str">
        <f t="shared" si="48"/>
        <v/>
      </c>
      <c r="U146" s="5" t="str">
        <f>IF(A146&lt;&gt;7,"",VLOOKUP(engines!$A146,LegendAndTables!$C$4:$D$11,2,FALSE))</f>
        <v/>
      </c>
      <c r="V146" s="12" t="str">
        <f t="shared" si="49"/>
        <v/>
      </c>
      <c r="W146" s="12" t="str">
        <f t="shared" si="39"/>
        <v/>
      </c>
      <c r="X146" s="12" t="str">
        <f t="shared" si="40"/>
        <v/>
      </c>
      <c r="Y146" s="14" t="str">
        <f t="shared" si="50"/>
        <v/>
      </c>
      <c r="Z146" s="12" t="str">
        <f t="shared" si="41"/>
        <v/>
      </c>
      <c r="AA146" s="15"/>
      <c r="AB146" s="5" t="str">
        <f t="shared" si="51"/>
        <v>81036081,1036,1224</v>
      </c>
      <c r="AC146" s="5" t="str">
        <f t="shared" si="52"/>
        <v>81036081,flex-fuel (unleaded/E85),8,1,4278.69326394912,6587.7,6027.7,12.5550628107555</v>
      </c>
      <c r="AD146" s="5" t="str">
        <f t="shared" si="53"/>
        <v/>
      </c>
    </row>
    <row r="147" spans="1:30">
      <c r="A147" s="7">
        <v>3</v>
      </c>
      <c r="B147" s="5" t="str">
        <f t="shared" si="42"/>
        <v>30355040</v>
      </c>
      <c r="C147" s="7">
        <v>355</v>
      </c>
      <c r="D147" s="12">
        <f t="shared" si="43"/>
        <v>474</v>
      </c>
      <c r="E147" s="15"/>
      <c r="F147" s="5" t="str">
        <f t="shared" si="44"/>
        <v>30355040</v>
      </c>
      <c r="G147" s="5" t="str">
        <f>IF(A147=7,"",VLOOKUP(engines!$A147,LegendAndTables!$C$4:$D$11,2,FALSE))</f>
        <v>premium unleaded (required)</v>
      </c>
      <c r="H147" s="5">
        <f>IF(G147="","",IF(I147=0,_xlfn.XLOOKUP(J147,LegendAndTables!$D$14:$D$21,LegendAndTables!$C$14:$C$21,0,-1,2),_xlfn.XLOOKUP(J147,LegendAndTables!$E$14:$E$21,LegendAndTables!$C$14:$C$21,0,-1,2)))</f>
        <v>4</v>
      </c>
      <c r="I147" s="5">
        <f t="shared" si="45"/>
        <v>0</v>
      </c>
      <c r="J147" s="12">
        <f t="shared" si="36"/>
        <v>2184.6153846153843</v>
      </c>
      <c r="K147" s="12">
        <f t="shared" si="46"/>
        <v>6199</v>
      </c>
      <c r="L147" s="12">
        <f t="shared" si="47"/>
        <v>5337</v>
      </c>
      <c r="M147" s="14">
        <f>IF(G147="","",(4.966747+(23.27979-4.966747)/(1+(C147/463.6174)))*_xlfn.XLOOKUP(engines!G147,LegendAndTables!$D$4:$D$11,LegendAndTables!$E$4:$E$11,0,0,1)*IF(O147=0,1,1.2)*(1-0.01*H147))</f>
        <v>15.166404299854515</v>
      </c>
      <c r="N147" s="12">
        <f t="shared" si="37"/>
        <v>162.5</v>
      </c>
      <c r="O147" s="7">
        <v>0</v>
      </c>
      <c r="P147" s="7">
        <v>199</v>
      </c>
      <c r="Q147" s="7">
        <v>862</v>
      </c>
      <c r="R147" s="12">
        <f t="shared" si="38"/>
        <v>473.65105831895789</v>
      </c>
      <c r="S147" s="15"/>
      <c r="T147" s="5" t="str">
        <f t="shared" si="48"/>
        <v/>
      </c>
      <c r="U147" s="5" t="str">
        <f>IF(A147&lt;&gt;7,"",VLOOKUP(engines!$A147,LegendAndTables!$C$4:$D$11,2,FALSE))</f>
        <v/>
      </c>
      <c r="V147" s="12" t="str">
        <f t="shared" si="49"/>
        <v/>
      </c>
      <c r="W147" s="12" t="str">
        <f t="shared" si="39"/>
        <v/>
      </c>
      <c r="X147" s="12" t="str">
        <f t="shared" si="40"/>
        <v/>
      </c>
      <c r="Y147" s="14" t="str">
        <f t="shared" si="50"/>
        <v/>
      </c>
      <c r="Z147" s="12" t="str">
        <f t="shared" si="41"/>
        <v/>
      </c>
      <c r="AA147" s="15"/>
      <c r="AB147" s="5" t="str">
        <f t="shared" si="51"/>
        <v>30355040,355,474</v>
      </c>
      <c r="AC147" s="5" t="str">
        <f t="shared" si="52"/>
        <v>30355040,premium unleaded (required),4,0,2184.61538461538,6199,5337,15.1664042998545</v>
      </c>
      <c r="AD147" s="5" t="str">
        <f t="shared" si="53"/>
        <v/>
      </c>
    </row>
    <row r="148" spans="1:30">
      <c r="A148" s="7">
        <v>3</v>
      </c>
      <c r="B148" s="5" t="str">
        <f t="shared" si="42"/>
        <v>31389081</v>
      </c>
      <c r="C148" s="7">
        <v>1389</v>
      </c>
      <c r="D148" s="12">
        <f t="shared" si="43"/>
        <v>1530</v>
      </c>
      <c r="E148" s="15"/>
      <c r="F148" s="5" t="str">
        <f t="shared" si="44"/>
        <v>31389081</v>
      </c>
      <c r="G148" s="5" t="str">
        <f>IF(A148=7,"",VLOOKUP(engines!$A148,LegendAndTables!$C$4:$D$11,2,FALSE))</f>
        <v>premium unleaded (required)</v>
      </c>
      <c r="H148" s="5">
        <f>IF(G148="","",IF(I148=0,_xlfn.XLOOKUP(J148,LegendAndTables!$D$14:$D$21,LegendAndTables!$C$14:$C$21,0,-1,2),_xlfn.XLOOKUP(J148,LegendAndTables!$E$14:$E$21,LegendAndTables!$C$14:$C$21,0,-1,2)))</f>
        <v>8</v>
      </c>
      <c r="I148" s="5">
        <f t="shared" si="45"/>
        <v>1</v>
      </c>
      <c r="J148" s="12">
        <f t="shared" si="36"/>
        <v>4975.0174609144142</v>
      </c>
      <c r="K148" s="12">
        <f t="shared" si="46"/>
        <v>7191.4500000000007</v>
      </c>
      <c r="L148" s="12">
        <f t="shared" si="47"/>
        <v>6465.4500000000007</v>
      </c>
      <c r="M148" s="14">
        <f>IF(G148="","",(4.966747+(23.27979-4.966747)/(1+(C148/463.6174)))*_xlfn.XLOOKUP(engines!G148,LegendAndTables!$D$4:$D$11,LegendAndTables!$E$4:$E$11,0,0,1)*IF(O148=0,1,1.2)*(1-0.01*H148))</f>
        <v>10.85902407161017</v>
      </c>
      <c r="N148" s="12">
        <f t="shared" si="37"/>
        <v>279.19499999999999</v>
      </c>
      <c r="O148" s="7">
        <v>1</v>
      </c>
      <c r="P148" s="7">
        <v>849</v>
      </c>
      <c r="Q148" s="7">
        <v>726</v>
      </c>
      <c r="R148" s="12">
        <f t="shared" si="38"/>
        <v>1529.7865914878023</v>
      </c>
      <c r="S148" s="15"/>
      <c r="T148" s="5" t="str">
        <f t="shared" si="48"/>
        <v/>
      </c>
      <c r="U148" s="5" t="str">
        <f>IF(A148&lt;&gt;7,"",VLOOKUP(engines!$A148,LegendAndTables!$C$4:$D$11,2,FALSE))</f>
        <v/>
      </c>
      <c r="V148" s="12" t="str">
        <f t="shared" si="49"/>
        <v/>
      </c>
      <c r="W148" s="12" t="str">
        <f t="shared" si="39"/>
        <v/>
      </c>
      <c r="X148" s="12" t="str">
        <f t="shared" si="40"/>
        <v/>
      </c>
      <c r="Y148" s="14" t="str">
        <f t="shared" si="50"/>
        <v/>
      </c>
      <c r="Z148" s="12" t="str">
        <f t="shared" si="41"/>
        <v/>
      </c>
      <c r="AA148" s="15"/>
      <c r="AB148" s="5" t="str">
        <f t="shared" si="51"/>
        <v>31389081,1389,1530</v>
      </c>
      <c r="AC148" s="5" t="str">
        <f t="shared" si="52"/>
        <v>31389081,premium unleaded (required),8,1,4975.01746091441,7191.45,6465.45,10.8590240716102</v>
      </c>
      <c r="AD148" s="5" t="str">
        <f t="shared" si="53"/>
        <v/>
      </c>
    </row>
    <row r="149" spans="1:30">
      <c r="A149" s="7">
        <v>3</v>
      </c>
      <c r="B149" s="5" t="str">
        <f t="shared" si="42"/>
        <v>30806081</v>
      </c>
      <c r="C149" s="7">
        <v>806</v>
      </c>
      <c r="D149" s="12">
        <f t="shared" si="43"/>
        <v>867</v>
      </c>
      <c r="E149" s="15"/>
      <c r="F149" s="5" t="str">
        <f t="shared" si="44"/>
        <v>30806081</v>
      </c>
      <c r="G149" s="5" t="str">
        <f>IF(A149=7,"",VLOOKUP(engines!$A149,LegendAndTables!$C$4:$D$11,2,FALSE))</f>
        <v>premium unleaded (required)</v>
      </c>
      <c r="H149" s="5">
        <f>IF(G149="","",IF(I149=0,_xlfn.XLOOKUP(J149,LegendAndTables!$D$14:$D$21,LegendAndTables!$C$14:$C$21,0,-1,2),_xlfn.XLOOKUP(J149,LegendAndTables!$E$14:$E$21,LegendAndTables!$C$14:$C$21,0,-1,2)))</f>
        <v>8</v>
      </c>
      <c r="I149" s="5">
        <f t="shared" si="45"/>
        <v>1</v>
      </c>
      <c r="J149" s="12">
        <f t="shared" si="36"/>
        <v>3697.5869345811534</v>
      </c>
      <c r="K149" s="12">
        <f t="shared" si="46"/>
        <v>7589.4000000000005</v>
      </c>
      <c r="L149" s="12">
        <f t="shared" si="47"/>
        <v>6621.4000000000005</v>
      </c>
      <c r="M149" s="14">
        <f>IF(G149="","",(4.966747+(23.27979-4.966747)/(1+(C149/463.6174)))*_xlfn.XLOOKUP(engines!G149,LegendAndTables!$D$4:$D$11,LegendAndTables!$E$4:$E$11,0,0,1)*IF(O149=0,1,1.2)*(1-0.01*H149))</f>
        <v>13.251989865471852</v>
      </c>
      <c r="N149" s="12">
        <f t="shared" si="37"/>
        <v>217.98000000000005</v>
      </c>
      <c r="O149" s="7">
        <v>1</v>
      </c>
      <c r="P149" s="7">
        <v>1228</v>
      </c>
      <c r="Q149" s="7">
        <v>968</v>
      </c>
      <c r="R149" s="12">
        <f t="shared" si="38"/>
        <v>866.7873790309917</v>
      </c>
      <c r="S149" s="15"/>
      <c r="T149" s="5" t="str">
        <f t="shared" si="48"/>
        <v/>
      </c>
      <c r="U149" s="5" t="str">
        <f>IF(A149&lt;&gt;7,"",VLOOKUP(engines!$A149,LegendAndTables!$C$4:$D$11,2,FALSE))</f>
        <v/>
      </c>
      <c r="V149" s="12" t="str">
        <f t="shared" si="49"/>
        <v/>
      </c>
      <c r="W149" s="12" t="str">
        <f t="shared" si="39"/>
        <v/>
      </c>
      <c r="X149" s="12" t="str">
        <f t="shared" si="40"/>
        <v/>
      </c>
      <c r="Y149" s="14" t="str">
        <f t="shared" si="50"/>
        <v/>
      </c>
      <c r="Z149" s="12" t="str">
        <f t="shared" si="41"/>
        <v/>
      </c>
      <c r="AA149" s="15"/>
      <c r="AB149" s="5" t="str">
        <f t="shared" si="51"/>
        <v>30806081,806,867</v>
      </c>
      <c r="AC149" s="5" t="str">
        <f t="shared" si="52"/>
        <v>30806081,premium unleaded (required),8,1,3697.58693458115,7589.4,6621.4,13.2519898654719</v>
      </c>
      <c r="AD149" s="5" t="str">
        <f t="shared" si="53"/>
        <v/>
      </c>
    </row>
    <row r="150" spans="1:30">
      <c r="A150" s="7">
        <v>4</v>
      </c>
      <c r="B150" s="5" t="str">
        <f t="shared" si="42"/>
        <v>40316041</v>
      </c>
      <c r="C150" s="7">
        <v>316</v>
      </c>
      <c r="D150" s="12">
        <f t="shared" si="43"/>
        <v>451</v>
      </c>
      <c r="E150" s="15"/>
      <c r="F150" s="5" t="str">
        <f t="shared" si="44"/>
        <v>40316041</v>
      </c>
      <c r="G150" s="5" t="str">
        <f>IF(A150=7,"",VLOOKUP(engines!$A150,LegendAndTables!$C$4:$D$11,2,FALSE))</f>
        <v>diesel</v>
      </c>
      <c r="H150" s="5">
        <f>IF(G150="","",IF(I150=0,_xlfn.XLOOKUP(J150,LegendAndTables!$D$14:$D$21,LegendAndTables!$C$14:$C$21,0,-1,2),_xlfn.XLOOKUP(J150,LegendAndTables!$E$14:$E$21,LegendAndTables!$C$14:$C$21,0,-1,2)))</f>
        <v>4</v>
      </c>
      <c r="I150" s="5">
        <f t="shared" si="45"/>
        <v>1</v>
      </c>
      <c r="J150" s="12">
        <f t="shared" si="36"/>
        <v>1897.5559959166517</v>
      </c>
      <c r="K150" s="12">
        <f t="shared" si="46"/>
        <v>5702.55</v>
      </c>
      <c r="L150" s="12">
        <f t="shared" si="47"/>
        <v>4985.55</v>
      </c>
      <c r="M150" s="14">
        <f>IF(G150="","",(4.966747+(23.27979-4.966747)/(1+(C150/463.6174)))*_xlfn.XLOOKUP(engines!G150,LegendAndTables!$D$4:$D$11,LegendAndTables!$E$4:$E$11,0,0,1)*IF(O150=0,1,1.2)*(1-0.01*H150))</f>
        <v>21.920742781564275</v>
      </c>
      <c r="N150" s="12">
        <f t="shared" si="37"/>
        <v>166.53</v>
      </c>
      <c r="O150" s="7">
        <v>1</v>
      </c>
      <c r="P150" s="7">
        <v>931</v>
      </c>
      <c r="Q150" s="7">
        <v>717</v>
      </c>
      <c r="R150" s="12">
        <f t="shared" si="38"/>
        <v>451.33744727697177</v>
      </c>
      <c r="S150" s="15"/>
      <c r="T150" s="5" t="str">
        <f t="shared" si="48"/>
        <v/>
      </c>
      <c r="U150" s="5" t="str">
        <f>IF(A150&lt;&gt;7,"",VLOOKUP(engines!$A150,LegendAndTables!$C$4:$D$11,2,FALSE))</f>
        <v/>
      </c>
      <c r="V150" s="12" t="str">
        <f t="shared" si="49"/>
        <v/>
      </c>
      <c r="W150" s="12" t="str">
        <f t="shared" si="39"/>
        <v/>
      </c>
      <c r="X150" s="12" t="str">
        <f t="shared" si="40"/>
        <v/>
      </c>
      <c r="Y150" s="14" t="str">
        <f t="shared" si="50"/>
        <v/>
      </c>
      <c r="Z150" s="12" t="str">
        <f t="shared" si="41"/>
        <v/>
      </c>
      <c r="AA150" s="15"/>
      <c r="AB150" s="5" t="str">
        <f t="shared" si="51"/>
        <v>40316041,316,451</v>
      </c>
      <c r="AC150" s="5" t="str">
        <f t="shared" si="52"/>
        <v>40316041,diesel,4,1,1897.55599591665,5702.55,4985.55,21.9207427815643</v>
      </c>
      <c r="AD150" s="5" t="str">
        <f t="shared" si="53"/>
        <v/>
      </c>
    </row>
    <row r="151" spans="1:30">
      <c r="A151" s="7">
        <v>4</v>
      </c>
      <c r="B151" s="5" t="str">
        <f t="shared" si="42"/>
        <v>40130031</v>
      </c>
      <c r="C151" s="7">
        <v>130</v>
      </c>
      <c r="D151" s="12">
        <f t="shared" si="43"/>
        <v>227</v>
      </c>
      <c r="E151" s="15"/>
      <c r="F151" s="5" t="str">
        <f t="shared" si="44"/>
        <v>40130031</v>
      </c>
      <c r="G151" s="5" t="str">
        <f>IF(A151=7,"",VLOOKUP(engines!$A151,LegendAndTables!$C$4:$D$11,2,FALSE))</f>
        <v>diesel</v>
      </c>
      <c r="H151" s="5">
        <f>IF(G151="","",IF(I151=0,_xlfn.XLOOKUP(J151,LegendAndTables!$D$14:$D$21,LegendAndTables!$C$14:$C$21,0,-1,2),_xlfn.XLOOKUP(J151,LegendAndTables!$E$14:$E$21,LegendAndTables!$C$14:$C$21,0,-1,2)))</f>
        <v>3</v>
      </c>
      <c r="I151" s="5">
        <f t="shared" si="45"/>
        <v>1</v>
      </c>
      <c r="J151" s="12">
        <f t="shared" si="36"/>
        <v>884.35374149659867</v>
      </c>
      <c r="K151" s="12">
        <f t="shared" si="46"/>
        <v>4770.1500000000005</v>
      </c>
      <c r="L151" s="12">
        <f t="shared" si="47"/>
        <v>4069.1500000000005</v>
      </c>
      <c r="M151" s="14">
        <f>IF(G151="","",(4.966747+(23.27979-4.966747)/(1+(C151/463.6174)))*_xlfn.XLOOKUP(engines!G151,LegendAndTables!$D$4:$D$11,LegendAndTables!$E$4:$E$11,0,0,1)*IF(O151=0,1,1.2)*(1-0.01*H151))</f>
        <v>26.91536072603817</v>
      </c>
      <c r="N151" s="12">
        <f t="shared" si="37"/>
        <v>147</v>
      </c>
      <c r="O151" s="7">
        <v>1</v>
      </c>
      <c r="P151" s="7">
        <v>43</v>
      </c>
      <c r="Q151" s="7">
        <v>701</v>
      </c>
      <c r="R151" s="12">
        <f t="shared" si="38"/>
        <v>227.4924640089219</v>
      </c>
      <c r="S151" s="15"/>
      <c r="T151" s="5" t="str">
        <f t="shared" si="48"/>
        <v/>
      </c>
      <c r="U151" s="5" t="str">
        <f>IF(A151&lt;&gt;7,"",VLOOKUP(engines!$A151,LegendAndTables!$C$4:$D$11,2,FALSE))</f>
        <v/>
      </c>
      <c r="V151" s="12" t="str">
        <f t="shared" si="49"/>
        <v/>
      </c>
      <c r="W151" s="12" t="str">
        <f t="shared" si="39"/>
        <v/>
      </c>
      <c r="X151" s="12" t="str">
        <f t="shared" si="40"/>
        <v/>
      </c>
      <c r="Y151" s="14" t="str">
        <f t="shared" si="50"/>
        <v/>
      </c>
      <c r="Z151" s="12" t="str">
        <f t="shared" si="41"/>
        <v/>
      </c>
      <c r="AA151" s="15"/>
      <c r="AB151" s="5" t="str">
        <f t="shared" si="51"/>
        <v>40130031,130,227</v>
      </c>
      <c r="AC151" s="5" t="str">
        <f t="shared" si="52"/>
        <v>40130031,diesel,3,1,884.353741496599,4770.15,4069.15,26.9153607260382</v>
      </c>
      <c r="AD151" s="5" t="str">
        <f t="shared" si="53"/>
        <v/>
      </c>
    </row>
    <row r="152" spans="1:30">
      <c r="A152" s="7">
        <v>5</v>
      </c>
      <c r="B152" s="5" t="str">
        <f t="shared" si="42"/>
        <v>50772081</v>
      </c>
      <c r="C152" s="7">
        <v>772</v>
      </c>
      <c r="D152" s="12">
        <f t="shared" si="43"/>
        <v>813</v>
      </c>
      <c r="E152" s="15"/>
      <c r="F152" s="5" t="str">
        <f t="shared" si="44"/>
        <v>50772081</v>
      </c>
      <c r="G152" s="5" t="str">
        <f>IF(A152=7,"",VLOOKUP(engines!$A152,LegendAndTables!$C$4:$D$11,2,FALSE))</f>
        <v>flex-fuel (premium unleaded recommended/E85)</v>
      </c>
      <c r="H152" s="5">
        <f>IF(G152="","",IF(I152=0,_xlfn.XLOOKUP(J152,LegendAndTables!$D$14:$D$21,LegendAndTables!$C$14:$C$21,0,-1,2),_xlfn.XLOOKUP(J152,LegendAndTables!$E$14:$E$21,LegendAndTables!$C$14:$C$21,0,-1,2)))</f>
        <v>8</v>
      </c>
      <c r="I152" s="5">
        <f t="shared" si="45"/>
        <v>1</v>
      </c>
      <c r="J152" s="12">
        <f t="shared" si="36"/>
        <v>3600.5783312345507</v>
      </c>
      <c r="K152" s="12">
        <f t="shared" si="46"/>
        <v>7407.75</v>
      </c>
      <c r="L152" s="12">
        <f t="shared" si="47"/>
        <v>6758.75</v>
      </c>
      <c r="M152" s="14">
        <f>IF(G152="","",(4.966747+(23.27979-4.966747)/(1+(C152/463.6174)))*_xlfn.XLOOKUP(engines!G152,LegendAndTables!$D$4:$D$11,LegendAndTables!$E$4:$E$11,0,0,1)*IF(O152=0,1,1.2)*(1-0.01*H152))</f>
        <v>14.114689578385073</v>
      </c>
      <c r="N152" s="12">
        <f t="shared" si="37"/>
        <v>214.41</v>
      </c>
      <c r="O152" s="7">
        <v>1</v>
      </c>
      <c r="P152" s="7">
        <v>1055</v>
      </c>
      <c r="Q152" s="7">
        <v>649</v>
      </c>
      <c r="R152" s="12">
        <f t="shared" si="38"/>
        <v>813.35151420205761</v>
      </c>
      <c r="S152" s="15"/>
      <c r="T152" s="5" t="str">
        <f t="shared" si="48"/>
        <v/>
      </c>
      <c r="U152" s="5" t="str">
        <f>IF(A152&lt;&gt;7,"",VLOOKUP(engines!$A152,LegendAndTables!$C$4:$D$11,2,FALSE))</f>
        <v/>
      </c>
      <c r="V152" s="12" t="str">
        <f t="shared" si="49"/>
        <v/>
      </c>
      <c r="W152" s="12" t="str">
        <f t="shared" si="39"/>
        <v/>
      </c>
      <c r="X152" s="12" t="str">
        <f t="shared" si="40"/>
        <v/>
      </c>
      <c r="Y152" s="14" t="str">
        <f t="shared" si="50"/>
        <v/>
      </c>
      <c r="Z152" s="12" t="str">
        <f t="shared" si="41"/>
        <v/>
      </c>
      <c r="AA152" s="15"/>
      <c r="AB152" s="5" t="str">
        <f t="shared" si="51"/>
        <v>50772081,772,813</v>
      </c>
      <c r="AC152" s="5" t="str">
        <f t="shared" si="52"/>
        <v>50772081,flex-fuel (premium unleaded recommended/E85),8,1,3600.57833123455,7407.75,6758.75,14.1146895783851</v>
      </c>
      <c r="AD152" s="5" t="str">
        <f t="shared" si="53"/>
        <v/>
      </c>
    </row>
    <row r="153" spans="1:30">
      <c r="A153" s="7">
        <v>1</v>
      </c>
      <c r="B153" s="5" t="str">
        <f t="shared" si="42"/>
        <v>10764080</v>
      </c>
      <c r="C153" s="7">
        <v>764</v>
      </c>
      <c r="D153" s="12">
        <f t="shared" si="43"/>
        <v>875</v>
      </c>
      <c r="E153" s="15"/>
      <c r="F153" s="5" t="str">
        <f t="shared" si="44"/>
        <v>10764080</v>
      </c>
      <c r="G153" s="5" t="str">
        <f>IF(A153=7,"",VLOOKUP(engines!$A153,LegendAndTables!$C$4:$D$11,2,FALSE))</f>
        <v>premium unleaded (recommended)</v>
      </c>
      <c r="H153" s="5">
        <f>IF(G153="","",IF(I153=0,_xlfn.XLOOKUP(J153,LegendAndTables!$D$14:$D$21,LegendAndTables!$C$14:$C$21,0,-1,2),_xlfn.XLOOKUP(J153,LegendAndTables!$E$14:$E$21,LegendAndTables!$C$14:$C$21,0,-1,2)))</f>
        <v>8</v>
      </c>
      <c r="I153" s="5">
        <f t="shared" si="45"/>
        <v>0</v>
      </c>
      <c r="J153" s="12">
        <f t="shared" si="36"/>
        <v>3756.1455260570306</v>
      </c>
      <c r="K153" s="12">
        <f t="shared" si="46"/>
        <v>6757</v>
      </c>
      <c r="L153" s="12">
        <f t="shared" si="47"/>
        <v>6218</v>
      </c>
      <c r="M153" s="14">
        <f>IF(G153="","",(4.966747+(23.27979-4.966747)/(1+(C153/463.6174)))*_xlfn.XLOOKUP(engines!G153,LegendAndTables!$D$4:$D$11,LegendAndTables!$E$4:$E$11,0,0,1)*IF(O153=0,1,1.2)*(1-0.01*H153))</f>
        <v>11.041481395250267</v>
      </c>
      <c r="N153" s="12">
        <f t="shared" si="37"/>
        <v>203.4</v>
      </c>
      <c r="O153" s="7">
        <v>0</v>
      </c>
      <c r="P153" s="7">
        <v>757</v>
      </c>
      <c r="Q153" s="7">
        <v>539</v>
      </c>
      <c r="R153" s="12">
        <f t="shared" si="38"/>
        <v>874.92334089657209</v>
      </c>
      <c r="S153" s="15"/>
      <c r="T153" s="5" t="str">
        <f t="shared" si="48"/>
        <v/>
      </c>
      <c r="U153" s="5" t="str">
        <f>IF(A153&lt;&gt;7,"",VLOOKUP(engines!$A153,LegendAndTables!$C$4:$D$11,2,FALSE))</f>
        <v/>
      </c>
      <c r="V153" s="12" t="str">
        <f t="shared" si="49"/>
        <v/>
      </c>
      <c r="W153" s="12" t="str">
        <f t="shared" si="39"/>
        <v/>
      </c>
      <c r="X153" s="12" t="str">
        <f t="shared" si="40"/>
        <v/>
      </c>
      <c r="Y153" s="14" t="str">
        <f t="shared" si="50"/>
        <v/>
      </c>
      <c r="Z153" s="12" t="str">
        <f t="shared" si="41"/>
        <v/>
      </c>
      <c r="AA153" s="15"/>
      <c r="AB153" s="5" t="str">
        <f t="shared" si="51"/>
        <v>10764080,764,875</v>
      </c>
      <c r="AC153" s="5" t="str">
        <f t="shared" si="52"/>
        <v>10764080,premium unleaded (recommended),8,0,3756.14552605703,6757,6218,11.0414813952503</v>
      </c>
      <c r="AD153" s="5" t="str">
        <f t="shared" si="53"/>
        <v/>
      </c>
    </row>
    <row r="154" spans="1:30">
      <c r="A154" s="7">
        <v>6</v>
      </c>
      <c r="B154" s="5" t="str">
        <f t="shared" si="42"/>
        <v>61054081</v>
      </c>
      <c r="C154" s="7">
        <v>1054</v>
      </c>
      <c r="D154" s="12">
        <f t="shared" si="43"/>
        <v>1313</v>
      </c>
      <c r="E154" s="15"/>
      <c r="F154" s="5" t="str">
        <f t="shared" si="44"/>
        <v>61054081</v>
      </c>
      <c r="G154" s="5" t="str">
        <f>IF(A154=7,"",VLOOKUP(engines!$A154,LegendAndTables!$C$4:$D$11,2,FALSE))</f>
        <v>flex-fuel (premium unleaded required/E85)</v>
      </c>
      <c r="H154" s="5">
        <f>IF(G154="","",IF(I154=0,_xlfn.XLOOKUP(J154,LegendAndTables!$D$14:$D$21,LegendAndTables!$C$14:$C$21,0,-1,2),_xlfn.XLOOKUP(J154,LegendAndTables!$E$14:$E$21,LegendAndTables!$C$14:$C$21,0,-1,2)))</f>
        <v>8</v>
      </c>
      <c r="I154" s="5">
        <f t="shared" si="45"/>
        <v>1</v>
      </c>
      <c r="J154" s="12">
        <f t="shared" si="36"/>
        <v>4319.3180886812552</v>
      </c>
      <c r="K154" s="12">
        <f t="shared" si="46"/>
        <v>6454.35</v>
      </c>
      <c r="L154" s="12">
        <f t="shared" si="47"/>
        <v>5717.35</v>
      </c>
      <c r="M154" s="14">
        <f>IF(G154="","",(4.966747+(23.27979-4.966747)/(1+(C154/463.6174)))*_xlfn.XLOOKUP(engines!G154,LegendAndTables!$D$4:$D$11,LegendAndTables!$E$4:$E$11,0,0,1)*IF(O154=0,1,1.2)*(1-0.01*H154))</f>
        <v>12.942121906467337</v>
      </c>
      <c r="N154" s="12">
        <f t="shared" si="37"/>
        <v>244.02</v>
      </c>
      <c r="O154" s="7">
        <v>1</v>
      </c>
      <c r="P154" s="7">
        <v>147</v>
      </c>
      <c r="Q154" s="7">
        <v>737</v>
      </c>
      <c r="R154" s="12">
        <f t="shared" si="38"/>
        <v>1312.723298727944</v>
      </c>
      <c r="S154" s="15"/>
      <c r="T154" s="5" t="str">
        <f t="shared" si="48"/>
        <v/>
      </c>
      <c r="U154" s="5" t="str">
        <f>IF(A154&lt;&gt;7,"",VLOOKUP(engines!$A154,LegendAndTables!$C$4:$D$11,2,FALSE))</f>
        <v/>
      </c>
      <c r="V154" s="12" t="str">
        <f t="shared" si="49"/>
        <v/>
      </c>
      <c r="W154" s="12" t="str">
        <f t="shared" si="39"/>
        <v/>
      </c>
      <c r="X154" s="12" t="str">
        <f t="shared" si="40"/>
        <v/>
      </c>
      <c r="Y154" s="14" t="str">
        <f t="shared" si="50"/>
        <v/>
      </c>
      <c r="Z154" s="12" t="str">
        <f t="shared" si="41"/>
        <v/>
      </c>
      <c r="AA154" s="15"/>
      <c r="AB154" s="5" t="str">
        <f t="shared" si="51"/>
        <v>61054081,1054,1313</v>
      </c>
      <c r="AC154" s="5" t="str">
        <f t="shared" si="52"/>
        <v>61054081,flex-fuel (premium unleaded required/E85),8,1,4319.31808868126,6454.35,5717.35,12.9421219064673</v>
      </c>
      <c r="AD154" s="5" t="str">
        <f t="shared" si="53"/>
        <v/>
      </c>
    </row>
    <row r="155" spans="1:30">
      <c r="A155" s="7">
        <v>8</v>
      </c>
      <c r="B155" s="5" t="str">
        <f t="shared" si="42"/>
        <v>81008080</v>
      </c>
      <c r="C155" s="7">
        <v>1008</v>
      </c>
      <c r="D155" s="12">
        <f t="shared" si="43"/>
        <v>1180</v>
      </c>
      <c r="E155" s="15"/>
      <c r="F155" s="5" t="str">
        <f t="shared" si="44"/>
        <v>81008080</v>
      </c>
      <c r="G155" s="5" t="str">
        <f>IF(A155=7,"",VLOOKUP(engines!$A155,LegendAndTables!$C$4:$D$11,2,FALSE))</f>
        <v>flex-fuel (unleaded/E85)</v>
      </c>
      <c r="H155" s="5">
        <f>IF(G155="","",IF(I155=0,_xlfn.XLOOKUP(J155,LegendAndTables!$D$14:$D$21,LegendAndTables!$C$14:$C$21,0,-1,2),_xlfn.XLOOKUP(J155,LegendAndTables!$E$14:$E$21,LegendAndTables!$C$14:$C$21,0,-1,2)))</f>
        <v>8</v>
      </c>
      <c r="I155" s="5">
        <f t="shared" si="45"/>
        <v>0</v>
      </c>
      <c r="J155" s="12">
        <f t="shared" si="36"/>
        <v>4424.9341527655833</v>
      </c>
      <c r="K155" s="12">
        <f t="shared" si="46"/>
        <v>6993</v>
      </c>
      <c r="L155" s="12">
        <f t="shared" si="47"/>
        <v>6081</v>
      </c>
      <c r="M155" s="14">
        <f>IF(G155="","",(4.966747+(23.27979-4.966747)/(1+(C155/463.6174)))*_xlfn.XLOOKUP(engines!G155,LegendAndTables!$D$4:$D$11,LegendAndTables!$E$4:$E$11,0,0,1)*IF(O155=0,1,1.2)*(1-0.01*H155))</f>
        <v>10.568593508073366</v>
      </c>
      <c r="N155" s="12">
        <f t="shared" si="37"/>
        <v>227.8</v>
      </c>
      <c r="O155" s="7">
        <v>0</v>
      </c>
      <c r="P155" s="7">
        <v>993</v>
      </c>
      <c r="Q155" s="7">
        <v>912</v>
      </c>
      <c r="R155" s="12">
        <f t="shared" si="38"/>
        <v>1180.3556697421729</v>
      </c>
      <c r="S155" s="15"/>
      <c r="T155" s="5" t="str">
        <f t="shared" si="48"/>
        <v/>
      </c>
      <c r="U155" s="5" t="str">
        <f>IF(A155&lt;&gt;7,"",VLOOKUP(engines!$A155,LegendAndTables!$C$4:$D$11,2,FALSE))</f>
        <v/>
      </c>
      <c r="V155" s="12" t="str">
        <f t="shared" si="49"/>
        <v/>
      </c>
      <c r="W155" s="12" t="str">
        <f t="shared" si="39"/>
        <v/>
      </c>
      <c r="X155" s="12" t="str">
        <f t="shared" si="40"/>
        <v/>
      </c>
      <c r="Y155" s="14" t="str">
        <f t="shared" si="50"/>
        <v/>
      </c>
      <c r="Z155" s="12" t="str">
        <f t="shared" si="41"/>
        <v/>
      </c>
      <c r="AA155" s="15"/>
      <c r="AB155" s="5" t="str">
        <f t="shared" si="51"/>
        <v>81008080,1008,1180</v>
      </c>
      <c r="AC155" s="5" t="str">
        <f t="shared" si="52"/>
        <v>81008080,flex-fuel (unleaded/E85),8,0,4424.93415276558,6993,6081,10.5685935080734</v>
      </c>
      <c r="AD155" s="5" t="str">
        <f t="shared" si="53"/>
        <v/>
      </c>
    </row>
    <row r="156" spans="1:30">
      <c r="A156" s="7">
        <v>3</v>
      </c>
      <c r="B156" s="5" t="str">
        <f t="shared" si="42"/>
        <v>30962081</v>
      </c>
      <c r="C156" s="7">
        <v>962</v>
      </c>
      <c r="D156" s="12">
        <f t="shared" si="43"/>
        <v>1064</v>
      </c>
      <c r="E156" s="15"/>
      <c r="F156" s="5" t="str">
        <f t="shared" si="44"/>
        <v>30962081</v>
      </c>
      <c r="G156" s="5" t="str">
        <f>IF(A156=7,"",VLOOKUP(engines!$A156,LegendAndTables!$C$4:$D$11,2,FALSE))</f>
        <v>premium unleaded (required)</v>
      </c>
      <c r="H156" s="5">
        <f>IF(G156="","",IF(I156=0,_xlfn.XLOOKUP(J156,LegendAndTables!$D$14:$D$21,LegendAndTables!$C$14:$C$21,0,-1,2),_xlfn.XLOOKUP(J156,LegendAndTables!$E$14:$E$21,LegendAndTables!$C$14:$C$21,0,-1,2)))</f>
        <v>8</v>
      </c>
      <c r="I156" s="5">
        <f t="shared" si="45"/>
        <v>1</v>
      </c>
      <c r="J156" s="12">
        <f t="shared" si="36"/>
        <v>4104.7960402799117</v>
      </c>
      <c r="K156" s="12">
        <f t="shared" si="46"/>
        <v>6969.9000000000005</v>
      </c>
      <c r="L156" s="12">
        <f t="shared" si="47"/>
        <v>6436.9000000000005</v>
      </c>
      <c r="M156" s="14">
        <f>IF(G156="","",(4.966747+(23.27979-4.966747)/(1+(C156/463.6174)))*_xlfn.XLOOKUP(engines!G156,LegendAndTables!$D$4:$D$11,LegendAndTables!$E$4:$E$11,0,0,1)*IF(O156=0,1,1.2)*(1-0.01*H156))</f>
        <v>12.419890318548696</v>
      </c>
      <c r="N156" s="12">
        <f t="shared" si="37"/>
        <v>234.35999999999999</v>
      </c>
      <c r="O156" s="7">
        <v>1</v>
      </c>
      <c r="P156" s="7">
        <v>638</v>
      </c>
      <c r="Q156" s="7">
        <v>533</v>
      </c>
      <c r="R156" s="12">
        <f t="shared" si="38"/>
        <v>1064.2059226369981</v>
      </c>
      <c r="S156" s="15"/>
      <c r="T156" s="5" t="str">
        <f t="shared" si="48"/>
        <v/>
      </c>
      <c r="U156" s="5" t="str">
        <f>IF(A156&lt;&gt;7,"",VLOOKUP(engines!$A156,LegendAndTables!$C$4:$D$11,2,FALSE))</f>
        <v/>
      </c>
      <c r="V156" s="12" t="str">
        <f t="shared" si="49"/>
        <v/>
      </c>
      <c r="W156" s="12" t="str">
        <f t="shared" si="39"/>
        <v/>
      </c>
      <c r="X156" s="12" t="str">
        <f t="shared" si="40"/>
        <v/>
      </c>
      <c r="Y156" s="14" t="str">
        <f t="shared" si="50"/>
        <v/>
      </c>
      <c r="Z156" s="12" t="str">
        <f t="shared" si="41"/>
        <v/>
      </c>
      <c r="AA156" s="15"/>
      <c r="AB156" s="5" t="str">
        <f t="shared" si="51"/>
        <v>30962081,962,1064</v>
      </c>
      <c r="AC156" s="5" t="str">
        <f t="shared" si="52"/>
        <v>30962081,premium unleaded (required),8,1,4104.79604027991,6969.9,6436.9,12.4198903185487</v>
      </c>
      <c r="AD156" s="5" t="str">
        <f t="shared" si="53"/>
        <v/>
      </c>
    </row>
    <row r="157" spans="1:30">
      <c r="A157" s="7">
        <v>6</v>
      </c>
      <c r="B157" s="5" t="str">
        <f t="shared" si="42"/>
        <v>61028081</v>
      </c>
      <c r="C157" s="7">
        <v>1028</v>
      </c>
      <c r="D157" s="12">
        <f t="shared" si="43"/>
        <v>1244</v>
      </c>
      <c r="E157" s="15"/>
      <c r="F157" s="5" t="str">
        <f t="shared" si="44"/>
        <v>61028081</v>
      </c>
      <c r="G157" s="5" t="str">
        <f>IF(A157=7,"",VLOOKUP(engines!$A157,LegendAndTables!$C$4:$D$11,2,FALSE))</f>
        <v>flex-fuel (premium unleaded required/E85)</v>
      </c>
      <c r="H157" s="5">
        <f>IF(G157="","",IF(I157=0,_xlfn.XLOOKUP(J157,LegendAndTables!$D$14:$D$21,LegendAndTables!$C$14:$C$21,0,-1,2),_xlfn.XLOOKUP(J157,LegendAndTables!$E$14:$E$21,LegendAndTables!$C$14:$C$21,0,-1,2)))</f>
        <v>8</v>
      </c>
      <c r="I157" s="5">
        <f t="shared" si="45"/>
        <v>1</v>
      </c>
      <c r="J157" s="12">
        <f t="shared" si="36"/>
        <v>4260.4335032533463</v>
      </c>
      <c r="K157" s="12">
        <f t="shared" si="46"/>
        <v>6862.8</v>
      </c>
      <c r="L157" s="12">
        <f t="shared" si="47"/>
        <v>5884.8</v>
      </c>
      <c r="M157" s="14">
        <f>IF(G157="","",(4.966747+(23.27979-4.966747)/(1+(C157/463.6174)))*_xlfn.XLOOKUP(engines!G157,LegendAndTables!$D$4:$D$11,LegendAndTables!$E$4:$E$11,0,0,1)*IF(O157=0,1,1.2)*(1-0.01*H157))</f>
        <v>13.061621355878742</v>
      </c>
      <c r="N157" s="12">
        <f t="shared" si="37"/>
        <v>241.29000000000002</v>
      </c>
      <c r="O157" s="7">
        <v>1</v>
      </c>
      <c r="P157" s="7">
        <v>536</v>
      </c>
      <c r="Q157" s="7">
        <v>978</v>
      </c>
      <c r="R157" s="12">
        <f t="shared" si="38"/>
        <v>1243.9094548664068</v>
      </c>
      <c r="S157" s="15"/>
      <c r="T157" s="5" t="str">
        <f t="shared" si="48"/>
        <v/>
      </c>
      <c r="U157" s="5" t="str">
        <f>IF(A157&lt;&gt;7,"",VLOOKUP(engines!$A157,LegendAndTables!$C$4:$D$11,2,FALSE))</f>
        <v/>
      </c>
      <c r="V157" s="12" t="str">
        <f t="shared" si="49"/>
        <v/>
      </c>
      <c r="W157" s="12" t="str">
        <f t="shared" si="39"/>
        <v/>
      </c>
      <c r="X157" s="12" t="str">
        <f t="shared" si="40"/>
        <v/>
      </c>
      <c r="Y157" s="14" t="str">
        <f t="shared" si="50"/>
        <v/>
      </c>
      <c r="Z157" s="12" t="str">
        <f t="shared" si="41"/>
        <v/>
      </c>
      <c r="AA157" s="15"/>
      <c r="AB157" s="5" t="str">
        <f t="shared" si="51"/>
        <v>61028081,1028,1244</v>
      </c>
      <c r="AC157" s="5" t="str">
        <f t="shared" si="52"/>
        <v>61028081,flex-fuel (premium unleaded required/E85),8,1,4260.43350325335,6862.8,5884.8,13.0616213558787</v>
      </c>
      <c r="AD157" s="5" t="str">
        <f t="shared" si="53"/>
        <v/>
      </c>
    </row>
    <row r="158" spans="1:30">
      <c r="A158" s="7">
        <v>5</v>
      </c>
      <c r="B158" s="5" t="str">
        <f t="shared" si="42"/>
        <v>50195041</v>
      </c>
      <c r="C158" s="7">
        <v>195</v>
      </c>
      <c r="D158" s="12">
        <f t="shared" si="43"/>
        <v>245</v>
      </c>
      <c r="E158" s="15"/>
      <c r="F158" s="5" t="str">
        <f t="shared" si="44"/>
        <v>50195041</v>
      </c>
      <c r="G158" s="5" t="str">
        <f>IF(A158=7,"",VLOOKUP(engines!$A158,LegendAndTables!$C$4:$D$11,2,FALSE))</f>
        <v>flex-fuel (premium unleaded recommended/E85)</v>
      </c>
      <c r="H158" s="5">
        <f>IF(G158="","",IF(I158=0,_xlfn.XLOOKUP(J158,LegendAndTables!$D$14:$D$21,LegendAndTables!$C$14:$C$21,0,-1,2),_xlfn.XLOOKUP(J158,LegendAndTables!$E$14:$E$21,LegendAndTables!$C$14:$C$21,0,-1,2)))</f>
        <v>4</v>
      </c>
      <c r="I158" s="5">
        <f t="shared" si="45"/>
        <v>1</v>
      </c>
      <c r="J158" s="12">
        <f t="shared" si="36"/>
        <v>1267.6743052169672</v>
      </c>
      <c r="K158" s="12">
        <f t="shared" si="46"/>
        <v>6439.6500000000005</v>
      </c>
      <c r="L158" s="12">
        <f t="shared" si="47"/>
        <v>5663.6500000000005</v>
      </c>
      <c r="M158" s="14">
        <f>IF(G158="","",(4.966747+(23.27979-4.966747)/(1+(C158/463.6174)))*_xlfn.XLOOKUP(engines!G158,LegendAndTables!$D$4:$D$11,LegendAndTables!$E$4:$E$11,0,0,1)*IF(O158=0,1,1.2)*(1-0.01*H158))</f>
        <v>22.217910523528225</v>
      </c>
      <c r="N158" s="12">
        <f t="shared" si="37"/>
        <v>153.82500000000002</v>
      </c>
      <c r="O158" s="7">
        <v>1</v>
      </c>
      <c r="P158" s="7">
        <v>133</v>
      </c>
      <c r="Q158" s="7">
        <v>776</v>
      </c>
      <c r="R158" s="12">
        <f t="shared" si="38"/>
        <v>245.16900583243259</v>
      </c>
      <c r="S158" s="15"/>
      <c r="T158" s="5" t="str">
        <f t="shared" si="48"/>
        <v/>
      </c>
      <c r="U158" s="5" t="str">
        <f>IF(A158&lt;&gt;7,"",VLOOKUP(engines!$A158,LegendAndTables!$C$4:$D$11,2,FALSE))</f>
        <v/>
      </c>
      <c r="V158" s="12" t="str">
        <f t="shared" si="49"/>
        <v/>
      </c>
      <c r="W158" s="12" t="str">
        <f t="shared" si="39"/>
        <v/>
      </c>
      <c r="X158" s="12" t="str">
        <f t="shared" si="40"/>
        <v/>
      </c>
      <c r="Y158" s="14" t="str">
        <f t="shared" si="50"/>
        <v/>
      </c>
      <c r="Z158" s="12" t="str">
        <f t="shared" si="41"/>
        <v/>
      </c>
      <c r="AA158" s="15"/>
      <c r="AB158" s="5" t="str">
        <f t="shared" si="51"/>
        <v>50195041,195,245</v>
      </c>
      <c r="AC158" s="5" t="str">
        <f t="shared" si="52"/>
        <v>50195041,flex-fuel (premium unleaded recommended/E85),4,1,1267.67430521697,6439.65,5663.65,22.2179105235282</v>
      </c>
      <c r="AD158" s="5" t="str">
        <f t="shared" si="53"/>
        <v/>
      </c>
    </row>
    <row r="159" spans="1:30">
      <c r="A159" s="7">
        <v>2</v>
      </c>
      <c r="B159" s="5" t="str">
        <f t="shared" si="42"/>
        <v>20781081</v>
      </c>
      <c r="C159" s="7">
        <v>781</v>
      </c>
      <c r="D159" s="12">
        <f t="shared" si="43"/>
        <v>888</v>
      </c>
      <c r="E159" s="15"/>
      <c r="F159" s="5" t="str">
        <f t="shared" si="44"/>
        <v>20781081</v>
      </c>
      <c r="G159" s="5" t="str">
        <f>IF(A159=7,"",VLOOKUP(engines!$A159,LegendAndTables!$C$4:$D$11,2,FALSE))</f>
        <v>regular unleaded</v>
      </c>
      <c r="H159" s="5">
        <f>IF(G159="","",IF(I159=0,_xlfn.XLOOKUP(J159,LegendAndTables!$D$14:$D$21,LegendAndTables!$C$14:$C$21,0,-1,2),_xlfn.XLOOKUP(J159,LegendAndTables!$E$14:$E$21,LegendAndTables!$C$14:$C$21,0,-1,2)))</f>
        <v>8</v>
      </c>
      <c r="I159" s="5">
        <f t="shared" si="45"/>
        <v>1</v>
      </c>
      <c r="J159" s="12">
        <f t="shared" si="36"/>
        <v>3626.5700819576973</v>
      </c>
      <c r="K159" s="12">
        <f t="shared" si="46"/>
        <v>7036.05</v>
      </c>
      <c r="L159" s="12">
        <f t="shared" si="47"/>
        <v>6261.05</v>
      </c>
      <c r="M159" s="14">
        <f>IF(G159="","",(4.966747+(23.27979-4.966747)/(1+(C159/463.6174)))*_xlfn.XLOOKUP(engines!G159,LegendAndTables!$D$4:$D$11,LegendAndTables!$E$4:$E$11,0,0,1)*IF(O159=0,1,1.2)*(1-0.01*H159))</f>
        <v>13.014302557362598</v>
      </c>
      <c r="N159" s="12">
        <f t="shared" si="37"/>
        <v>215.35500000000005</v>
      </c>
      <c r="O159" s="7">
        <v>1</v>
      </c>
      <c r="P159" s="7">
        <v>701</v>
      </c>
      <c r="Q159" s="7">
        <v>775</v>
      </c>
      <c r="R159" s="12">
        <f t="shared" si="38"/>
        <v>888.24183422049214</v>
      </c>
      <c r="S159" s="15"/>
      <c r="T159" s="5" t="str">
        <f t="shared" si="48"/>
        <v/>
      </c>
      <c r="U159" s="5" t="str">
        <f>IF(A159&lt;&gt;7,"",VLOOKUP(engines!$A159,LegendAndTables!$C$4:$D$11,2,FALSE))</f>
        <v/>
      </c>
      <c r="V159" s="12" t="str">
        <f t="shared" si="49"/>
        <v/>
      </c>
      <c r="W159" s="12" t="str">
        <f t="shared" si="39"/>
        <v/>
      </c>
      <c r="X159" s="12" t="str">
        <f t="shared" si="40"/>
        <v/>
      </c>
      <c r="Y159" s="14" t="str">
        <f t="shared" si="50"/>
        <v/>
      </c>
      <c r="Z159" s="12" t="str">
        <f t="shared" si="41"/>
        <v/>
      </c>
      <c r="AA159" s="15"/>
      <c r="AB159" s="5" t="str">
        <f t="shared" si="51"/>
        <v>20781081,781,888</v>
      </c>
      <c r="AC159" s="5" t="str">
        <f t="shared" si="52"/>
        <v>20781081,regular unleaded,8,1,3626.5700819577,7036.05,6261.05,13.0143025573626</v>
      </c>
      <c r="AD159" s="5" t="str">
        <f t="shared" si="53"/>
        <v/>
      </c>
    </row>
    <row r="160" spans="1:30">
      <c r="A160" s="7">
        <v>2</v>
      </c>
      <c r="B160" s="5" t="str">
        <f t="shared" si="42"/>
        <v>20734061</v>
      </c>
      <c r="C160" s="7">
        <v>734</v>
      </c>
      <c r="D160" s="12">
        <f t="shared" si="43"/>
        <v>776</v>
      </c>
      <c r="E160" s="15"/>
      <c r="F160" s="5" t="str">
        <f t="shared" si="44"/>
        <v>20734061</v>
      </c>
      <c r="G160" s="5" t="str">
        <f>IF(A160=7,"",VLOOKUP(engines!$A160,LegendAndTables!$C$4:$D$11,2,FALSE))</f>
        <v>regular unleaded</v>
      </c>
      <c r="H160" s="5">
        <f>IF(G160="","",IF(I160=0,_xlfn.XLOOKUP(J160,LegendAndTables!$D$14:$D$21,LegendAndTables!$C$14:$C$21,0,-1,2),_xlfn.XLOOKUP(J160,LegendAndTables!$E$14:$E$21,LegendAndTables!$C$14:$C$21,0,-1,2)))</f>
        <v>6</v>
      </c>
      <c r="I160" s="5">
        <f t="shared" si="45"/>
        <v>1</v>
      </c>
      <c r="J160" s="12">
        <f t="shared" si="36"/>
        <v>3488.261572093907</v>
      </c>
      <c r="K160" s="12">
        <f t="shared" si="46"/>
        <v>7547.4000000000005</v>
      </c>
      <c r="L160" s="12">
        <f t="shared" si="47"/>
        <v>6737.4000000000005</v>
      </c>
      <c r="M160" s="14">
        <f>IF(G160="","",(4.966747+(23.27979-4.966747)/(1+(C160/463.6174)))*_xlfn.XLOOKUP(engines!G160,LegendAndTables!$D$4:$D$11,LegendAndTables!$E$4:$E$11,0,0,1)*IF(O160=0,1,1.2)*(1-0.01*H160))</f>
        <v>13.599198738821167</v>
      </c>
      <c r="N160" s="12">
        <f t="shared" si="37"/>
        <v>210.42000000000002</v>
      </c>
      <c r="O160" s="7">
        <v>1</v>
      </c>
      <c r="P160" s="7">
        <v>1188</v>
      </c>
      <c r="Q160" s="7">
        <v>810</v>
      </c>
      <c r="R160" s="12">
        <f t="shared" si="38"/>
        <v>775.76662143428746</v>
      </c>
      <c r="S160" s="15"/>
      <c r="T160" s="5" t="str">
        <f t="shared" si="48"/>
        <v/>
      </c>
      <c r="U160" s="5" t="str">
        <f>IF(A160&lt;&gt;7,"",VLOOKUP(engines!$A160,LegendAndTables!$C$4:$D$11,2,FALSE))</f>
        <v/>
      </c>
      <c r="V160" s="12" t="str">
        <f t="shared" si="49"/>
        <v/>
      </c>
      <c r="W160" s="12" t="str">
        <f t="shared" si="39"/>
        <v/>
      </c>
      <c r="X160" s="12" t="str">
        <f t="shared" si="40"/>
        <v/>
      </c>
      <c r="Y160" s="14" t="str">
        <f t="shared" si="50"/>
        <v/>
      </c>
      <c r="Z160" s="12" t="str">
        <f t="shared" si="41"/>
        <v/>
      </c>
      <c r="AA160" s="15"/>
      <c r="AB160" s="5" t="str">
        <f t="shared" si="51"/>
        <v>20734061,734,776</v>
      </c>
      <c r="AC160" s="5" t="str">
        <f t="shared" si="52"/>
        <v>20734061,regular unleaded,6,1,3488.26157209391,7547.4,6737.4,13.5991987388212</v>
      </c>
      <c r="AD160" s="5" t="str">
        <f t="shared" si="53"/>
        <v/>
      </c>
    </row>
    <row r="161" spans="1:30">
      <c r="A161" s="7">
        <v>7</v>
      </c>
      <c r="B161" s="5" t="str">
        <f t="shared" si="42"/>
        <v>71202428</v>
      </c>
      <c r="C161" s="7">
        <v>1202</v>
      </c>
      <c r="D161" s="12">
        <f t="shared" si="43"/>
        <v>1802</v>
      </c>
      <c r="E161" s="15"/>
      <c r="F161" s="5" t="str">
        <f t="shared" si="44"/>
        <v/>
      </c>
      <c r="G161" s="5" t="str">
        <f>IF(A161=7,"",VLOOKUP(engines!$A161,LegendAndTables!$C$4:$D$11,2,FALSE))</f>
        <v/>
      </c>
      <c r="H161" s="5" t="str">
        <f>IF(G161="","",IF(I161=0,_xlfn.XLOOKUP(J161,LegendAndTables!$D$14:$D$21,LegendAndTables!$C$14:$C$21,0,-1,2),_xlfn.XLOOKUP(J161,LegendAndTables!$E$14:$E$21,LegendAndTables!$C$14:$C$21,0,-1,2)))</f>
        <v/>
      </c>
      <c r="I161" s="5" t="str">
        <f t="shared" si="45"/>
        <v/>
      </c>
      <c r="J161" s="12" t="str">
        <f t="shared" si="36"/>
        <v/>
      </c>
      <c r="K161" s="12" t="str">
        <f t="shared" si="46"/>
        <v/>
      </c>
      <c r="L161" s="12" t="str">
        <f t="shared" si="47"/>
        <v/>
      </c>
      <c r="M161" s="14" t="str">
        <f>IF(G161="","",(4.966747+(23.27979-4.966747)/(1+(C161/463.6174)))*_xlfn.XLOOKUP(engines!G161,LegendAndTables!$D$4:$D$11,LegendAndTables!$E$4:$E$11,0,0,1)*IF(O161=0,1,1.2)*(1-0.01*H161))</f>
        <v/>
      </c>
      <c r="N161" s="12" t="str">
        <f t="shared" si="37"/>
        <v/>
      </c>
      <c r="O161" s="7">
        <v>0</v>
      </c>
      <c r="P161" s="7">
        <v>310</v>
      </c>
      <c r="Q161" s="7">
        <v>571</v>
      </c>
      <c r="R161" s="12" t="str">
        <f t="shared" si="38"/>
        <v/>
      </c>
      <c r="S161" s="15"/>
      <c r="T161" s="5" t="str">
        <f t="shared" si="48"/>
        <v>71202428</v>
      </c>
      <c r="U161" s="5" t="str">
        <f>IF(A161&lt;&gt;7,"",VLOOKUP(engines!$A161,LegendAndTables!$C$4:$D$11,2,FALSE))</f>
        <v>electric</v>
      </c>
      <c r="V161" s="12">
        <f t="shared" si="49"/>
        <v>424.97951220051891</v>
      </c>
      <c r="W161" s="12">
        <f t="shared" si="39"/>
        <v>2109.1163701112309</v>
      </c>
      <c r="X161" s="12">
        <f t="shared" si="40"/>
        <v>117.68698973863876</v>
      </c>
      <c r="Y161" s="14">
        <f t="shared" si="50"/>
        <v>4.2825971577422024</v>
      </c>
      <c r="Z161" s="12">
        <f t="shared" si="41"/>
        <v>1801.9312612568899</v>
      </c>
      <c r="AA161" s="15"/>
      <c r="AB161" s="5" t="str">
        <f t="shared" si="51"/>
        <v>71202428,1202,1802</v>
      </c>
      <c r="AC161" s="5" t="str">
        <f t="shared" si="52"/>
        <v/>
      </c>
      <c r="AD161" s="5" t="str">
        <f t="shared" si="53"/>
        <v>71202428,electric,424.979512200519,2109.11637011123,117.686989738639,4.2825971577422</v>
      </c>
    </row>
    <row r="162" spans="1:30">
      <c r="A162" s="7">
        <v>4</v>
      </c>
      <c r="B162" s="5" t="str">
        <f t="shared" si="42"/>
        <v>40564060</v>
      </c>
      <c r="C162" s="7">
        <v>564</v>
      </c>
      <c r="D162" s="12">
        <f t="shared" si="43"/>
        <v>839</v>
      </c>
      <c r="E162" s="15"/>
      <c r="F162" s="5" t="str">
        <f t="shared" si="44"/>
        <v>40564060</v>
      </c>
      <c r="G162" s="5" t="str">
        <f>IF(A162=7,"",VLOOKUP(engines!$A162,LegendAndTables!$C$4:$D$11,2,FALSE))</f>
        <v>diesel</v>
      </c>
      <c r="H162" s="5">
        <f>IF(G162="","",IF(I162=0,_xlfn.XLOOKUP(J162,LegendAndTables!$D$14:$D$21,LegendAndTables!$C$14:$C$21,0,-1,2),_xlfn.XLOOKUP(J162,LegendAndTables!$E$14:$E$21,LegendAndTables!$C$14:$C$21,0,-1,2)))</f>
        <v>6</v>
      </c>
      <c r="I162" s="5">
        <f t="shared" si="45"/>
        <v>0</v>
      </c>
      <c r="J162" s="12">
        <f t="shared" si="36"/>
        <v>3075.2453653217012</v>
      </c>
      <c r="K162" s="12">
        <f t="shared" si="46"/>
        <v>5758</v>
      </c>
      <c r="L162" s="12">
        <f t="shared" si="47"/>
        <v>4786</v>
      </c>
      <c r="M162" s="14">
        <f>IF(G162="","",(4.966747+(23.27979-4.966747)/(1+(C162/463.6174)))*_xlfn.XLOOKUP(engines!G162,LegendAndTables!$D$4:$D$11,LegendAndTables!$E$4:$E$11,0,0,1)*IF(O162=0,1,1.2)*(1-0.01*H162))</f>
        <v>14.922103918199797</v>
      </c>
      <c r="N162" s="12">
        <f t="shared" si="37"/>
        <v>183.4</v>
      </c>
      <c r="O162" s="7">
        <v>0</v>
      </c>
      <c r="P162" s="7">
        <v>1258</v>
      </c>
      <c r="Q162" s="7">
        <v>972</v>
      </c>
      <c r="R162" s="12">
        <f t="shared" si="38"/>
        <v>839.13874022944196</v>
      </c>
      <c r="S162" s="15"/>
      <c r="T162" s="5" t="str">
        <f t="shared" si="48"/>
        <v/>
      </c>
      <c r="U162" s="5" t="str">
        <f>IF(A162&lt;&gt;7,"",VLOOKUP(engines!$A162,LegendAndTables!$C$4:$D$11,2,FALSE))</f>
        <v/>
      </c>
      <c r="V162" s="12" t="str">
        <f t="shared" si="49"/>
        <v/>
      </c>
      <c r="W162" s="12" t="str">
        <f t="shared" si="39"/>
        <v/>
      </c>
      <c r="X162" s="12" t="str">
        <f t="shared" si="40"/>
        <v/>
      </c>
      <c r="Y162" s="14" t="str">
        <f t="shared" si="50"/>
        <v/>
      </c>
      <c r="Z162" s="12" t="str">
        <f t="shared" si="41"/>
        <v/>
      </c>
      <c r="AA162" s="15"/>
      <c r="AB162" s="5" t="str">
        <f t="shared" si="51"/>
        <v>40564060,564,839</v>
      </c>
      <c r="AC162" s="5" t="str">
        <f t="shared" si="52"/>
        <v>40564060,diesel,6,0,3075.2453653217,5758,4786,14.9221039181998</v>
      </c>
      <c r="AD162" s="5" t="str">
        <f t="shared" si="53"/>
        <v/>
      </c>
    </row>
    <row r="163" spans="1:30">
      <c r="A163" s="7">
        <v>2</v>
      </c>
      <c r="B163" s="5" t="str">
        <f t="shared" si="42"/>
        <v>20514051</v>
      </c>
      <c r="C163" s="7">
        <v>514</v>
      </c>
      <c r="D163" s="12">
        <f t="shared" si="43"/>
        <v>665</v>
      </c>
      <c r="E163" s="15"/>
      <c r="F163" s="5" t="str">
        <f t="shared" si="44"/>
        <v>20514051</v>
      </c>
      <c r="G163" s="5" t="str">
        <f>IF(A163=7,"",VLOOKUP(engines!$A163,LegendAndTables!$C$4:$D$11,2,FALSE))</f>
        <v>regular unleaded</v>
      </c>
      <c r="H163" s="5">
        <f>IF(G163="","",IF(I163=0,_xlfn.XLOOKUP(J163,LegendAndTables!$D$14:$D$21,LegendAndTables!$C$14:$C$21,0,-1,2),_xlfn.XLOOKUP(J163,LegendAndTables!$E$14:$E$21,LegendAndTables!$C$14:$C$21,0,-1,2)))</f>
        <v>5</v>
      </c>
      <c r="I163" s="5">
        <f t="shared" si="45"/>
        <v>1</v>
      </c>
      <c r="J163" s="12">
        <f t="shared" si="36"/>
        <v>2743.9675421738198</v>
      </c>
      <c r="K163" s="12">
        <f t="shared" si="46"/>
        <v>6475.35</v>
      </c>
      <c r="L163" s="12">
        <f t="shared" si="47"/>
        <v>5507.35</v>
      </c>
      <c r="M163" s="14">
        <f>IF(G163="","",(4.966747+(23.27979-4.966747)/(1+(C163/463.6174)))*_xlfn.XLOOKUP(engines!G163,LegendAndTables!$D$4:$D$11,LegendAndTables!$E$4:$E$11,0,0,1)*IF(O163=0,1,1.2)*(1-0.01*H163))</f>
        <v>15.562569758061219</v>
      </c>
      <c r="N163" s="12">
        <f t="shared" si="37"/>
        <v>187.32000000000002</v>
      </c>
      <c r="O163" s="7">
        <v>1</v>
      </c>
      <c r="P163" s="7">
        <v>167</v>
      </c>
      <c r="Q163" s="7">
        <v>968</v>
      </c>
      <c r="R163" s="12">
        <f t="shared" si="38"/>
        <v>664.58082017647598</v>
      </c>
      <c r="S163" s="15"/>
      <c r="T163" s="5" t="str">
        <f t="shared" si="48"/>
        <v/>
      </c>
      <c r="U163" s="5" t="str">
        <f>IF(A163&lt;&gt;7,"",VLOOKUP(engines!$A163,LegendAndTables!$C$4:$D$11,2,FALSE))</f>
        <v/>
      </c>
      <c r="V163" s="12" t="str">
        <f t="shared" si="49"/>
        <v/>
      </c>
      <c r="W163" s="12" t="str">
        <f t="shared" si="39"/>
        <v/>
      </c>
      <c r="X163" s="12" t="str">
        <f t="shared" si="40"/>
        <v/>
      </c>
      <c r="Y163" s="14" t="str">
        <f t="shared" si="50"/>
        <v/>
      </c>
      <c r="Z163" s="12" t="str">
        <f t="shared" si="41"/>
        <v/>
      </c>
      <c r="AA163" s="15"/>
      <c r="AB163" s="5" t="str">
        <f t="shared" si="51"/>
        <v>20514051,514,665</v>
      </c>
      <c r="AC163" s="5" t="str">
        <f t="shared" si="52"/>
        <v>20514051,regular unleaded,5,1,2743.96754217382,6475.35,5507.35,15.5625697580612</v>
      </c>
      <c r="AD163" s="5" t="str">
        <f t="shared" si="53"/>
        <v/>
      </c>
    </row>
    <row r="164" spans="1:30">
      <c r="A164" s="7">
        <v>6</v>
      </c>
      <c r="B164" s="5" t="str">
        <f t="shared" si="42"/>
        <v>60506051</v>
      </c>
      <c r="C164" s="7">
        <v>506</v>
      </c>
      <c r="D164" s="12">
        <f t="shared" si="43"/>
        <v>618</v>
      </c>
      <c r="E164" s="15"/>
      <c r="F164" s="5" t="str">
        <f t="shared" si="44"/>
        <v>60506051</v>
      </c>
      <c r="G164" s="5" t="str">
        <f>IF(A164=7,"",VLOOKUP(engines!$A164,LegendAndTables!$C$4:$D$11,2,FALSE))</f>
        <v>flex-fuel (premium unleaded required/E85)</v>
      </c>
      <c r="H164" s="5">
        <f>IF(G164="","",IF(I164=0,_xlfn.XLOOKUP(J164,LegendAndTables!$D$14:$D$21,LegendAndTables!$C$14:$C$21,0,-1,2),_xlfn.XLOOKUP(J164,LegendAndTables!$E$14:$E$21,LegendAndTables!$C$14:$C$21,0,-1,2)))</f>
        <v>5</v>
      </c>
      <c r="I164" s="5">
        <f t="shared" si="45"/>
        <v>1</v>
      </c>
      <c r="J164" s="12">
        <f t="shared" si="36"/>
        <v>2713.4277134277136</v>
      </c>
      <c r="K164" s="12">
        <f t="shared" si="46"/>
        <v>6549.9000000000005</v>
      </c>
      <c r="L164" s="12">
        <f t="shared" si="47"/>
        <v>5831.9000000000005</v>
      </c>
      <c r="M164" s="14">
        <f>IF(G164="","",(4.966747+(23.27979-4.966747)/(1+(C164/463.6174)))*_xlfn.XLOOKUP(engines!G164,LegendAndTables!$D$4:$D$11,LegendAndTables!$E$4:$E$11,0,0,1)*IF(O164=0,1,1.2)*(1-0.01*H164))</f>
        <v>17.36512350049146</v>
      </c>
      <c r="N164" s="12">
        <f t="shared" si="37"/>
        <v>186.48</v>
      </c>
      <c r="O164" s="7">
        <v>1</v>
      </c>
      <c r="P164" s="7">
        <v>238</v>
      </c>
      <c r="Q164" s="7">
        <v>718</v>
      </c>
      <c r="R164" s="12">
        <f t="shared" si="38"/>
        <v>617.82831788621957</v>
      </c>
      <c r="S164" s="15"/>
      <c r="T164" s="5" t="str">
        <f t="shared" si="48"/>
        <v/>
      </c>
      <c r="U164" s="5" t="str">
        <f>IF(A164&lt;&gt;7,"",VLOOKUP(engines!$A164,LegendAndTables!$C$4:$D$11,2,FALSE))</f>
        <v/>
      </c>
      <c r="V164" s="12" t="str">
        <f t="shared" si="49"/>
        <v/>
      </c>
      <c r="W164" s="12" t="str">
        <f t="shared" si="39"/>
        <v/>
      </c>
      <c r="X164" s="12" t="str">
        <f t="shared" si="40"/>
        <v/>
      </c>
      <c r="Y164" s="14" t="str">
        <f t="shared" si="50"/>
        <v/>
      </c>
      <c r="Z164" s="12" t="str">
        <f t="shared" si="41"/>
        <v/>
      </c>
      <c r="AA164" s="15"/>
      <c r="AB164" s="5" t="str">
        <f t="shared" si="51"/>
        <v>60506051,506,618</v>
      </c>
      <c r="AC164" s="5" t="str">
        <f t="shared" si="52"/>
        <v>60506051,flex-fuel (premium unleaded required/E85),5,1,2713.42771342771,6549.9,5831.9,17.3651235004915</v>
      </c>
      <c r="AD164" s="5" t="str">
        <f t="shared" si="53"/>
        <v/>
      </c>
    </row>
    <row r="165" spans="1:30">
      <c r="A165" s="7">
        <v>4</v>
      </c>
      <c r="B165" s="5" t="str">
        <f t="shared" si="42"/>
        <v>40810080</v>
      </c>
      <c r="C165" s="7">
        <v>810</v>
      </c>
      <c r="D165" s="12">
        <f t="shared" si="43"/>
        <v>1361</v>
      </c>
      <c r="E165" s="15"/>
      <c r="F165" s="5" t="str">
        <f t="shared" si="44"/>
        <v>40810080</v>
      </c>
      <c r="G165" s="5" t="str">
        <f>IF(A165=7,"",VLOOKUP(engines!$A165,LegendAndTables!$C$4:$D$11,2,FALSE))</f>
        <v>diesel</v>
      </c>
      <c r="H165" s="5">
        <f>IF(G165="","",IF(I165=0,_xlfn.XLOOKUP(J165,LegendAndTables!$D$14:$D$21,LegendAndTables!$C$14:$C$21,0,-1,2),_xlfn.XLOOKUP(J165,LegendAndTables!$E$14:$E$21,LegendAndTables!$C$14:$C$21,0,-1,2)))</f>
        <v>8</v>
      </c>
      <c r="I165" s="5">
        <f t="shared" si="45"/>
        <v>0</v>
      </c>
      <c r="J165" s="12">
        <f t="shared" si="36"/>
        <v>3894.2307692307691</v>
      </c>
      <c r="K165" s="12">
        <f t="shared" si="46"/>
        <v>5017</v>
      </c>
      <c r="L165" s="12">
        <f t="shared" si="47"/>
        <v>4239</v>
      </c>
      <c r="M165" s="14">
        <f>IF(G165="","",(4.966747+(23.27979-4.966747)/(1+(C165/463.6174)))*_xlfn.XLOOKUP(engines!G165,LegendAndTables!$D$4:$D$11,LegendAndTables!$E$4:$E$11,0,0,1)*IF(O165=0,1,1.2)*(1-0.01*H165))</f>
        <v>12.842822957436029</v>
      </c>
      <c r="N165" s="12">
        <f t="shared" si="37"/>
        <v>208</v>
      </c>
      <c r="O165" s="7">
        <v>0</v>
      </c>
      <c r="P165" s="7">
        <v>517</v>
      </c>
      <c r="Q165" s="7">
        <v>778</v>
      </c>
      <c r="R165" s="12">
        <f t="shared" si="38"/>
        <v>1360.6579518695316</v>
      </c>
      <c r="S165" s="15"/>
      <c r="T165" s="5" t="str">
        <f t="shared" si="48"/>
        <v/>
      </c>
      <c r="U165" s="5" t="str">
        <f>IF(A165&lt;&gt;7,"",VLOOKUP(engines!$A165,LegendAndTables!$C$4:$D$11,2,FALSE))</f>
        <v/>
      </c>
      <c r="V165" s="12" t="str">
        <f t="shared" si="49"/>
        <v/>
      </c>
      <c r="W165" s="12" t="str">
        <f t="shared" si="39"/>
        <v/>
      </c>
      <c r="X165" s="12" t="str">
        <f t="shared" si="40"/>
        <v/>
      </c>
      <c r="Y165" s="14" t="str">
        <f t="shared" si="50"/>
        <v/>
      </c>
      <c r="Z165" s="12" t="str">
        <f t="shared" si="41"/>
        <v/>
      </c>
      <c r="AA165" s="15"/>
      <c r="AB165" s="5" t="str">
        <f t="shared" si="51"/>
        <v>40810080,810,1361</v>
      </c>
      <c r="AC165" s="5" t="str">
        <f t="shared" si="52"/>
        <v>40810080,diesel,8,0,3894.23076923077,5017,4239,12.842822957436</v>
      </c>
      <c r="AD165" s="5" t="str">
        <f t="shared" si="53"/>
        <v/>
      </c>
    </row>
    <row r="166" spans="1:30">
      <c r="A166" s="7">
        <v>8</v>
      </c>
      <c r="B166" s="5" t="str">
        <f t="shared" si="42"/>
        <v>80856080</v>
      </c>
      <c r="C166" s="7">
        <v>856</v>
      </c>
      <c r="D166" s="12">
        <f t="shared" si="43"/>
        <v>955</v>
      </c>
      <c r="E166" s="15"/>
      <c r="F166" s="5" t="str">
        <f t="shared" si="44"/>
        <v>80856080</v>
      </c>
      <c r="G166" s="5" t="str">
        <f>IF(A166=7,"",VLOOKUP(engines!$A166,LegendAndTables!$C$4:$D$11,2,FALSE))</f>
        <v>flex-fuel (unleaded/E85)</v>
      </c>
      <c r="H166" s="5">
        <f>IF(G166="","",IF(I166=0,_xlfn.XLOOKUP(J166,LegendAndTables!$D$14:$D$21,LegendAndTables!$C$14:$C$21,0,-1,2),_xlfn.XLOOKUP(J166,LegendAndTables!$E$14:$E$21,LegendAndTables!$C$14:$C$21,0,-1,2)))</f>
        <v>8</v>
      </c>
      <c r="I166" s="5">
        <f t="shared" si="45"/>
        <v>0</v>
      </c>
      <c r="J166" s="12">
        <f t="shared" si="36"/>
        <v>4026.3405456255878</v>
      </c>
      <c r="K166" s="12">
        <f t="shared" si="46"/>
        <v>7303</v>
      </c>
      <c r="L166" s="12">
        <f t="shared" si="47"/>
        <v>6385</v>
      </c>
      <c r="M166" s="14">
        <f>IF(G166="","",(4.966747+(23.27979-4.966747)/(1+(C166/463.6174)))*_xlfn.XLOOKUP(engines!G166,LegendAndTables!$D$4:$D$11,LegendAndTables!$E$4:$E$11,0,0,1)*IF(O166=0,1,1.2)*(1-0.01*H166))</f>
        <v>11.222766315823211</v>
      </c>
      <c r="N166" s="12">
        <f t="shared" si="37"/>
        <v>212.60000000000002</v>
      </c>
      <c r="O166" s="7">
        <v>0</v>
      </c>
      <c r="P166" s="7">
        <v>1303</v>
      </c>
      <c r="Q166" s="7">
        <v>918</v>
      </c>
      <c r="R166" s="12">
        <f t="shared" si="38"/>
        <v>954.64131280422919</v>
      </c>
      <c r="S166" s="15"/>
      <c r="T166" s="5" t="str">
        <f t="shared" si="48"/>
        <v/>
      </c>
      <c r="U166" s="5" t="str">
        <f>IF(A166&lt;&gt;7,"",VLOOKUP(engines!$A166,LegendAndTables!$C$4:$D$11,2,FALSE))</f>
        <v/>
      </c>
      <c r="V166" s="12" t="str">
        <f t="shared" si="49"/>
        <v/>
      </c>
      <c r="W166" s="12" t="str">
        <f t="shared" si="39"/>
        <v/>
      </c>
      <c r="X166" s="12" t="str">
        <f t="shared" si="40"/>
        <v/>
      </c>
      <c r="Y166" s="14" t="str">
        <f t="shared" si="50"/>
        <v/>
      </c>
      <c r="Z166" s="12" t="str">
        <f t="shared" si="41"/>
        <v/>
      </c>
      <c r="AA166" s="15"/>
      <c r="AB166" s="5" t="str">
        <f t="shared" si="51"/>
        <v>80856080,856,955</v>
      </c>
      <c r="AC166" s="5" t="str">
        <f t="shared" si="52"/>
        <v>80856080,flex-fuel (unleaded/E85),8,0,4026.34054562559,7303,6385,11.2227663158232</v>
      </c>
      <c r="AD166" s="5" t="str">
        <f t="shared" si="53"/>
        <v/>
      </c>
    </row>
    <row r="167" spans="1:30">
      <c r="A167" s="7">
        <v>8</v>
      </c>
      <c r="B167" s="5" t="str">
        <f t="shared" si="42"/>
        <v>81261080</v>
      </c>
      <c r="C167" s="7">
        <v>1261</v>
      </c>
      <c r="D167" s="12">
        <f t="shared" si="43"/>
        <v>1350</v>
      </c>
      <c r="E167" s="15"/>
      <c r="F167" s="5" t="str">
        <f t="shared" si="44"/>
        <v>81261080</v>
      </c>
      <c r="G167" s="5" t="str">
        <f>IF(A167=7,"",VLOOKUP(engines!$A167,LegendAndTables!$C$4:$D$11,2,FALSE))</f>
        <v>flex-fuel (unleaded/E85)</v>
      </c>
      <c r="H167" s="5">
        <f>IF(G167="","",IF(I167=0,_xlfn.XLOOKUP(J167,LegendAndTables!$D$14:$D$21,LegendAndTables!$C$14:$C$21,0,-1,2),_xlfn.XLOOKUP(J167,LegendAndTables!$E$14:$E$21,LegendAndTables!$C$14:$C$21,0,-1,2)))</f>
        <v>8</v>
      </c>
      <c r="I167" s="5">
        <f t="shared" si="45"/>
        <v>0</v>
      </c>
      <c r="J167" s="12">
        <f t="shared" si="36"/>
        <v>4982.220466218886</v>
      </c>
      <c r="K167" s="12">
        <f t="shared" si="46"/>
        <v>7313</v>
      </c>
      <c r="L167" s="12">
        <f t="shared" si="47"/>
        <v>6652</v>
      </c>
      <c r="M167" s="14">
        <f>IF(G167="","",(4.966747+(23.27979-4.966747)/(1+(C167/463.6174)))*_xlfn.XLOOKUP(engines!G167,LegendAndTables!$D$4:$D$11,LegendAndTables!$E$4:$E$11,0,0,1)*IF(O167=0,1,1.2)*(1-0.01*H167))</f>
        <v>9.7354406455299625</v>
      </c>
      <c r="N167" s="12">
        <f t="shared" si="37"/>
        <v>253.10000000000002</v>
      </c>
      <c r="O167" s="7">
        <v>0</v>
      </c>
      <c r="P167" s="7">
        <v>1313</v>
      </c>
      <c r="Q167" s="7">
        <v>661</v>
      </c>
      <c r="R167" s="12">
        <f t="shared" si="38"/>
        <v>1349.8645988037395</v>
      </c>
      <c r="S167" s="15"/>
      <c r="T167" s="5" t="str">
        <f t="shared" si="48"/>
        <v/>
      </c>
      <c r="U167" s="5" t="str">
        <f>IF(A167&lt;&gt;7,"",VLOOKUP(engines!$A167,LegendAndTables!$C$4:$D$11,2,FALSE))</f>
        <v/>
      </c>
      <c r="V167" s="12" t="str">
        <f t="shared" si="49"/>
        <v/>
      </c>
      <c r="W167" s="12" t="str">
        <f t="shared" si="39"/>
        <v/>
      </c>
      <c r="X167" s="12" t="str">
        <f t="shared" si="40"/>
        <v/>
      </c>
      <c r="Y167" s="14" t="str">
        <f t="shared" si="50"/>
        <v/>
      </c>
      <c r="Z167" s="12" t="str">
        <f t="shared" si="41"/>
        <v/>
      </c>
      <c r="AA167" s="15"/>
      <c r="AB167" s="5" t="str">
        <f t="shared" si="51"/>
        <v>81261080,1261,1350</v>
      </c>
      <c r="AC167" s="5" t="str">
        <f t="shared" si="52"/>
        <v>81261080,flex-fuel (unleaded/E85),8,0,4982.22046621889,7313,6652,9.73544064552996</v>
      </c>
      <c r="AD167" s="5" t="str">
        <f t="shared" si="53"/>
        <v/>
      </c>
    </row>
    <row r="168" spans="1:30">
      <c r="A168" s="7">
        <v>5</v>
      </c>
      <c r="B168" s="5" t="str">
        <f t="shared" si="42"/>
        <v>50383050</v>
      </c>
      <c r="C168" s="7">
        <v>383</v>
      </c>
      <c r="D168" s="12">
        <f t="shared" si="43"/>
        <v>443</v>
      </c>
      <c r="E168" s="15"/>
      <c r="F168" s="5" t="str">
        <f t="shared" si="44"/>
        <v>50383050</v>
      </c>
      <c r="G168" s="5" t="str">
        <f>IF(A168=7,"",VLOOKUP(engines!$A168,LegendAndTables!$C$4:$D$11,2,FALSE))</f>
        <v>flex-fuel (premium unleaded recommended/E85)</v>
      </c>
      <c r="H168" s="5">
        <f>IF(G168="","",IF(I168=0,_xlfn.XLOOKUP(J168,LegendAndTables!$D$14:$D$21,LegendAndTables!$C$14:$C$21,0,-1,2),_xlfn.XLOOKUP(J168,LegendAndTables!$E$14:$E$21,LegendAndTables!$C$14:$C$21,0,-1,2)))</f>
        <v>5</v>
      </c>
      <c r="I168" s="5">
        <f t="shared" si="45"/>
        <v>0</v>
      </c>
      <c r="J168" s="12">
        <f t="shared" si="36"/>
        <v>2316.9993950393223</v>
      </c>
      <c r="K168" s="12">
        <f t="shared" si="46"/>
        <v>7070</v>
      </c>
      <c r="L168" s="12">
        <f t="shared" si="47"/>
        <v>6163</v>
      </c>
      <c r="M168" s="14">
        <f>IF(G168="","",(4.966747+(23.27979-4.966747)/(1+(C168/463.6174)))*_xlfn.XLOOKUP(engines!G168,LegendAndTables!$D$4:$D$11,LegendAndTables!$E$4:$E$11,0,0,1)*IF(O168=0,1,1.2)*(1-0.01*H168))</f>
        <v>15.385054085225505</v>
      </c>
      <c r="N168" s="12">
        <f t="shared" si="37"/>
        <v>165.3</v>
      </c>
      <c r="O168" s="7">
        <v>0</v>
      </c>
      <c r="P168" s="7">
        <v>1070</v>
      </c>
      <c r="Q168" s="7">
        <v>907</v>
      </c>
      <c r="R168" s="12">
        <f t="shared" si="38"/>
        <v>442.52108444949323</v>
      </c>
      <c r="S168" s="15"/>
      <c r="T168" s="5" t="str">
        <f t="shared" si="48"/>
        <v/>
      </c>
      <c r="U168" s="5" t="str">
        <f>IF(A168&lt;&gt;7,"",VLOOKUP(engines!$A168,LegendAndTables!$C$4:$D$11,2,FALSE))</f>
        <v/>
      </c>
      <c r="V168" s="12" t="str">
        <f t="shared" si="49"/>
        <v/>
      </c>
      <c r="W168" s="12" t="str">
        <f t="shared" si="39"/>
        <v/>
      </c>
      <c r="X168" s="12" t="str">
        <f t="shared" si="40"/>
        <v/>
      </c>
      <c r="Y168" s="14" t="str">
        <f t="shared" si="50"/>
        <v/>
      </c>
      <c r="Z168" s="12" t="str">
        <f t="shared" si="41"/>
        <v/>
      </c>
      <c r="AA168" s="15"/>
      <c r="AB168" s="5" t="str">
        <f t="shared" si="51"/>
        <v>50383050,383,443</v>
      </c>
      <c r="AC168" s="5" t="str">
        <f t="shared" si="52"/>
        <v>50383050,flex-fuel (premium unleaded recommended/E85),5,0,2316.99939503932,7070,6163,15.3850540852255</v>
      </c>
      <c r="AD168" s="5" t="str">
        <f t="shared" si="53"/>
        <v/>
      </c>
    </row>
    <row r="169" spans="1:30">
      <c r="A169" s="7">
        <v>8</v>
      </c>
      <c r="B169" s="5" t="str">
        <f t="shared" si="42"/>
        <v>80326040</v>
      </c>
      <c r="C169" s="7">
        <v>326</v>
      </c>
      <c r="D169" s="12">
        <f t="shared" si="43"/>
        <v>389</v>
      </c>
      <c r="E169" s="15"/>
      <c r="F169" s="5" t="str">
        <f t="shared" si="44"/>
        <v>80326040</v>
      </c>
      <c r="G169" s="5" t="str">
        <f>IF(A169=7,"",VLOOKUP(engines!$A169,LegendAndTables!$C$4:$D$11,2,FALSE))</f>
        <v>flex-fuel (unleaded/E85)</v>
      </c>
      <c r="H169" s="5">
        <f>IF(G169="","",IF(I169=0,_xlfn.XLOOKUP(J169,LegendAndTables!$D$14:$D$21,LegendAndTables!$C$14:$C$21,0,-1,2),_xlfn.XLOOKUP(J169,LegendAndTables!$E$14:$E$21,LegendAndTables!$C$14:$C$21,0,-1,2)))</f>
        <v>4</v>
      </c>
      <c r="I169" s="5">
        <f t="shared" si="45"/>
        <v>0</v>
      </c>
      <c r="J169" s="12">
        <f t="shared" si="36"/>
        <v>2042.6065162907269</v>
      </c>
      <c r="K169" s="12">
        <f t="shared" si="46"/>
        <v>6804</v>
      </c>
      <c r="L169" s="12">
        <f t="shared" si="47"/>
        <v>5966</v>
      </c>
      <c r="M169" s="14">
        <f>IF(G169="","",(4.966747+(23.27979-4.966747)/(1+(C169/463.6174)))*_xlfn.XLOOKUP(engines!G169,LegendAndTables!$D$4:$D$11,LegendAndTables!$E$4:$E$11,0,0,1)*IF(O169=0,1,1.2)*(1-0.01*H169))</f>
        <v>16.146659990927517</v>
      </c>
      <c r="N169" s="12">
        <f t="shared" si="37"/>
        <v>159.6</v>
      </c>
      <c r="O169" s="7">
        <v>0</v>
      </c>
      <c r="P169" s="7">
        <v>804</v>
      </c>
      <c r="Q169" s="7">
        <v>838</v>
      </c>
      <c r="R169" s="12">
        <f t="shared" si="38"/>
        <v>389.1004318504099</v>
      </c>
      <c r="S169" s="15"/>
      <c r="T169" s="5" t="str">
        <f t="shared" si="48"/>
        <v/>
      </c>
      <c r="U169" s="5" t="str">
        <f>IF(A169&lt;&gt;7,"",VLOOKUP(engines!$A169,LegendAndTables!$C$4:$D$11,2,FALSE))</f>
        <v/>
      </c>
      <c r="V169" s="12" t="str">
        <f t="shared" si="49"/>
        <v/>
      </c>
      <c r="W169" s="12" t="str">
        <f t="shared" si="39"/>
        <v/>
      </c>
      <c r="X169" s="12" t="str">
        <f t="shared" si="40"/>
        <v/>
      </c>
      <c r="Y169" s="14" t="str">
        <f t="shared" si="50"/>
        <v/>
      </c>
      <c r="Z169" s="12" t="str">
        <f t="shared" si="41"/>
        <v/>
      </c>
      <c r="AA169" s="15"/>
      <c r="AB169" s="5" t="str">
        <f t="shared" si="51"/>
        <v>80326040,326,389</v>
      </c>
      <c r="AC169" s="5" t="str">
        <f t="shared" si="52"/>
        <v>80326040,flex-fuel (unleaded/E85),4,0,2042.60651629073,6804,5966,16.1466599909275</v>
      </c>
      <c r="AD169" s="5" t="str">
        <f t="shared" si="53"/>
        <v/>
      </c>
    </row>
    <row r="170" spans="1:30">
      <c r="A170" s="7">
        <v>3</v>
      </c>
      <c r="B170" s="5" t="str">
        <f t="shared" si="42"/>
        <v>30236041</v>
      </c>
      <c r="C170" s="7">
        <v>236</v>
      </c>
      <c r="D170" s="12">
        <f t="shared" si="43"/>
        <v>254</v>
      </c>
      <c r="E170" s="15"/>
      <c r="F170" s="5" t="str">
        <f t="shared" si="44"/>
        <v>30236041</v>
      </c>
      <c r="G170" s="5" t="str">
        <f>IF(A170=7,"",VLOOKUP(engines!$A170,LegendAndTables!$C$4:$D$11,2,FALSE))</f>
        <v>premium unleaded (required)</v>
      </c>
      <c r="H170" s="5">
        <f>IF(G170="","",IF(I170=0,_xlfn.XLOOKUP(J170,LegendAndTables!$D$14:$D$21,LegendAndTables!$C$14:$C$21,0,-1,2),_xlfn.XLOOKUP(J170,LegendAndTables!$E$14:$E$21,LegendAndTables!$C$14:$C$21,0,-1,2)))</f>
        <v>4</v>
      </c>
      <c r="I170" s="5">
        <f t="shared" si="45"/>
        <v>1</v>
      </c>
      <c r="J170" s="12">
        <f t="shared" si="36"/>
        <v>1492.4429267058749</v>
      </c>
      <c r="K170" s="12">
        <f t="shared" si="46"/>
        <v>7565.25</v>
      </c>
      <c r="L170" s="12">
        <f t="shared" si="47"/>
        <v>6625.25</v>
      </c>
      <c r="M170" s="14">
        <f>IF(G170="","",(4.966747+(23.27979-4.966747)/(1+(C170/463.6174)))*_xlfn.XLOOKUP(engines!G170,LegendAndTables!$D$4:$D$11,LegendAndTables!$E$4:$E$11,0,0,1)*IF(O170=0,1,1.2)*(1-0.01*H170))</f>
        <v>20.292907367993973</v>
      </c>
      <c r="N170" s="12">
        <f t="shared" si="37"/>
        <v>158.13</v>
      </c>
      <c r="O170" s="7">
        <v>1</v>
      </c>
      <c r="P170" s="7">
        <v>1205</v>
      </c>
      <c r="Q170" s="7">
        <v>940</v>
      </c>
      <c r="R170" s="12">
        <f t="shared" si="38"/>
        <v>253.65130087000432</v>
      </c>
      <c r="S170" s="15"/>
      <c r="T170" s="5" t="str">
        <f t="shared" si="48"/>
        <v/>
      </c>
      <c r="U170" s="5" t="str">
        <f>IF(A170&lt;&gt;7,"",VLOOKUP(engines!$A170,LegendAndTables!$C$4:$D$11,2,FALSE))</f>
        <v/>
      </c>
      <c r="V170" s="12" t="str">
        <f t="shared" si="49"/>
        <v/>
      </c>
      <c r="W170" s="12" t="str">
        <f t="shared" si="39"/>
        <v/>
      </c>
      <c r="X170" s="12" t="str">
        <f t="shared" si="40"/>
        <v/>
      </c>
      <c r="Y170" s="14" t="str">
        <f t="shared" si="50"/>
        <v/>
      </c>
      <c r="Z170" s="12" t="str">
        <f t="shared" si="41"/>
        <v/>
      </c>
      <c r="AA170" s="15"/>
      <c r="AB170" s="5" t="str">
        <f t="shared" si="51"/>
        <v>30236041,236,254</v>
      </c>
      <c r="AC170" s="5" t="str">
        <f t="shared" si="52"/>
        <v>30236041,premium unleaded (required),4,1,1492.44292670587,7565.25,6625.25,20.292907367994</v>
      </c>
      <c r="AD170" s="5" t="str">
        <f t="shared" si="53"/>
        <v/>
      </c>
    </row>
    <row r="171" spans="1:30">
      <c r="A171" s="7">
        <v>8</v>
      </c>
      <c r="B171" s="5" t="str">
        <f t="shared" si="42"/>
        <v>80766081</v>
      </c>
      <c r="C171" s="7">
        <v>766</v>
      </c>
      <c r="D171" s="12">
        <f t="shared" si="43"/>
        <v>827</v>
      </c>
      <c r="E171" s="15"/>
      <c r="F171" s="5" t="str">
        <f t="shared" si="44"/>
        <v>80766081</v>
      </c>
      <c r="G171" s="5" t="str">
        <f>IF(A171=7,"",VLOOKUP(engines!$A171,LegendAndTables!$C$4:$D$11,2,FALSE))</f>
        <v>flex-fuel (unleaded/E85)</v>
      </c>
      <c r="H171" s="5">
        <f>IF(G171="","",IF(I171=0,_xlfn.XLOOKUP(J171,LegendAndTables!$D$14:$D$21,LegendAndTables!$C$14:$C$21,0,-1,2),_xlfn.XLOOKUP(J171,LegendAndTables!$E$14:$E$21,LegendAndTables!$C$14:$C$21,0,-1,2)))</f>
        <v>8</v>
      </c>
      <c r="I171" s="5">
        <f t="shared" si="45"/>
        <v>1</v>
      </c>
      <c r="J171" s="12">
        <f t="shared" si="36"/>
        <v>3583.1228365609504</v>
      </c>
      <c r="K171" s="12">
        <f t="shared" si="46"/>
        <v>7364.7000000000007</v>
      </c>
      <c r="L171" s="12">
        <f t="shared" si="47"/>
        <v>6591.7000000000007</v>
      </c>
      <c r="M171" s="14">
        <f>IF(G171="","",(4.966747+(23.27979-4.966747)/(1+(C171/463.6174)))*_xlfn.XLOOKUP(engines!G171,LegendAndTables!$D$4:$D$11,LegendAndTables!$E$4:$E$11,0,0,1)*IF(O171=0,1,1.2)*(1-0.01*H171))</f>
        <v>14.023604860453865</v>
      </c>
      <c r="N171" s="12">
        <f t="shared" si="37"/>
        <v>213.78000000000003</v>
      </c>
      <c r="O171" s="7">
        <v>1</v>
      </c>
      <c r="P171" s="7">
        <v>1014</v>
      </c>
      <c r="Q171" s="7">
        <v>773</v>
      </c>
      <c r="R171" s="12">
        <f t="shared" si="38"/>
        <v>827.48227117806528</v>
      </c>
      <c r="S171" s="15"/>
      <c r="T171" s="5" t="str">
        <f t="shared" si="48"/>
        <v/>
      </c>
      <c r="U171" s="5" t="str">
        <f>IF(A171&lt;&gt;7,"",VLOOKUP(engines!$A171,LegendAndTables!$C$4:$D$11,2,FALSE))</f>
        <v/>
      </c>
      <c r="V171" s="12" t="str">
        <f t="shared" si="49"/>
        <v/>
      </c>
      <c r="W171" s="12" t="str">
        <f t="shared" si="39"/>
        <v/>
      </c>
      <c r="X171" s="12" t="str">
        <f t="shared" si="40"/>
        <v/>
      </c>
      <c r="Y171" s="14" t="str">
        <f t="shared" si="50"/>
        <v/>
      </c>
      <c r="Z171" s="12" t="str">
        <f t="shared" si="41"/>
        <v/>
      </c>
      <c r="AA171" s="15"/>
      <c r="AB171" s="5" t="str">
        <f t="shared" si="51"/>
        <v>80766081,766,827</v>
      </c>
      <c r="AC171" s="5" t="str">
        <f t="shared" si="52"/>
        <v>80766081,flex-fuel (unleaded/E85),8,1,3583.12283656095,7364.7,6591.7,14.0236048604539</v>
      </c>
      <c r="AD171" s="5" t="str">
        <f t="shared" si="53"/>
        <v/>
      </c>
    </row>
    <row r="172" spans="1:30">
      <c r="A172" s="7">
        <v>7</v>
      </c>
      <c r="B172" s="5" t="str">
        <f t="shared" si="42"/>
        <v>70061900</v>
      </c>
      <c r="C172" s="7">
        <v>61</v>
      </c>
      <c r="D172" s="12">
        <f t="shared" si="43"/>
        <v>91</v>
      </c>
      <c r="E172" s="15"/>
      <c r="F172" s="5" t="str">
        <f t="shared" si="44"/>
        <v/>
      </c>
      <c r="G172" s="5" t="str">
        <f>IF(A172=7,"",VLOOKUP(engines!$A172,LegendAndTables!$C$4:$D$11,2,FALSE))</f>
        <v/>
      </c>
      <c r="H172" s="5" t="str">
        <f>IF(G172="","",IF(I172=0,_xlfn.XLOOKUP(J172,LegendAndTables!$D$14:$D$21,LegendAndTables!$C$14:$C$21,0,-1,2),_xlfn.XLOOKUP(J172,LegendAndTables!$E$14:$E$21,LegendAndTables!$C$14:$C$21,0,-1,2)))</f>
        <v/>
      </c>
      <c r="I172" s="5" t="str">
        <f t="shared" si="45"/>
        <v/>
      </c>
      <c r="J172" s="12" t="str">
        <f t="shared" si="36"/>
        <v/>
      </c>
      <c r="K172" s="12" t="str">
        <f t="shared" si="46"/>
        <v/>
      </c>
      <c r="L172" s="12" t="str">
        <f t="shared" si="47"/>
        <v/>
      </c>
      <c r="M172" s="14" t="str">
        <f>IF(G172="","",(4.966747+(23.27979-4.966747)/(1+(C172/463.6174)))*_xlfn.XLOOKUP(engines!G172,LegendAndTables!$D$4:$D$11,LegendAndTables!$E$4:$E$11,0,0,1)*IF(O172=0,1,1.2)*(1-0.01*H172))</f>
        <v/>
      </c>
      <c r="N172" s="12" t="str">
        <f t="shared" si="37"/>
        <v/>
      </c>
      <c r="O172" s="7">
        <v>1</v>
      </c>
      <c r="P172" s="7">
        <v>278</v>
      </c>
      <c r="Q172" s="7">
        <v>849</v>
      </c>
      <c r="R172" s="12" t="str">
        <f t="shared" si="38"/>
        <v/>
      </c>
      <c r="S172" s="15"/>
      <c r="T172" s="5" t="str">
        <f t="shared" si="48"/>
        <v>70061900</v>
      </c>
      <c r="U172" s="5" t="str">
        <f>IF(A172&lt;&gt;7,"",VLOOKUP(engines!$A172,LegendAndTables!$C$4:$D$11,2,FALSE))</f>
        <v>electric</v>
      </c>
      <c r="V172" s="12">
        <f t="shared" si="49"/>
        <v>274.98825888216743</v>
      </c>
      <c r="W172" s="12">
        <f t="shared" si="39"/>
        <v>165.41685225728671</v>
      </c>
      <c r="X172" s="12">
        <f t="shared" si="40"/>
        <v>63.026393936806315</v>
      </c>
      <c r="Y172" s="14">
        <f t="shared" si="50"/>
        <v>9.0001859668090116</v>
      </c>
      <c r="Z172" s="12">
        <f t="shared" si="41"/>
        <v>91.445762842487753</v>
      </c>
      <c r="AA172" s="15"/>
      <c r="AB172" s="5" t="str">
        <f t="shared" si="51"/>
        <v>70061900,61,91</v>
      </c>
      <c r="AC172" s="5" t="str">
        <f t="shared" si="52"/>
        <v/>
      </c>
      <c r="AD172" s="5" t="str">
        <f t="shared" si="53"/>
        <v>70061900,electric,274.988258882167,165.416852257287,63.0263939368063,9.00018596680901</v>
      </c>
    </row>
    <row r="173" spans="1:30">
      <c r="A173" s="7">
        <v>5</v>
      </c>
      <c r="B173" s="5" t="str">
        <f t="shared" si="42"/>
        <v>51129081</v>
      </c>
      <c r="C173" s="7">
        <v>1129</v>
      </c>
      <c r="D173" s="12">
        <f t="shared" si="43"/>
        <v>1215</v>
      </c>
      <c r="E173" s="15"/>
      <c r="F173" s="5" t="str">
        <f t="shared" si="44"/>
        <v>51129081</v>
      </c>
      <c r="G173" s="5" t="str">
        <f>IF(A173=7,"",VLOOKUP(engines!$A173,LegendAndTables!$C$4:$D$11,2,FALSE))</f>
        <v>flex-fuel (premium unleaded recommended/E85)</v>
      </c>
      <c r="H173" s="5">
        <f>IF(G173="","",IF(I173=0,_xlfn.XLOOKUP(J173,LegendAndTables!$D$14:$D$21,LegendAndTables!$C$14:$C$21,0,-1,2),_xlfn.XLOOKUP(J173,LegendAndTables!$E$14:$E$21,LegendAndTables!$C$14:$C$21,0,-1,2)))</f>
        <v>8</v>
      </c>
      <c r="I173" s="5">
        <f t="shared" si="45"/>
        <v>1</v>
      </c>
      <c r="J173" s="12">
        <f t="shared" si="36"/>
        <v>4482.0262410925188</v>
      </c>
      <c r="K173" s="12">
        <f t="shared" si="46"/>
        <v>7437.1500000000005</v>
      </c>
      <c r="L173" s="12">
        <f t="shared" si="47"/>
        <v>6619.1500000000005</v>
      </c>
      <c r="M173" s="14">
        <f>IF(G173="","",(4.966747+(23.27979-4.966747)/(1+(C173/463.6174)))*_xlfn.XLOOKUP(engines!G173,LegendAndTables!$D$4:$D$11,LegendAndTables!$E$4:$E$11,0,0,1)*IF(O173=0,1,1.2)*(1-0.01*H173))</f>
        <v>12.278211217079846</v>
      </c>
      <c r="N173" s="12">
        <f t="shared" si="37"/>
        <v>251.89500000000001</v>
      </c>
      <c r="O173" s="7">
        <v>1</v>
      </c>
      <c r="P173" s="7">
        <v>1083</v>
      </c>
      <c r="Q173" s="7">
        <v>818</v>
      </c>
      <c r="R173" s="12">
        <f t="shared" si="38"/>
        <v>1214.5602982393511</v>
      </c>
      <c r="S173" s="15"/>
      <c r="T173" s="5" t="str">
        <f t="shared" si="48"/>
        <v/>
      </c>
      <c r="U173" s="5" t="str">
        <f>IF(A173&lt;&gt;7,"",VLOOKUP(engines!$A173,LegendAndTables!$C$4:$D$11,2,FALSE))</f>
        <v/>
      </c>
      <c r="V173" s="12" t="str">
        <f t="shared" si="49"/>
        <v/>
      </c>
      <c r="W173" s="12" t="str">
        <f t="shared" si="39"/>
        <v/>
      </c>
      <c r="X173" s="12" t="str">
        <f t="shared" si="40"/>
        <v/>
      </c>
      <c r="Y173" s="14" t="str">
        <f t="shared" si="50"/>
        <v/>
      </c>
      <c r="Z173" s="12" t="str">
        <f t="shared" si="41"/>
        <v/>
      </c>
      <c r="AA173" s="15"/>
      <c r="AB173" s="5" t="str">
        <f t="shared" si="51"/>
        <v>51129081,1129,1215</v>
      </c>
      <c r="AC173" s="5" t="str">
        <f t="shared" si="52"/>
        <v>51129081,flex-fuel (premium unleaded recommended/E85),8,1,4482.02624109252,7437.15,6619.15,12.2782112170798</v>
      </c>
      <c r="AD173" s="5" t="str">
        <f t="shared" si="53"/>
        <v/>
      </c>
    </row>
    <row r="174" spans="1:30">
      <c r="A174" s="7">
        <v>1</v>
      </c>
      <c r="B174" s="5" t="str">
        <f t="shared" si="42"/>
        <v>11222081</v>
      </c>
      <c r="C174" s="7">
        <v>1222</v>
      </c>
      <c r="D174" s="12">
        <f t="shared" si="43"/>
        <v>1521</v>
      </c>
      <c r="E174" s="15"/>
      <c r="F174" s="5" t="str">
        <f t="shared" si="44"/>
        <v>11222081</v>
      </c>
      <c r="G174" s="5" t="str">
        <f>IF(A174=7,"",VLOOKUP(engines!$A174,LegendAndTables!$C$4:$D$11,2,FALSE))</f>
        <v>premium unleaded (recommended)</v>
      </c>
      <c r="H174" s="5">
        <f>IF(G174="","",IF(I174=0,_xlfn.XLOOKUP(J174,LegendAndTables!$D$14:$D$21,LegendAndTables!$C$14:$C$21,0,-1,2),_xlfn.XLOOKUP(J174,LegendAndTables!$E$14:$E$21,LegendAndTables!$C$14:$C$21,0,-1,2)))</f>
        <v>8</v>
      </c>
      <c r="I174" s="5">
        <f t="shared" si="45"/>
        <v>1</v>
      </c>
      <c r="J174" s="12">
        <f t="shared" si="36"/>
        <v>4670.182679813498</v>
      </c>
      <c r="K174" s="12">
        <f t="shared" si="46"/>
        <v>6689.55</v>
      </c>
      <c r="L174" s="12">
        <f t="shared" si="47"/>
        <v>5720.55</v>
      </c>
      <c r="M174" s="14">
        <f>IF(G174="","",(4.966747+(23.27979-4.966747)/(1+(C174/463.6174)))*_xlfn.XLOOKUP(engines!G174,LegendAndTables!$D$4:$D$11,LegendAndTables!$E$4:$E$11,0,0,1)*IF(O174=0,1,1.2)*(1-0.01*H174))</f>
        <v>11.154439495224505</v>
      </c>
      <c r="N174" s="12">
        <f t="shared" si="37"/>
        <v>261.66000000000003</v>
      </c>
      <c r="O174" s="7">
        <v>1</v>
      </c>
      <c r="P174" s="7">
        <v>371</v>
      </c>
      <c r="Q174" s="7">
        <v>969</v>
      </c>
      <c r="R174" s="12">
        <f t="shared" si="38"/>
        <v>1521.110561618359</v>
      </c>
      <c r="S174" s="15"/>
      <c r="T174" s="5" t="str">
        <f t="shared" si="48"/>
        <v/>
      </c>
      <c r="U174" s="5" t="str">
        <f>IF(A174&lt;&gt;7,"",VLOOKUP(engines!$A174,LegendAndTables!$C$4:$D$11,2,FALSE))</f>
        <v/>
      </c>
      <c r="V174" s="12" t="str">
        <f t="shared" si="49"/>
        <v/>
      </c>
      <c r="W174" s="12" t="str">
        <f t="shared" si="39"/>
        <v/>
      </c>
      <c r="X174" s="12" t="str">
        <f t="shared" si="40"/>
        <v/>
      </c>
      <c r="Y174" s="14" t="str">
        <f t="shared" si="50"/>
        <v/>
      </c>
      <c r="Z174" s="12" t="str">
        <f t="shared" si="41"/>
        <v/>
      </c>
      <c r="AA174" s="15"/>
      <c r="AB174" s="5" t="str">
        <f t="shared" si="51"/>
        <v>11222081,1222,1521</v>
      </c>
      <c r="AC174" s="5" t="str">
        <f t="shared" si="52"/>
        <v>11222081,premium unleaded (recommended),8,1,4670.1826798135,6689.55,5720.55,11.1544394952245</v>
      </c>
      <c r="AD174" s="5" t="str">
        <f t="shared" si="53"/>
        <v/>
      </c>
    </row>
    <row r="175" spans="1:30">
      <c r="A175" s="7">
        <v>4</v>
      </c>
      <c r="B175" s="5" t="str">
        <f t="shared" si="42"/>
        <v>40365041</v>
      </c>
      <c r="C175" s="7">
        <v>365</v>
      </c>
      <c r="D175" s="12">
        <f t="shared" si="43"/>
        <v>576</v>
      </c>
      <c r="E175" s="15"/>
      <c r="F175" s="5" t="str">
        <f t="shared" si="44"/>
        <v>40365041</v>
      </c>
      <c r="G175" s="5" t="str">
        <f>IF(A175=7,"",VLOOKUP(engines!$A175,LegendAndTables!$C$4:$D$11,2,FALSE))</f>
        <v>diesel</v>
      </c>
      <c r="H175" s="5">
        <f>IF(G175="","",IF(I175=0,_xlfn.XLOOKUP(J175,LegendAndTables!$D$14:$D$21,LegendAndTables!$C$14:$C$21,0,-1,2),_xlfn.XLOOKUP(J175,LegendAndTables!$E$14:$E$21,LegendAndTables!$C$14:$C$21,0,-1,2)))</f>
        <v>4</v>
      </c>
      <c r="I175" s="5">
        <f t="shared" si="45"/>
        <v>1</v>
      </c>
      <c r="J175" s="12">
        <f t="shared" si="36"/>
        <v>2126.1103829911167</v>
      </c>
      <c r="K175" s="12">
        <f t="shared" si="46"/>
        <v>5504.1</v>
      </c>
      <c r="L175" s="12">
        <f t="shared" si="47"/>
        <v>4510.1000000000004</v>
      </c>
      <c r="M175" s="14">
        <f>IF(G175="","",(4.966747+(23.27979-4.966747)/(1+(C175/463.6174)))*_xlfn.XLOOKUP(engines!G175,LegendAndTables!$D$4:$D$11,LegendAndTables!$E$4:$E$11,0,0,1)*IF(O175=0,1,1.2)*(1-0.01*H175))</f>
        <v>21.030487671413987</v>
      </c>
      <c r="N175" s="12">
        <f t="shared" si="37"/>
        <v>171.67500000000001</v>
      </c>
      <c r="O175" s="7">
        <v>1</v>
      </c>
      <c r="P175" s="7">
        <v>742</v>
      </c>
      <c r="Q175" s="7">
        <v>994</v>
      </c>
      <c r="R175" s="12">
        <f t="shared" si="38"/>
        <v>576.28067324363474</v>
      </c>
      <c r="S175" s="15"/>
      <c r="T175" s="5" t="str">
        <f t="shared" si="48"/>
        <v/>
      </c>
      <c r="U175" s="5" t="str">
        <f>IF(A175&lt;&gt;7,"",VLOOKUP(engines!$A175,LegendAndTables!$C$4:$D$11,2,FALSE))</f>
        <v/>
      </c>
      <c r="V175" s="12" t="str">
        <f t="shared" si="49"/>
        <v/>
      </c>
      <c r="W175" s="12" t="str">
        <f t="shared" si="39"/>
        <v/>
      </c>
      <c r="X175" s="12" t="str">
        <f t="shared" si="40"/>
        <v/>
      </c>
      <c r="Y175" s="14" t="str">
        <f t="shared" si="50"/>
        <v/>
      </c>
      <c r="Z175" s="12" t="str">
        <f t="shared" si="41"/>
        <v/>
      </c>
      <c r="AA175" s="15"/>
      <c r="AB175" s="5" t="str">
        <f t="shared" si="51"/>
        <v>40365041,365,576</v>
      </c>
      <c r="AC175" s="5" t="str">
        <f t="shared" si="52"/>
        <v>40365041,diesel,4,1,2126.11038299112,5504.1,4510.1,21.030487671414</v>
      </c>
      <c r="AD175" s="5" t="str">
        <f t="shared" si="53"/>
        <v/>
      </c>
    </row>
    <row r="176" spans="1:30">
      <c r="A176" s="7">
        <v>7</v>
      </c>
      <c r="B176" s="5" t="str">
        <f t="shared" si="42"/>
        <v>71479397</v>
      </c>
      <c r="C176" s="7">
        <v>1479</v>
      </c>
      <c r="D176" s="12">
        <f t="shared" si="43"/>
        <v>2217</v>
      </c>
      <c r="E176" s="15"/>
      <c r="F176" s="5" t="str">
        <f t="shared" si="44"/>
        <v/>
      </c>
      <c r="G176" s="5" t="str">
        <f>IF(A176=7,"",VLOOKUP(engines!$A176,LegendAndTables!$C$4:$D$11,2,FALSE))</f>
        <v/>
      </c>
      <c r="H176" s="5" t="str">
        <f>IF(G176="","",IF(I176=0,_xlfn.XLOOKUP(J176,LegendAndTables!$D$14:$D$21,LegendAndTables!$C$14:$C$21,0,-1,2),_xlfn.XLOOKUP(J176,LegendAndTables!$E$14:$E$21,LegendAndTables!$C$14:$C$21,0,-1,2)))</f>
        <v/>
      </c>
      <c r="I176" s="5" t="str">
        <f t="shared" si="45"/>
        <v/>
      </c>
      <c r="J176" s="12" t="str">
        <f t="shared" si="36"/>
        <v/>
      </c>
      <c r="K176" s="12" t="str">
        <f t="shared" si="46"/>
        <v/>
      </c>
      <c r="L176" s="12" t="str">
        <f t="shared" si="47"/>
        <v/>
      </c>
      <c r="M176" s="14" t="str">
        <f>IF(G176="","",(4.966747+(23.27979-4.966747)/(1+(C176/463.6174)))*_xlfn.XLOOKUP(engines!G176,LegendAndTables!$D$4:$D$11,LegendAndTables!$E$4:$E$11,0,0,1)*IF(O176=0,1,1.2)*(1-0.01*H176))</f>
        <v/>
      </c>
      <c r="N176" s="12" t="str">
        <f t="shared" si="37"/>
        <v/>
      </c>
      <c r="O176" s="7">
        <v>0</v>
      </c>
      <c r="P176" s="7">
        <v>1498</v>
      </c>
      <c r="Q176" s="7">
        <v>841</v>
      </c>
      <c r="R176" s="12" t="str">
        <f t="shared" si="38"/>
        <v/>
      </c>
      <c r="S176" s="15"/>
      <c r="T176" s="5" t="str">
        <f t="shared" si="48"/>
        <v>71479397</v>
      </c>
      <c r="U176" s="5" t="str">
        <f>IF(A176&lt;&gt;7,"",VLOOKUP(engines!$A176,LegendAndTables!$C$4:$D$11,2,FALSE))</f>
        <v>electric</v>
      </c>
      <c r="V176" s="12">
        <f t="shared" si="49"/>
        <v>428.96675985833781</v>
      </c>
      <c r="W176" s="12">
        <f t="shared" si="39"/>
        <v>2571.0386302477586</v>
      </c>
      <c r="X176" s="12">
        <f t="shared" si="40"/>
        <v>119.69097102964281</v>
      </c>
      <c r="Y176" s="14">
        <f t="shared" si="50"/>
        <v>3.9733044892511753</v>
      </c>
      <c r="Z176" s="12">
        <f t="shared" si="41"/>
        <v>2217.1849712137605</v>
      </c>
      <c r="AA176" s="15"/>
      <c r="AB176" s="5" t="str">
        <f t="shared" si="51"/>
        <v>71479397,1479,2217</v>
      </c>
      <c r="AC176" s="5" t="str">
        <f t="shared" si="52"/>
        <v/>
      </c>
      <c r="AD176" s="5" t="str">
        <f t="shared" si="53"/>
        <v>71479397,electric,428.966759858338,2571.03863024776,119.690971029643,3.97330448925118</v>
      </c>
    </row>
    <row r="177" spans="1:30">
      <c r="A177" s="7">
        <v>3</v>
      </c>
      <c r="B177" s="5" t="str">
        <f t="shared" si="42"/>
        <v>30512051</v>
      </c>
      <c r="C177" s="7">
        <v>512</v>
      </c>
      <c r="D177" s="12">
        <f t="shared" si="43"/>
        <v>614</v>
      </c>
      <c r="E177" s="15"/>
      <c r="F177" s="5" t="str">
        <f t="shared" si="44"/>
        <v>30512051</v>
      </c>
      <c r="G177" s="5" t="str">
        <f>IF(A177=7,"",VLOOKUP(engines!$A177,LegendAndTables!$C$4:$D$11,2,FALSE))</f>
        <v>premium unleaded (required)</v>
      </c>
      <c r="H177" s="5">
        <f>IF(G177="","",IF(I177=0,_xlfn.XLOOKUP(J177,LegendAndTables!$D$14:$D$21,LegendAndTables!$C$14:$C$21,0,-1,2),_xlfn.XLOOKUP(J177,LegendAndTables!$E$14:$E$21,LegendAndTables!$C$14:$C$21,0,-1,2)))</f>
        <v>5</v>
      </c>
      <c r="I177" s="5">
        <f t="shared" si="45"/>
        <v>1</v>
      </c>
      <c r="J177" s="12">
        <f t="shared" si="36"/>
        <v>2736.358291913848</v>
      </c>
      <c r="K177" s="12">
        <f t="shared" si="46"/>
        <v>6496.35</v>
      </c>
      <c r="L177" s="12">
        <f t="shared" si="47"/>
        <v>5937.35</v>
      </c>
      <c r="M177" s="14">
        <f>IF(G177="","",(4.966747+(23.27979-4.966747)/(1+(C177/463.6174)))*_xlfn.XLOOKUP(engines!G177,LegendAndTables!$D$4:$D$11,LegendAndTables!$E$4:$E$11,0,0,1)*IF(O177=0,1,1.2)*(1-0.01*H177))</f>
        <v>16.050351546687736</v>
      </c>
      <c r="N177" s="12">
        <f t="shared" si="37"/>
        <v>187.10999999999999</v>
      </c>
      <c r="O177" s="7">
        <v>1</v>
      </c>
      <c r="P177" s="7">
        <v>187</v>
      </c>
      <c r="Q177" s="7">
        <v>559</v>
      </c>
      <c r="R177" s="12">
        <f t="shared" si="38"/>
        <v>614.05132369985722</v>
      </c>
      <c r="S177" s="15"/>
      <c r="T177" s="5" t="str">
        <f t="shared" si="48"/>
        <v/>
      </c>
      <c r="U177" s="5" t="str">
        <f>IF(A177&lt;&gt;7,"",VLOOKUP(engines!$A177,LegendAndTables!$C$4:$D$11,2,FALSE))</f>
        <v/>
      </c>
      <c r="V177" s="12" t="str">
        <f t="shared" si="49"/>
        <v/>
      </c>
      <c r="W177" s="12" t="str">
        <f t="shared" si="39"/>
        <v/>
      </c>
      <c r="X177" s="12" t="str">
        <f t="shared" si="40"/>
        <v/>
      </c>
      <c r="Y177" s="14" t="str">
        <f t="shared" si="50"/>
        <v/>
      </c>
      <c r="Z177" s="12" t="str">
        <f t="shared" si="41"/>
        <v/>
      </c>
      <c r="AA177" s="15"/>
      <c r="AB177" s="5" t="str">
        <f t="shared" si="51"/>
        <v>30512051,512,614</v>
      </c>
      <c r="AC177" s="5" t="str">
        <f t="shared" si="52"/>
        <v>30512051,premium unleaded (required),5,1,2736.35829191385,6496.35,5937.35,16.0503515466877</v>
      </c>
      <c r="AD177" s="5" t="str">
        <f t="shared" si="53"/>
        <v/>
      </c>
    </row>
    <row r="178" spans="1:30">
      <c r="A178" s="7">
        <v>7</v>
      </c>
      <c r="B178" s="5" t="str">
        <f t="shared" si="42"/>
        <v>70238726</v>
      </c>
      <c r="C178" s="7">
        <v>238</v>
      </c>
      <c r="D178" s="12">
        <f t="shared" si="43"/>
        <v>357</v>
      </c>
      <c r="E178" s="15"/>
      <c r="F178" s="5" t="str">
        <f t="shared" si="44"/>
        <v/>
      </c>
      <c r="G178" s="5" t="str">
        <f>IF(A178=7,"",VLOOKUP(engines!$A178,LegendAndTables!$C$4:$D$11,2,FALSE))</f>
        <v/>
      </c>
      <c r="H178" s="5" t="str">
        <f>IF(G178="","",IF(I178=0,_xlfn.XLOOKUP(J178,LegendAndTables!$D$14:$D$21,LegendAndTables!$C$14:$C$21,0,-1,2),_xlfn.XLOOKUP(J178,LegendAndTables!$E$14:$E$21,LegendAndTables!$C$14:$C$21,0,-1,2)))</f>
        <v/>
      </c>
      <c r="I178" s="5" t="str">
        <f t="shared" si="45"/>
        <v/>
      </c>
      <c r="J178" s="12" t="str">
        <f t="shared" si="36"/>
        <v/>
      </c>
      <c r="K178" s="12" t="str">
        <f t="shared" si="46"/>
        <v/>
      </c>
      <c r="L178" s="12" t="str">
        <f t="shared" si="47"/>
        <v/>
      </c>
      <c r="M178" s="14" t="str">
        <f>IF(G178="","",(4.966747+(23.27979-4.966747)/(1+(C178/463.6174)))*_xlfn.XLOOKUP(engines!G178,LegendAndTables!$D$4:$D$11,LegendAndTables!$E$4:$E$11,0,0,1)*IF(O178=0,1,1.2)*(1-0.01*H178))</f>
        <v/>
      </c>
      <c r="N178" s="12" t="str">
        <f t="shared" si="37"/>
        <v/>
      </c>
      <c r="O178" s="7">
        <v>0</v>
      </c>
      <c r="P178" s="7">
        <v>26</v>
      </c>
      <c r="Q178" s="7">
        <v>826</v>
      </c>
      <c r="R178" s="12" t="str">
        <f t="shared" si="38"/>
        <v/>
      </c>
      <c r="S178" s="15"/>
      <c r="T178" s="5" t="str">
        <f t="shared" si="48"/>
        <v>70238726</v>
      </c>
      <c r="U178" s="5" t="str">
        <f>IF(A178&lt;&gt;7,"",VLOOKUP(engines!$A178,LegendAndTables!$C$4:$D$11,2,FALSE))</f>
        <v>electric</v>
      </c>
      <c r="V178" s="12">
        <f t="shared" si="49"/>
        <v>329.49236140962103</v>
      </c>
      <c r="W178" s="12">
        <f t="shared" si="39"/>
        <v>538.6363701323055</v>
      </c>
      <c r="X178" s="12">
        <f t="shared" si="40"/>
        <v>78.895204974579869</v>
      </c>
      <c r="Y178" s="14">
        <f t="shared" si="50"/>
        <v>7.2628548243602653</v>
      </c>
      <c r="Z178" s="12">
        <f t="shared" si="41"/>
        <v>356.7883861723293</v>
      </c>
      <c r="AA178" s="15"/>
      <c r="AB178" s="5" t="str">
        <f t="shared" si="51"/>
        <v>70238726,238,357</v>
      </c>
      <c r="AC178" s="5" t="str">
        <f t="shared" si="52"/>
        <v/>
      </c>
      <c r="AD178" s="5" t="str">
        <f t="shared" si="53"/>
        <v>70238726,electric,329.492361409621,538.636370132306,78.8952049745799,7.26285482436027</v>
      </c>
    </row>
    <row r="179" spans="1:30">
      <c r="A179" s="7">
        <v>1</v>
      </c>
      <c r="B179" s="5" t="str">
        <f t="shared" si="42"/>
        <v>10865080</v>
      </c>
      <c r="C179" s="7">
        <v>865</v>
      </c>
      <c r="D179" s="12">
        <f t="shared" si="43"/>
        <v>1082</v>
      </c>
      <c r="E179" s="15"/>
      <c r="F179" s="5" t="str">
        <f t="shared" si="44"/>
        <v>10865080</v>
      </c>
      <c r="G179" s="5" t="str">
        <f>IF(A179=7,"",VLOOKUP(engines!$A179,LegendAndTables!$C$4:$D$11,2,FALSE))</f>
        <v>premium unleaded (recommended)</v>
      </c>
      <c r="H179" s="5">
        <f>IF(G179="","",IF(I179=0,_xlfn.XLOOKUP(J179,LegendAndTables!$D$14:$D$21,LegendAndTables!$C$14:$C$21,0,-1,2),_xlfn.XLOOKUP(J179,LegendAndTables!$E$14:$E$21,LegendAndTables!$C$14:$C$21,0,-1,2)))</f>
        <v>8</v>
      </c>
      <c r="I179" s="5">
        <f t="shared" si="45"/>
        <v>0</v>
      </c>
      <c r="J179" s="12">
        <f t="shared" si="36"/>
        <v>4051.5222482435593</v>
      </c>
      <c r="K179" s="12">
        <f t="shared" si="46"/>
        <v>6598</v>
      </c>
      <c r="L179" s="12">
        <f t="shared" si="47"/>
        <v>5693</v>
      </c>
      <c r="M179" s="14">
        <f>IF(G179="","",(4.966747+(23.27979-4.966747)/(1+(C179/463.6174)))*_xlfn.XLOOKUP(engines!G179,LegendAndTables!$D$4:$D$11,LegendAndTables!$E$4:$E$11,0,0,1)*IF(O179=0,1,1.2)*(1-0.01*H179))</f>
        <v>10.552955211287992</v>
      </c>
      <c r="N179" s="12">
        <f t="shared" si="37"/>
        <v>213.5</v>
      </c>
      <c r="O179" s="7">
        <v>0</v>
      </c>
      <c r="P179" s="7">
        <v>598</v>
      </c>
      <c r="Q179" s="7">
        <v>905</v>
      </c>
      <c r="R179" s="12">
        <f t="shared" si="38"/>
        <v>1081.9377782870295</v>
      </c>
      <c r="S179" s="15"/>
      <c r="T179" s="5" t="str">
        <f t="shared" si="48"/>
        <v/>
      </c>
      <c r="U179" s="5" t="str">
        <f>IF(A179&lt;&gt;7,"",VLOOKUP(engines!$A179,LegendAndTables!$C$4:$D$11,2,FALSE))</f>
        <v/>
      </c>
      <c r="V179" s="12" t="str">
        <f t="shared" si="49"/>
        <v/>
      </c>
      <c r="W179" s="12" t="str">
        <f t="shared" si="39"/>
        <v/>
      </c>
      <c r="X179" s="12" t="str">
        <f t="shared" si="40"/>
        <v/>
      </c>
      <c r="Y179" s="14" t="str">
        <f t="shared" si="50"/>
        <v/>
      </c>
      <c r="Z179" s="12" t="str">
        <f t="shared" si="41"/>
        <v/>
      </c>
      <c r="AA179" s="15"/>
      <c r="AB179" s="5" t="str">
        <f t="shared" si="51"/>
        <v>10865080,865,1082</v>
      </c>
      <c r="AC179" s="5" t="str">
        <f t="shared" si="52"/>
        <v>10865080,premium unleaded (recommended),8,0,4051.52224824356,6598,5693,10.552955211288</v>
      </c>
      <c r="AD179" s="5" t="str">
        <f t="shared" si="53"/>
        <v/>
      </c>
    </row>
    <row r="180" spans="1:30">
      <c r="A180" s="7">
        <v>2</v>
      </c>
      <c r="B180" s="5" t="str">
        <f t="shared" si="42"/>
        <v>20056030</v>
      </c>
      <c r="C180" s="7">
        <v>56</v>
      </c>
      <c r="D180" s="12">
        <f t="shared" si="43"/>
        <v>69</v>
      </c>
      <c r="E180" s="15"/>
      <c r="F180" s="5" t="str">
        <f t="shared" si="44"/>
        <v>20056030</v>
      </c>
      <c r="G180" s="5" t="str">
        <f>IF(A180=7,"",VLOOKUP(engines!$A180,LegendAndTables!$C$4:$D$11,2,FALSE))</f>
        <v>regular unleaded</v>
      </c>
      <c r="H180" s="5">
        <f>IF(G180="","",IF(I180=0,_xlfn.XLOOKUP(J180,LegendAndTables!$D$14:$D$21,LegendAndTables!$C$14:$C$21,0,-1,2),_xlfn.XLOOKUP(J180,LegendAndTables!$E$14:$E$21,LegendAndTables!$C$14:$C$21,0,-1,2)))</f>
        <v>3</v>
      </c>
      <c r="I180" s="5">
        <f t="shared" si="45"/>
        <v>0</v>
      </c>
      <c r="J180" s="12">
        <f t="shared" si="36"/>
        <v>422.32277526395171</v>
      </c>
      <c r="K180" s="12">
        <f t="shared" si="46"/>
        <v>6316</v>
      </c>
      <c r="L180" s="12">
        <f t="shared" si="47"/>
        <v>5771</v>
      </c>
      <c r="M180" s="14">
        <f>IF(G180="","",(4.966747+(23.27979-4.966747)/(1+(C180/463.6174)))*_xlfn.XLOOKUP(engines!G180,LegendAndTables!$D$4:$D$11,LegendAndTables!$E$4:$E$11,0,0,1)*IF(O180=0,1,1.2)*(1-0.01*H180))</f>
        <v>20.66697908502606</v>
      </c>
      <c r="N180" s="12">
        <f t="shared" si="37"/>
        <v>132.6</v>
      </c>
      <c r="O180" s="7">
        <v>0</v>
      </c>
      <c r="P180" s="7">
        <v>316</v>
      </c>
      <c r="Q180" s="7">
        <v>545</v>
      </c>
      <c r="R180" s="12">
        <f t="shared" si="38"/>
        <v>69.09781501089887</v>
      </c>
      <c r="S180" s="15"/>
      <c r="T180" s="5" t="str">
        <f t="shared" si="48"/>
        <v/>
      </c>
      <c r="U180" s="5" t="str">
        <f>IF(A180&lt;&gt;7,"",VLOOKUP(engines!$A180,LegendAndTables!$C$4:$D$11,2,FALSE))</f>
        <v/>
      </c>
      <c r="V180" s="12" t="str">
        <f t="shared" si="49"/>
        <v/>
      </c>
      <c r="W180" s="12" t="str">
        <f t="shared" si="39"/>
        <v/>
      </c>
      <c r="X180" s="12" t="str">
        <f t="shared" si="40"/>
        <v/>
      </c>
      <c r="Y180" s="14" t="str">
        <f t="shared" si="50"/>
        <v/>
      </c>
      <c r="Z180" s="12" t="str">
        <f t="shared" si="41"/>
        <v/>
      </c>
      <c r="AA180" s="15"/>
      <c r="AB180" s="5" t="str">
        <f t="shared" si="51"/>
        <v>20056030,56,69</v>
      </c>
      <c r="AC180" s="5" t="str">
        <f t="shared" si="52"/>
        <v>20056030,regular unleaded,3,0,422.322775263952,6316,5771,20.6669790850261</v>
      </c>
      <c r="AD180" s="5" t="str">
        <f t="shared" si="53"/>
        <v/>
      </c>
    </row>
    <row r="181" spans="1:30">
      <c r="A181" s="7">
        <v>6</v>
      </c>
      <c r="B181" s="5" t="str">
        <f t="shared" si="42"/>
        <v>60568061</v>
      </c>
      <c r="C181" s="7">
        <v>568</v>
      </c>
      <c r="D181" s="12">
        <f t="shared" si="43"/>
        <v>708</v>
      </c>
      <c r="E181" s="15"/>
      <c r="F181" s="5" t="str">
        <f t="shared" si="44"/>
        <v>60568061</v>
      </c>
      <c r="G181" s="5" t="str">
        <f>IF(A181=7,"",VLOOKUP(engines!$A181,LegendAndTables!$C$4:$D$11,2,FALSE))</f>
        <v>flex-fuel (premium unleaded required/E85)</v>
      </c>
      <c r="H181" s="5">
        <f>IF(G181="","",IF(I181=0,_xlfn.XLOOKUP(J181,LegendAndTables!$D$14:$D$21,LegendAndTables!$C$14:$C$21,0,-1,2),_xlfn.XLOOKUP(J181,LegendAndTables!$E$14:$E$21,LegendAndTables!$C$14:$C$21,0,-1,2)))</f>
        <v>6</v>
      </c>
      <c r="I181" s="5">
        <f t="shared" si="45"/>
        <v>1</v>
      </c>
      <c r="J181" s="12">
        <f t="shared" si="36"/>
        <v>2943.1576765635527</v>
      </c>
      <c r="K181" s="12">
        <f t="shared" si="46"/>
        <v>6376.6500000000005</v>
      </c>
      <c r="L181" s="12">
        <f t="shared" si="47"/>
        <v>5715.6500000000005</v>
      </c>
      <c r="M181" s="14">
        <f>IF(G181="","",(4.966747+(23.27979-4.966747)/(1+(C181/463.6174)))*_xlfn.XLOOKUP(engines!G181,LegendAndTables!$D$4:$D$11,LegendAndTables!$E$4:$E$11,0,0,1)*IF(O181=0,1,1.2)*(1-0.01*H181))</f>
        <v>16.523424467917913</v>
      </c>
      <c r="N181" s="12">
        <f t="shared" si="37"/>
        <v>192.99</v>
      </c>
      <c r="O181" s="7">
        <v>1</v>
      </c>
      <c r="P181" s="7">
        <v>73</v>
      </c>
      <c r="Q181" s="7">
        <v>661</v>
      </c>
      <c r="R181" s="12">
        <f t="shared" si="38"/>
        <v>707.63624735546171</v>
      </c>
      <c r="S181" s="15"/>
      <c r="T181" s="5" t="str">
        <f t="shared" si="48"/>
        <v/>
      </c>
      <c r="U181" s="5" t="str">
        <f>IF(A181&lt;&gt;7,"",VLOOKUP(engines!$A181,LegendAndTables!$C$4:$D$11,2,FALSE))</f>
        <v/>
      </c>
      <c r="V181" s="12" t="str">
        <f t="shared" si="49"/>
        <v/>
      </c>
      <c r="W181" s="12" t="str">
        <f t="shared" si="39"/>
        <v/>
      </c>
      <c r="X181" s="12" t="str">
        <f t="shared" si="40"/>
        <v/>
      </c>
      <c r="Y181" s="14" t="str">
        <f t="shared" si="50"/>
        <v/>
      </c>
      <c r="Z181" s="12" t="str">
        <f t="shared" si="41"/>
        <v/>
      </c>
      <c r="AA181" s="15"/>
      <c r="AB181" s="5" t="str">
        <f t="shared" si="51"/>
        <v>60568061,568,708</v>
      </c>
      <c r="AC181" s="5" t="str">
        <f t="shared" si="52"/>
        <v>60568061,flex-fuel (premium unleaded required/E85),6,1,2943.15767656355,6376.65,5715.65,16.5234244679179</v>
      </c>
      <c r="AD181" s="5" t="str">
        <f t="shared" si="53"/>
        <v/>
      </c>
    </row>
    <row r="182" spans="1:30">
      <c r="A182" s="7">
        <v>3</v>
      </c>
      <c r="B182" s="5" t="str">
        <f t="shared" si="42"/>
        <v>31176081</v>
      </c>
      <c r="C182" s="7">
        <v>1176</v>
      </c>
      <c r="D182" s="12">
        <f t="shared" si="43"/>
        <v>1321</v>
      </c>
      <c r="E182" s="15"/>
      <c r="F182" s="5" t="str">
        <f t="shared" si="44"/>
        <v>31176081</v>
      </c>
      <c r="G182" s="5" t="str">
        <f>IF(A182=7,"",VLOOKUP(engines!$A182,LegendAndTables!$C$4:$D$11,2,FALSE))</f>
        <v>premium unleaded (required)</v>
      </c>
      <c r="H182" s="5">
        <f>IF(G182="","",IF(I182=0,_xlfn.XLOOKUP(J182,LegendAndTables!$D$14:$D$21,LegendAndTables!$C$14:$C$21,0,-1,2),_xlfn.XLOOKUP(J182,LegendAndTables!$E$14:$E$21,LegendAndTables!$C$14:$C$21,0,-1,2)))</f>
        <v>8</v>
      </c>
      <c r="I182" s="5">
        <f t="shared" si="45"/>
        <v>1</v>
      </c>
      <c r="J182" s="12">
        <f t="shared" si="36"/>
        <v>4578.9043336058867</v>
      </c>
      <c r="K182" s="12">
        <f t="shared" si="46"/>
        <v>7292.25</v>
      </c>
      <c r="L182" s="12">
        <f t="shared" si="47"/>
        <v>6339.25</v>
      </c>
      <c r="M182" s="14">
        <f>IF(G182="","",(4.966747+(23.27979-4.966747)/(1+(C182/463.6174)))*_xlfn.XLOOKUP(engines!G182,LegendAndTables!$D$4:$D$11,LegendAndTables!$E$4:$E$11,0,0,1)*IF(O182=0,1,1.2)*(1-0.01*H182))</f>
        <v>11.53600726414804</v>
      </c>
      <c r="N182" s="12">
        <f t="shared" si="37"/>
        <v>256.83000000000004</v>
      </c>
      <c r="O182" s="7">
        <v>1</v>
      </c>
      <c r="P182" s="7">
        <v>945</v>
      </c>
      <c r="Q182" s="7">
        <v>953</v>
      </c>
      <c r="R182" s="12">
        <f t="shared" si="38"/>
        <v>1320.9817090327476</v>
      </c>
      <c r="S182" s="15"/>
      <c r="T182" s="5" t="str">
        <f t="shared" si="48"/>
        <v/>
      </c>
      <c r="U182" s="5" t="str">
        <f>IF(A182&lt;&gt;7,"",VLOOKUP(engines!$A182,LegendAndTables!$C$4:$D$11,2,FALSE))</f>
        <v/>
      </c>
      <c r="V182" s="12" t="str">
        <f t="shared" si="49"/>
        <v/>
      </c>
      <c r="W182" s="12" t="str">
        <f t="shared" si="39"/>
        <v/>
      </c>
      <c r="X182" s="12" t="str">
        <f t="shared" si="40"/>
        <v/>
      </c>
      <c r="Y182" s="14" t="str">
        <f t="shared" si="50"/>
        <v/>
      </c>
      <c r="Z182" s="12" t="str">
        <f t="shared" si="41"/>
        <v/>
      </c>
      <c r="AA182" s="15"/>
      <c r="AB182" s="5" t="str">
        <f t="shared" si="51"/>
        <v>31176081,1176,1321</v>
      </c>
      <c r="AC182" s="5" t="str">
        <f t="shared" si="52"/>
        <v>31176081,premium unleaded (required),8,1,4578.90433360589,7292.25,6339.25,11.536007264148</v>
      </c>
      <c r="AD182" s="5" t="str">
        <f t="shared" si="53"/>
        <v/>
      </c>
    </row>
    <row r="183" spans="1:30">
      <c r="A183" s="7">
        <v>4</v>
      </c>
      <c r="B183" s="5" t="str">
        <f t="shared" si="42"/>
        <v>40074030</v>
      </c>
      <c r="C183" s="7">
        <v>74</v>
      </c>
      <c r="D183" s="12">
        <f t="shared" si="43"/>
        <v>113</v>
      </c>
      <c r="E183" s="15"/>
      <c r="F183" s="5" t="str">
        <f t="shared" si="44"/>
        <v>40074030</v>
      </c>
      <c r="G183" s="5" t="str">
        <f>IF(A183=7,"",VLOOKUP(engines!$A183,LegendAndTables!$C$4:$D$11,2,FALSE))</f>
        <v>diesel</v>
      </c>
      <c r="H183" s="5">
        <f>IF(G183="","",IF(I183=0,_xlfn.XLOOKUP(J183,LegendAndTables!$D$14:$D$21,LegendAndTables!$C$14:$C$21,0,-1,2),_xlfn.XLOOKUP(J183,LegendAndTables!$E$14:$E$21,LegendAndTables!$C$14:$C$21,0,-1,2)))</f>
        <v>3</v>
      </c>
      <c r="I183" s="5">
        <f t="shared" si="45"/>
        <v>0</v>
      </c>
      <c r="J183" s="12">
        <f t="shared" si="36"/>
        <v>550.59523809523807</v>
      </c>
      <c r="K183" s="12">
        <f t="shared" si="46"/>
        <v>5468</v>
      </c>
      <c r="L183" s="12">
        <f t="shared" si="47"/>
        <v>4657</v>
      </c>
      <c r="M183" s="14">
        <f>IF(G183="","",(4.966747+(23.27979-4.966747)/(1+(C183/463.6174)))*_xlfn.XLOOKUP(engines!G183,LegendAndTables!$D$4:$D$11,LegendAndTables!$E$4:$E$11,0,0,1)*IF(O183=0,1,1.2)*(1-0.01*H183))</f>
        <v>24.16359591181897</v>
      </c>
      <c r="N183" s="12">
        <f t="shared" si="37"/>
        <v>134.4</v>
      </c>
      <c r="O183" s="7">
        <v>0</v>
      </c>
      <c r="P183" s="7">
        <v>968</v>
      </c>
      <c r="Q183" s="7">
        <v>811</v>
      </c>
      <c r="R183" s="12">
        <f t="shared" si="38"/>
        <v>113.14955325188045</v>
      </c>
      <c r="S183" s="15"/>
      <c r="T183" s="5" t="str">
        <f t="shared" si="48"/>
        <v/>
      </c>
      <c r="U183" s="5" t="str">
        <f>IF(A183&lt;&gt;7,"",VLOOKUP(engines!$A183,LegendAndTables!$C$4:$D$11,2,FALSE))</f>
        <v/>
      </c>
      <c r="V183" s="12" t="str">
        <f t="shared" si="49"/>
        <v/>
      </c>
      <c r="W183" s="12" t="str">
        <f t="shared" si="39"/>
        <v/>
      </c>
      <c r="X183" s="12" t="str">
        <f t="shared" si="40"/>
        <v/>
      </c>
      <c r="Y183" s="14" t="str">
        <f t="shared" si="50"/>
        <v/>
      </c>
      <c r="Z183" s="12" t="str">
        <f t="shared" si="41"/>
        <v/>
      </c>
      <c r="AA183" s="15"/>
      <c r="AB183" s="5" t="str">
        <f t="shared" si="51"/>
        <v>40074030,74,113</v>
      </c>
      <c r="AC183" s="5" t="str">
        <f t="shared" si="52"/>
        <v>40074030,diesel,3,0,550.595238095238,5468,4657,24.163595911819</v>
      </c>
      <c r="AD183" s="5" t="str">
        <f t="shared" si="53"/>
        <v/>
      </c>
    </row>
    <row r="184" spans="1:30">
      <c r="A184" s="7">
        <v>3</v>
      </c>
      <c r="B184" s="5" t="str">
        <f t="shared" si="42"/>
        <v>30831081</v>
      </c>
      <c r="C184" s="7">
        <v>831</v>
      </c>
      <c r="D184" s="12">
        <f t="shared" si="43"/>
        <v>878</v>
      </c>
      <c r="E184" s="15"/>
      <c r="F184" s="5" t="str">
        <f t="shared" si="44"/>
        <v>30831081</v>
      </c>
      <c r="G184" s="5" t="str">
        <f>IF(A184=7,"",VLOOKUP(engines!$A184,LegendAndTables!$C$4:$D$11,2,FALSE))</f>
        <v>premium unleaded (required)</v>
      </c>
      <c r="H184" s="5">
        <f>IF(G184="","",IF(I184=0,_xlfn.XLOOKUP(J184,LegendAndTables!$D$14:$D$21,LegendAndTables!$C$14:$C$21,0,-1,2),_xlfn.XLOOKUP(J184,LegendAndTables!$E$14:$E$21,LegendAndTables!$C$14:$C$21,0,-1,2)))</f>
        <v>8</v>
      </c>
      <c r="I184" s="5">
        <f t="shared" si="45"/>
        <v>1</v>
      </c>
      <c r="J184" s="12">
        <f t="shared" si="36"/>
        <v>3766.9137145576929</v>
      </c>
      <c r="K184" s="12">
        <f t="shared" si="46"/>
        <v>7425.6</v>
      </c>
      <c r="L184" s="12">
        <f t="shared" si="47"/>
        <v>6742.6</v>
      </c>
      <c r="M184" s="14">
        <f>IF(G184="","",(4.966747+(23.27979-4.966747)/(1+(C184/463.6174)))*_xlfn.XLOOKUP(engines!G184,LegendAndTables!$D$4:$D$11,LegendAndTables!$E$4:$E$11,0,0,1)*IF(O184=0,1,1.2)*(1-0.01*H184))</f>
        <v>13.105147205299978</v>
      </c>
      <c r="N184" s="12">
        <f t="shared" si="37"/>
        <v>220.60500000000005</v>
      </c>
      <c r="O184" s="7">
        <v>1</v>
      </c>
      <c r="P184" s="7">
        <v>1072</v>
      </c>
      <c r="Q184" s="7">
        <v>683</v>
      </c>
      <c r="R184" s="12">
        <f t="shared" si="38"/>
        <v>877.60884034132312</v>
      </c>
      <c r="S184" s="15"/>
      <c r="T184" s="5" t="str">
        <f t="shared" si="48"/>
        <v/>
      </c>
      <c r="U184" s="5" t="str">
        <f>IF(A184&lt;&gt;7,"",VLOOKUP(engines!$A184,LegendAndTables!$C$4:$D$11,2,FALSE))</f>
        <v/>
      </c>
      <c r="V184" s="12" t="str">
        <f t="shared" si="49"/>
        <v/>
      </c>
      <c r="W184" s="12" t="str">
        <f t="shared" si="39"/>
        <v/>
      </c>
      <c r="X184" s="12" t="str">
        <f t="shared" si="40"/>
        <v/>
      </c>
      <c r="Y184" s="14" t="str">
        <f t="shared" si="50"/>
        <v/>
      </c>
      <c r="Z184" s="12" t="str">
        <f t="shared" si="41"/>
        <v/>
      </c>
      <c r="AA184" s="15"/>
      <c r="AB184" s="5" t="str">
        <f t="shared" si="51"/>
        <v>30831081,831,878</v>
      </c>
      <c r="AC184" s="5" t="str">
        <f t="shared" si="52"/>
        <v>30831081,premium unleaded (required),8,1,3766.91371455769,7425.6,6742.6,13.1051472053</v>
      </c>
      <c r="AD184" s="5" t="str">
        <f t="shared" si="53"/>
        <v/>
      </c>
    </row>
    <row r="185" spans="1:30">
      <c r="A185" s="7">
        <v>3</v>
      </c>
      <c r="B185" s="5" t="str">
        <f t="shared" si="42"/>
        <v>31341100</v>
      </c>
      <c r="C185" s="7">
        <v>1341</v>
      </c>
      <c r="D185" s="12">
        <f t="shared" si="43"/>
        <v>1481</v>
      </c>
      <c r="E185" s="15"/>
      <c r="F185" s="5" t="str">
        <f t="shared" si="44"/>
        <v>31341100</v>
      </c>
      <c r="G185" s="5" t="str">
        <f>IF(A185=7,"",VLOOKUP(engines!$A185,LegendAndTables!$C$4:$D$11,2,FALSE))</f>
        <v>premium unleaded (required)</v>
      </c>
      <c r="H185" s="5">
        <f>IF(G185="","",IF(I185=0,_xlfn.XLOOKUP(J185,LegendAndTables!$D$14:$D$21,LegendAndTables!$C$14:$C$21,0,-1,2),_xlfn.XLOOKUP(J185,LegendAndTables!$E$14:$E$21,LegendAndTables!$C$14:$C$21,0,-1,2)))</f>
        <v>10</v>
      </c>
      <c r="I185" s="5">
        <f t="shared" si="45"/>
        <v>0</v>
      </c>
      <c r="J185" s="12">
        <f t="shared" si="36"/>
        <v>5135.9632324779777</v>
      </c>
      <c r="K185" s="12">
        <f t="shared" si="46"/>
        <v>7275</v>
      </c>
      <c r="L185" s="12">
        <f t="shared" si="47"/>
        <v>6448</v>
      </c>
      <c r="M185" s="14">
        <f>IF(G185="","",(4.966747+(23.27979-4.966747)/(1+(C185/463.6174)))*_xlfn.XLOOKUP(engines!G185,LegendAndTables!$D$4:$D$11,LegendAndTables!$E$4:$E$11,0,0,1)*IF(O185=0,1,1.2)*(1-0.01*H185))</f>
        <v>8.9654631659174644</v>
      </c>
      <c r="N185" s="12">
        <f t="shared" si="37"/>
        <v>261.10000000000002</v>
      </c>
      <c r="O185" s="7">
        <v>0</v>
      </c>
      <c r="P185" s="7">
        <v>1275</v>
      </c>
      <c r="Q185" s="7">
        <v>827</v>
      </c>
      <c r="R185" s="12">
        <f t="shared" si="38"/>
        <v>1480.9183375349232</v>
      </c>
      <c r="S185" s="15"/>
      <c r="T185" s="5" t="str">
        <f t="shared" si="48"/>
        <v/>
      </c>
      <c r="U185" s="5" t="str">
        <f>IF(A185&lt;&gt;7,"",VLOOKUP(engines!$A185,LegendAndTables!$C$4:$D$11,2,FALSE))</f>
        <v/>
      </c>
      <c r="V185" s="12" t="str">
        <f t="shared" si="49"/>
        <v/>
      </c>
      <c r="W185" s="12" t="str">
        <f t="shared" si="39"/>
        <v/>
      </c>
      <c r="X185" s="12" t="str">
        <f t="shared" si="40"/>
        <v/>
      </c>
      <c r="Y185" s="14" t="str">
        <f t="shared" si="50"/>
        <v/>
      </c>
      <c r="Z185" s="12" t="str">
        <f t="shared" si="41"/>
        <v/>
      </c>
      <c r="AA185" s="15"/>
      <c r="AB185" s="5" t="str">
        <f t="shared" si="51"/>
        <v>31341100,1341,1481</v>
      </c>
      <c r="AC185" s="5" t="str">
        <f t="shared" si="52"/>
        <v>31341100,premium unleaded (required),10,0,5135.96323247798,7275,6448,8.96546316591746</v>
      </c>
      <c r="AD185" s="5" t="str">
        <f t="shared" si="53"/>
        <v/>
      </c>
    </row>
    <row r="186" spans="1:30">
      <c r="A186" s="7">
        <v>8</v>
      </c>
      <c r="B186" s="5" t="str">
        <f t="shared" si="42"/>
        <v>80942081</v>
      </c>
      <c r="C186" s="7">
        <v>942</v>
      </c>
      <c r="D186" s="12">
        <f t="shared" si="43"/>
        <v>980</v>
      </c>
      <c r="E186" s="15"/>
      <c r="F186" s="5" t="str">
        <f t="shared" si="44"/>
        <v>80942081</v>
      </c>
      <c r="G186" s="5" t="str">
        <f>IF(A186=7,"",VLOOKUP(engines!$A186,LegendAndTables!$C$4:$D$11,2,FALSE))</f>
        <v>flex-fuel (unleaded/E85)</v>
      </c>
      <c r="H186" s="5">
        <f>IF(G186="","",IF(I186=0,_xlfn.XLOOKUP(J186,LegendAndTables!$D$14:$D$21,LegendAndTables!$C$14:$C$21,0,-1,2),_xlfn.XLOOKUP(J186,LegendAndTables!$E$14:$E$21,LegendAndTables!$C$14:$C$21,0,-1,2)))</f>
        <v>8</v>
      </c>
      <c r="I186" s="5">
        <f t="shared" si="45"/>
        <v>1</v>
      </c>
      <c r="J186" s="12">
        <f t="shared" si="36"/>
        <v>4055.7995350038755</v>
      </c>
      <c r="K186" s="12">
        <f t="shared" si="46"/>
        <v>7604.1</v>
      </c>
      <c r="L186" s="12">
        <f t="shared" si="47"/>
        <v>6843.1</v>
      </c>
      <c r="M186" s="14">
        <f>IF(G186="","",(4.966747+(23.27979-4.966747)/(1+(C186/463.6174)))*_xlfn.XLOOKUP(engines!G186,LegendAndTables!$D$4:$D$11,LegendAndTables!$E$4:$E$11,0,0,1)*IF(O186=0,1,1.2)*(1-0.01*H186))</f>
        <v>13.002315902508606</v>
      </c>
      <c r="N186" s="12">
        <f t="shared" si="37"/>
        <v>232.26</v>
      </c>
      <c r="O186" s="7">
        <v>1</v>
      </c>
      <c r="P186" s="7">
        <v>1242</v>
      </c>
      <c r="Q186" s="7">
        <v>761</v>
      </c>
      <c r="R186" s="12">
        <f t="shared" si="38"/>
        <v>980.22410473709533</v>
      </c>
      <c r="S186" s="15"/>
      <c r="T186" s="5" t="str">
        <f t="shared" si="48"/>
        <v/>
      </c>
      <c r="U186" s="5" t="str">
        <f>IF(A186&lt;&gt;7,"",VLOOKUP(engines!$A186,LegendAndTables!$C$4:$D$11,2,FALSE))</f>
        <v/>
      </c>
      <c r="V186" s="12" t="str">
        <f t="shared" si="49"/>
        <v/>
      </c>
      <c r="W186" s="12" t="str">
        <f t="shared" si="39"/>
        <v/>
      </c>
      <c r="X186" s="12" t="str">
        <f t="shared" si="40"/>
        <v/>
      </c>
      <c r="Y186" s="14" t="str">
        <f t="shared" si="50"/>
        <v/>
      </c>
      <c r="Z186" s="12" t="str">
        <f t="shared" si="41"/>
        <v/>
      </c>
      <c r="AA186" s="15"/>
      <c r="AB186" s="5" t="str">
        <f t="shared" si="51"/>
        <v>80942081,942,980</v>
      </c>
      <c r="AC186" s="5" t="str">
        <f t="shared" si="52"/>
        <v>80942081,flex-fuel (unleaded/E85),8,1,4055.79953500388,7604.1,6843.1,13.0023159025086</v>
      </c>
      <c r="AD186" s="5" t="str">
        <f t="shared" si="53"/>
        <v/>
      </c>
    </row>
    <row r="187" spans="1:30">
      <c r="A187" s="7">
        <v>8</v>
      </c>
      <c r="B187" s="5" t="str">
        <f t="shared" si="42"/>
        <v>81352081</v>
      </c>
      <c r="C187" s="7">
        <v>1352</v>
      </c>
      <c r="D187" s="12">
        <f t="shared" si="43"/>
        <v>1386</v>
      </c>
      <c r="E187" s="15"/>
      <c r="F187" s="5" t="str">
        <f t="shared" si="44"/>
        <v>81352081</v>
      </c>
      <c r="G187" s="5" t="str">
        <f>IF(A187=7,"",VLOOKUP(engines!$A187,LegendAndTables!$C$4:$D$11,2,FALSE))</f>
        <v>flex-fuel (unleaded/E85)</v>
      </c>
      <c r="H187" s="5">
        <f>IF(G187="","",IF(I187=0,_xlfn.XLOOKUP(J187,LegendAndTables!$D$14:$D$21,LegendAndTables!$C$14:$C$21,0,-1,2),_xlfn.XLOOKUP(J187,LegendAndTables!$E$14:$E$21,LegendAndTables!$C$14:$C$21,0,-1,2)))</f>
        <v>8</v>
      </c>
      <c r="I187" s="5">
        <f t="shared" si="45"/>
        <v>1</v>
      </c>
      <c r="J187" s="12">
        <f t="shared" si="36"/>
        <v>4910.8277941229871</v>
      </c>
      <c r="K187" s="12">
        <f t="shared" si="46"/>
        <v>7472.85</v>
      </c>
      <c r="L187" s="12">
        <f t="shared" si="47"/>
        <v>6943.85</v>
      </c>
      <c r="M187" s="14">
        <f>IF(G187="","",(4.966747+(23.27979-4.966747)/(1+(C187/463.6174)))*_xlfn.XLOOKUP(engines!G187,LegendAndTables!$D$4:$D$11,LegendAndTables!$E$4:$E$11,0,0,1)*IF(O187=0,1,1.2)*(1-0.01*H187))</f>
        <v>11.391056408849359</v>
      </c>
      <c r="N187" s="12">
        <f t="shared" si="37"/>
        <v>275.31000000000006</v>
      </c>
      <c r="O187" s="7">
        <v>1</v>
      </c>
      <c r="P187" s="7">
        <v>1117</v>
      </c>
      <c r="Q187" s="7">
        <v>529</v>
      </c>
      <c r="R187" s="12">
        <f t="shared" si="38"/>
        <v>1386.4484375653001</v>
      </c>
      <c r="S187" s="15"/>
      <c r="T187" s="5" t="str">
        <f t="shared" si="48"/>
        <v/>
      </c>
      <c r="U187" s="5" t="str">
        <f>IF(A187&lt;&gt;7,"",VLOOKUP(engines!$A187,LegendAndTables!$C$4:$D$11,2,FALSE))</f>
        <v/>
      </c>
      <c r="V187" s="12" t="str">
        <f t="shared" si="49"/>
        <v/>
      </c>
      <c r="W187" s="12" t="str">
        <f t="shared" si="39"/>
        <v/>
      </c>
      <c r="X187" s="12" t="str">
        <f t="shared" si="40"/>
        <v/>
      </c>
      <c r="Y187" s="14" t="str">
        <f t="shared" si="50"/>
        <v/>
      </c>
      <c r="Z187" s="12" t="str">
        <f t="shared" si="41"/>
        <v/>
      </c>
      <c r="AA187" s="15"/>
      <c r="AB187" s="5" t="str">
        <f t="shared" si="51"/>
        <v>81352081,1352,1386</v>
      </c>
      <c r="AC187" s="5" t="str">
        <f t="shared" si="52"/>
        <v>81352081,flex-fuel (unleaded/E85),8,1,4910.82779412299,7472.85,6943.85,11.3910564088494</v>
      </c>
      <c r="AD187" s="5" t="str">
        <f t="shared" si="53"/>
        <v/>
      </c>
    </row>
    <row r="188" spans="1:30">
      <c r="A188" s="7">
        <v>1</v>
      </c>
      <c r="B188" s="5" t="str">
        <f t="shared" si="42"/>
        <v>10603060</v>
      </c>
      <c r="C188" s="7">
        <v>603</v>
      </c>
      <c r="D188" s="12">
        <f t="shared" si="43"/>
        <v>720</v>
      </c>
      <c r="E188" s="15"/>
      <c r="F188" s="5" t="str">
        <f t="shared" si="44"/>
        <v>10603060</v>
      </c>
      <c r="G188" s="5" t="str">
        <f>IF(A188=7,"",VLOOKUP(engines!$A188,LegendAndTables!$C$4:$D$11,2,FALSE))</f>
        <v>premium unleaded (recommended)</v>
      </c>
      <c r="H188" s="5">
        <f>IF(G188="","",IF(I188=0,_xlfn.XLOOKUP(J188,LegendAndTables!$D$14:$D$21,LegendAndTables!$C$14:$C$21,0,-1,2),_xlfn.XLOOKUP(J188,LegendAndTables!$E$14:$E$21,LegendAndTables!$C$14:$C$21,0,-1,2)))</f>
        <v>6</v>
      </c>
      <c r="I188" s="5">
        <f t="shared" si="45"/>
        <v>0</v>
      </c>
      <c r="J188" s="12">
        <f t="shared" si="36"/>
        <v>3219.434063000534</v>
      </c>
      <c r="K188" s="12">
        <f t="shared" si="46"/>
        <v>6567</v>
      </c>
      <c r="L188" s="12">
        <f t="shared" si="47"/>
        <v>5960</v>
      </c>
      <c r="M188" s="14">
        <f>IF(G188="","",(4.966747+(23.27979-4.966747)/(1+(C188/463.6174)))*_xlfn.XLOOKUP(engines!G188,LegendAndTables!$D$4:$D$11,LegendAndTables!$E$4:$E$11,0,0,1)*IF(O188=0,1,1.2)*(1-0.01*H188))</f>
        <v>12.272627679978493</v>
      </c>
      <c r="N188" s="12">
        <f t="shared" si="37"/>
        <v>187.3</v>
      </c>
      <c r="O188" s="7">
        <v>0</v>
      </c>
      <c r="P188" s="7">
        <v>567</v>
      </c>
      <c r="Q188" s="7">
        <v>607</v>
      </c>
      <c r="R188" s="12">
        <f t="shared" si="38"/>
        <v>720.44098971722838</v>
      </c>
      <c r="S188" s="15"/>
      <c r="T188" s="5" t="str">
        <f t="shared" si="48"/>
        <v/>
      </c>
      <c r="U188" s="5" t="str">
        <f>IF(A188&lt;&gt;7,"",VLOOKUP(engines!$A188,LegendAndTables!$C$4:$D$11,2,FALSE))</f>
        <v/>
      </c>
      <c r="V188" s="12" t="str">
        <f t="shared" si="49"/>
        <v/>
      </c>
      <c r="W188" s="12" t="str">
        <f t="shared" si="39"/>
        <v/>
      </c>
      <c r="X188" s="12" t="str">
        <f t="shared" si="40"/>
        <v/>
      </c>
      <c r="Y188" s="14" t="str">
        <f t="shared" si="50"/>
        <v/>
      </c>
      <c r="Z188" s="12" t="str">
        <f t="shared" si="41"/>
        <v/>
      </c>
      <c r="AA188" s="15"/>
      <c r="AB188" s="5" t="str">
        <f t="shared" si="51"/>
        <v>10603060,603,720</v>
      </c>
      <c r="AC188" s="5" t="str">
        <f t="shared" si="52"/>
        <v>10603060,premium unleaded (recommended),6,0,3219.43406300053,6567,5960,12.2726276799785</v>
      </c>
      <c r="AD188" s="5" t="str">
        <f t="shared" si="53"/>
        <v/>
      </c>
    </row>
    <row r="189" spans="1:30">
      <c r="A189" s="7">
        <v>1</v>
      </c>
      <c r="B189" s="5" t="str">
        <f t="shared" si="42"/>
        <v>10639060</v>
      </c>
      <c r="C189" s="7">
        <v>639</v>
      </c>
      <c r="D189" s="12">
        <f t="shared" si="43"/>
        <v>723</v>
      </c>
      <c r="E189" s="15"/>
      <c r="F189" s="5" t="str">
        <f t="shared" si="44"/>
        <v>10639060</v>
      </c>
      <c r="G189" s="5" t="str">
        <f>IF(A189=7,"",VLOOKUP(engines!$A189,LegendAndTables!$C$4:$D$11,2,FALSE))</f>
        <v>premium unleaded (recommended)</v>
      </c>
      <c r="H189" s="5">
        <f>IF(G189="","",IF(I189=0,_xlfn.XLOOKUP(J189,LegendAndTables!$D$14:$D$21,LegendAndTables!$C$14:$C$21,0,-1,2),_xlfn.XLOOKUP(J189,LegendAndTables!$E$14:$E$21,LegendAndTables!$C$14:$C$21,0,-1,2)))</f>
        <v>6</v>
      </c>
      <c r="I189" s="5">
        <f t="shared" si="45"/>
        <v>0</v>
      </c>
      <c r="J189" s="12">
        <f t="shared" si="36"/>
        <v>3347.3022524882135</v>
      </c>
      <c r="K189" s="12">
        <f t="shared" si="46"/>
        <v>7065</v>
      </c>
      <c r="L189" s="12">
        <f t="shared" si="47"/>
        <v>6294</v>
      </c>
      <c r="M189" s="14">
        <f>IF(G189="","",(4.966747+(23.27979-4.966747)/(1+(C189/463.6174)))*_xlfn.XLOOKUP(engines!G189,LegendAndTables!$D$4:$D$11,LegendAndTables!$E$4:$E$11,0,0,1)*IF(O189=0,1,1.2)*(1-0.01*H189))</f>
        <v>12.025888302553081</v>
      </c>
      <c r="N189" s="12">
        <f t="shared" si="37"/>
        <v>190.9</v>
      </c>
      <c r="O189" s="7">
        <v>0</v>
      </c>
      <c r="P189" s="7">
        <v>1065</v>
      </c>
      <c r="Q189" s="7">
        <v>771</v>
      </c>
      <c r="R189" s="12">
        <f t="shared" si="38"/>
        <v>722.93871255908812</v>
      </c>
      <c r="S189" s="15"/>
      <c r="T189" s="5" t="str">
        <f t="shared" si="48"/>
        <v/>
      </c>
      <c r="U189" s="5" t="str">
        <f>IF(A189&lt;&gt;7,"",VLOOKUP(engines!$A189,LegendAndTables!$C$4:$D$11,2,FALSE))</f>
        <v/>
      </c>
      <c r="V189" s="12" t="str">
        <f t="shared" si="49"/>
        <v/>
      </c>
      <c r="W189" s="12" t="str">
        <f t="shared" si="39"/>
        <v/>
      </c>
      <c r="X189" s="12" t="str">
        <f t="shared" si="40"/>
        <v/>
      </c>
      <c r="Y189" s="14" t="str">
        <f t="shared" si="50"/>
        <v/>
      </c>
      <c r="Z189" s="12" t="str">
        <f t="shared" si="41"/>
        <v/>
      </c>
      <c r="AA189" s="15"/>
      <c r="AB189" s="5" t="str">
        <f t="shared" si="51"/>
        <v>10639060,639,723</v>
      </c>
      <c r="AC189" s="5" t="str">
        <f t="shared" si="52"/>
        <v>10639060,premium unleaded (recommended),6,0,3347.30225248821,7065,6294,12.0258883025531</v>
      </c>
      <c r="AD189" s="5" t="str">
        <f t="shared" si="53"/>
        <v/>
      </c>
    </row>
    <row r="190" spans="1:30">
      <c r="A190" s="7">
        <v>4</v>
      </c>
      <c r="B190" s="5" t="str">
        <f t="shared" si="42"/>
        <v>40277041</v>
      </c>
      <c r="C190" s="7">
        <v>277</v>
      </c>
      <c r="D190" s="12">
        <f t="shared" si="43"/>
        <v>404</v>
      </c>
      <c r="E190" s="15"/>
      <c r="F190" s="5" t="str">
        <f t="shared" si="44"/>
        <v>40277041</v>
      </c>
      <c r="G190" s="5" t="str">
        <f>IF(A190=7,"",VLOOKUP(engines!$A190,LegendAndTables!$C$4:$D$11,2,FALSE))</f>
        <v>diesel</v>
      </c>
      <c r="H190" s="5">
        <f>IF(G190="","",IF(I190=0,_xlfn.XLOOKUP(J190,LegendAndTables!$D$14:$D$21,LegendAndTables!$C$14:$C$21,0,-1,2),_xlfn.XLOOKUP(J190,LegendAndTables!$E$14:$E$21,LegendAndTables!$C$14:$C$21,0,-1,2)))</f>
        <v>4</v>
      </c>
      <c r="I190" s="5">
        <f t="shared" si="45"/>
        <v>1</v>
      </c>
      <c r="J190" s="12">
        <f t="shared" si="36"/>
        <v>1705.2975036168314</v>
      </c>
      <c r="K190" s="12">
        <f t="shared" si="46"/>
        <v>5490.45</v>
      </c>
      <c r="L190" s="12">
        <f t="shared" si="47"/>
        <v>4876.45</v>
      </c>
      <c r="M190" s="14">
        <f>IF(G190="","",(4.966747+(23.27979-4.966747)/(1+(C190/463.6174)))*_xlfn.XLOOKUP(engines!G190,LegendAndTables!$D$4:$D$11,LegendAndTables!$E$4:$E$11,0,0,1)*IF(O190=0,1,1.2)*(1-0.01*H190))</f>
        <v>22.713505356980146</v>
      </c>
      <c r="N190" s="12">
        <f t="shared" si="37"/>
        <v>162.435</v>
      </c>
      <c r="O190" s="7">
        <v>1</v>
      </c>
      <c r="P190" s="7">
        <v>729</v>
      </c>
      <c r="Q190" s="7">
        <v>614</v>
      </c>
      <c r="R190" s="12">
        <f t="shared" si="38"/>
        <v>404.48587031449836</v>
      </c>
      <c r="S190" s="15"/>
      <c r="T190" s="5" t="str">
        <f t="shared" si="48"/>
        <v/>
      </c>
      <c r="U190" s="5" t="str">
        <f>IF(A190&lt;&gt;7,"",VLOOKUP(engines!$A190,LegendAndTables!$C$4:$D$11,2,FALSE))</f>
        <v/>
      </c>
      <c r="V190" s="12" t="str">
        <f t="shared" si="49"/>
        <v/>
      </c>
      <c r="W190" s="12" t="str">
        <f t="shared" si="39"/>
        <v/>
      </c>
      <c r="X190" s="12" t="str">
        <f t="shared" si="40"/>
        <v/>
      </c>
      <c r="Y190" s="14" t="str">
        <f t="shared" si="50"/>
        <v/>
      </c>
      <c r="Z190" s="12" t="str">
        <f t="shared" si="41"/>
        <v/>
      </c>
      <c r="AA190" s="15"/>
      <c r="AB190" s="5" t="str">
        <f t="shared" si="51"/>
        <v>40277041,277,404</v>
      </c>
      <c r="AC190" s="5" t="str">
        <f t="shared" si="52"/>
        <v>40277041,diesel,4,1,1705.29750361683,5490.45,4876.45,22.7135053569801</v>
      </c>
      <c r="AD190" s="5" t="str">
        <f t="shared" si="53"/>
        <v/>
      </c>
    </row>
    <row r="191" spans="1:30">
      <c r="A191" s="7">
        <v>7</v>
      </c>
      <c r="B191" s="5" t="str">
        <f t="shared" si="42"/>
        <v>70847487</v>
      </c>
      <c r="C191" s="7">
        <v>847</v>
      </c>
      <c r="D191" s="12">
        <f t="shared" si="43"/>
        <v>1270</v>
      </c>
      <c r="E191" s="15"/>
      <c r="F191" s="5" t="str">
        <f t="shared" si="44"/>
        <v/>
      </c>
      <c r="G191" s="5" t="str">
        <f>IF(A191=7,"",VLOOKUP(engines!$A191,LegendAndTables!$C$4:$D$11,2,FALSE))</f>
        <v/>
      </c>
      <c r="H191" s="5" t="str">
        <f>IF(G191="","",IF(I191=0,_xlfn.XLOOKUP(J191,LegendAndTables!$D$14:$D$21,LegendAndTables!$C$14:$C$21,0,-1,2),_xlfn.XLOOKUP(J191,LegendAndTables!$E$14:$E$21,LegendAndTables!$C$14:$C$21,0,-1,2)))</f>
        <v/>
      </c>
      <c r="I191" s="5" t="str">
        <f t="shared" si="45"/>
        <v/>
      </c>
      <c r="J191" s="12" t="str">
        <f t="shared" si="36"/>
        <v/>
      </c>
      <c r="K191" s="12" t="str">
        <f t="shared" si="46"/>
        <v/>
      </c>
      <c r="L191" s="12" t="str">
        <f t="shared" si="47"/>
        <v/>
      </c>
      <c r="M191" s="14" t="str">
        <f>IF(G191="","",(4.966747+(23.27979-4.966747)/(1+(C191/463.6174)))*_xlfn.XLOOKUP(engines!G191,LegendAndTables!$D$4:$D$11,LegendAndTables!$E$4:$E$11,0,0,1)*IF(O191=0,1,1.2)*(1-0.01*H191))</f>
        <v/>
      </c>
      <c r="N191" s="12" t="str">
        <f t="shared" si="37"/>
        <v/>
      </c>
      <c r="O191" s="7">
        <v>1</v>
      </c>
      <c r="P191" s="7">
        <v>1233</v>
      </c>
      <c r="Q191" s="7">
        <v>768</v>
      </c>
      <c r="R191" s="12" t="str">
        <f t="shared" si="38"/>
        <v/>
      </c>
      <c r="S191" s="15"/>
      <c r="T191" s="5" t="str">
        <f t="shared" si="48"/>
        <v>70847487</v>
      </c>
      <c r="U191" s="5" t="str">
        <f>IF(A191&lt;&gt;7,"",VLOOKUP(engines!$A191,LegendAndTables!$C$4:$D$11,2,FALSE))</f>
        <v>electric</v>
      </c>
      <c r="V191" s="12">
        <f t="shared" si="49"/>
        <v>414.46838043622074</v>
      </c>
      <c r="W191" s="12">
        <f t="shared" si="39"/>
        <v>1523.8986166308846</v>
      </c>
      <c r="X191" s="12">
        <f t="shared" si="40"/>
        <v>112.57165626737297</v>
      </c>
      <c r="Y191" s="14">
        <f t="shared" si="50"/>
        <v>4.8701264913175288</v>
      </c>
      <c r="Z191" s="12">
        <f t="shared" si="41"/>
        <v>1269.7469037309363</v>
      </c>
      <c r="AA191" s="15"/>
      <c r="AB191" s="5" t="str">
        <f t="shared" si="51"/>
        <v>70847487,847,1270</v>
      </c>
      <c r="AC191" s="5" t="str">
        <f t="shared" si="52"/>
        <v/>
      </c>
      <c r="AD191" s="5" t="str">
        <f t="shared" si="53"/>
        <v>70847487,electric,414.468380436221,1523.89861663088,112.571656267373,4.87012649131753</v>
      </c>
    </row>
    <row r="192" spans="1:30">
      <c r="A192" s="7">
        <v>3</v>
      </c>
      <c r="B192" s="5" t="str">
        <f t="shared" si="42"/>
        <v>30278040</v>
      </c>
      <c r="C192" s="7">
        <v>278</v>
      </c>
      <c r="D192" s="12">
        <f t="shared" si="43"/>
        <v>296</v>
      </c>
      <c r="E192" s="15"/>
      <c r="F192" s="5" t="str">
        <f t="shared" si="44"/>
        <v>30278040</v>
      </c>
      <c r="G192" s="5" t="str">
        <f>IF(A192=7,"",VLOOKUP(engines!$A192,LegendAndTables!$C$4:$D$11,2,FALSE))</f>
        <v>premium unleaded (required)</v>
      </c>
      <c r="H192" s="5">
        <f>IF(G192="","",IF(I192=0,_xlfn.XLOOKUP(J192,LegendAndTables!$D$14:$D$21,LegendAndTables!$C$14:$C$21,0,-1,2),_xlfn.XLOOKUP(J192,LegendAndTables!$E$14:$E$21,LegendAndTables!$C$14:$C$21,0,-1,2)))</f>
        <v>4</v>
      </c>
      <c r="I192" s="5">
        <f t="shared" si="45"/>
        <v>0</v>
      </c>
      <c r="J192" s="12">
        <f t="shared" si="36"/>
        <v>1795.8656330749352</v>
      </c>
      <c r="K192" s="12">
        <f t="shared" si="46"/>
        <v>7412</v>
      </c>
      <c r="L192" s="12">
        <f t="shared" si="47"/>
        <v>6690</v>
      </c>
      <c r="M192" s="14">
        <f>IF(G192="","",(4.966747+(23.27979-4.966747)/(1+(C192/463.6174)))*_xlfn.XLOOKUP(engines!G192,LegendAndTables!$D$4:$D$11,LegendAndTables!$E$4:$E$11,0,0,1)*IF(O192=0,1,1.2)*(1-0.01*H192))</f>
        <v>16.231181009114032</v>
      </c>
      <c r="N192" s="12">
        <f t="shared" si="37"/>
        <v>154.80000000000001</v>
      </c>
      <c r="O192" s="7">
        <v>0</v>
      </c>
      <c r="P192" s="7">
        <v>1412</v>
      </c>
      <c r="Q192" s="7">
        <v>722</v>
      </c>
      <c r="R192" s="12">
        <f t="shared" si="38"/>
        <v>295.90073227353054</v>
      </c>
      <c r="S192" s="15"/>
      <c r="T192" s="5" t="str">
        <f t="shared" si="48"/>
        <v/>
      </c>
      <c r="U192" s="5" t="str">
        <f>IF(A192&lt;&gt;7,"",VLOOKUP(engines!$A192,LegendAndTables!$C$4:$D$11,2,FALSE))</f>
        <v/>
      </c>
      <c r="V192" s="12" t="str">
        <f t="shared" si="49"/>
        <v/>
      </c>
      <c r="W192" s="12" t="str">
        <f t="shared" si="39"/>
        <v/>
      </c>
      <c r="X192" s="12" t="str">
        <f t="shared" si="40"/>
        <v/>
      </c>
      <c r="Y192" s="14" t="str">
        <f t="shared" si="50"/>
        <v/>
      </c>
      <c r="Z192" s="12" t="str">
        <f t="shared" si="41"/>
        <v/>
      </c>
      <c r="AA192" s="15"/>
      <c r="AB192" s="5" t="str">
        <f t="shared" si="51"/>
        <v>30278040,278,296</v>
      </c>
      <c r="AC192" s="5" t="str">
        <f t="shared" si="52"/>
        <v>30278040,premium unleaded (required),4,0,1795.86563307494,7412,6690,16.231181009114</v>
      </c>
      <c r="AD192" s="5" t="str">
        <f t="shared" si="53"/>
        <v/>
      </c>
    </row>
    <row r="193" spans="1:30">
      <c r="A193" s="7">
        <v>8</v>
      </c>
      <c r="B193" s="5" t="str">
        <f t="shared" si="42"/>
        <v>80192041</v>
      </c>
      <c r="C193" s="7">
        <v>192</v>
      </c>
      <c r="D193" s="12">
        <f t="shared" si="43"/>
        <v>217</v>
      </c>
      <c r="E193" s="15"/>
      <c r="F193" s="5" t="str">
        <f t="shared" si="44"/>
        <v>80192041</v>
      </c>
      <c r="G193" s="5" t="str">
        <f>IF(A193=7,"",VLOOKUP(engines!$A193,LegendAndTables!$C$4:$D$11,2,FALSE))</f>
        <v>flex-fuel (unleaded/E85)</v>
      </c>
      <c r="H193" s="5">
        <f>IF(G193="","",IF(I193=0,_xlfn.XLOOKUP(J193,LegendAndTables!$D$14:$D$21,LegendAndTables!$C$14:$C$21,0,-1,2),_xlfn.XLOOKUP(J193,LegendAndTables!$E$14:$E$21,LegendAndTables!$C$14:$C$21,0,-1,2)))</f>
        <v>4</v>
      </c>
      <c r="I193" s="5">
        <f t="shared" si="45"/>
        <v>1</v>
      </c>
      <c r="J193" s="12">
        <f t="shared" si="36"/>
        <v>1250.732851280047</v>
      </c>
      <c r="K193" s="12">
        <f t="shared" si="46"/>
        <v>7198.8</v>
      </c>
      <c r="L193" s="12">
        <f t="shared" si="47"/>
        <v>6298.8</v>
      </c>
      <c r="M193" s="14">
        <f>IF(G193="","",(4.966747+(23.27979-4.966747)/(1+(C193/463.6174)))*_xlfn.XLOOKUP(engines!G193,LegendAndTables!$D$4:$D$11,LegendAndTables!$E$4:$E$11,0,0,1)*IF(O193=0,1,1.2)*(1-0.01*H193))</f>
        <v>22.084899119372871</v>
      </c>
      <c r="N193" s="12">
        <f t="shared" si="37"/>
        <v>153.51</v>
      </c>
      <c r="O193" s="7">
        <v>1</v>
      </c>
      <c r="P193" s="7">
        <v>856</v>
      </c>
      <c r="Q193" s="7">
        <v>900</v>
      </c>
      <c r="R193" s="12">
        <f t="shared" si="38"/>
        <v>217.05548835309986</v>
      </c>
      <c r="S193" s="15"/>
      <c r="T193" s="5" t="str">
        <f t="shared" si="48"/>
        <v/>
      </c>
      <c r="U193" s="5" t="str">
        <f>IF(A193&lt;&gt;7,"",VLOOKUP(engines!$A193,LegendAndTables!$C$4:$D$11,2,FALSE))</f>
        <v/>
      </c>
      <c r="V193" s="12" t="str">
        <f t="shared" si="49"/>
        <v/>
      </c>
      <c r="W193" s="12" t="str">
        <f t="shared" si="39"/>
        <v/>
      </c>
      <c r="X193" s="12" t="str">
        <f t="shared" si="40"/>
        <v/>
      </c>
      <c r="Y193" s="14" t="str">
        <f t="shared" si="50"/>
        <v/>
      </c>
      <c r="Z193" s="12" t="str">
        <f t="shared" si="41"/>
        <v/>
      </c>
      <c r="AA193" s="15"/>
      <c r="AB193" s="5" t="str">
        <f t="shared" si="51"/>
        <v>80192041,192,217</v>
      </c>
      <c r="AC193" s="5" t="str">
        <f t="shared" si="52"/>
        <v>80192041,flex-fuel (unleaded/E85),4,1,1250.73285128005,7198.8,6298.8,22.0848991193729</v>
      </c>
      <c r="AD193" s="5" t="str">
        <f t="shared" si="53"/>
        <v/>
      </c>
    </row>
    <row r="194" spans="1:30">
      <c r="A194" s="7">
        <v>7</v>
      </c>
      <c r="B194" s="5" t="str">
        <f t="shared" si="42"/>
        <v>70241724</v>
      </c>
      <c r="C194" s="7">
        <v>241</v>
      </c>
      <c r="D194" s="12">
        <f t="shared" si="43"/>
        <v>361</v>
      </c>
      <c r="E194" s="15"/>
      <c r="F194" s="5" t="str">
        <f t="shared" si="44"/>
        <v/>
      </c>
      <c r="G194" s="5" t="str">
        <f>IF(A194=7,"",VLOOKUP(engines!$A194,LegendAndTables!$C$4:$D$11,2,FALSE))</f>
        <v/>
      </c>
      <c r="H194" s="5" t="str">
        <f>IF(G194="","",IF(I194=0,_xlfn.XLOOKUP(J194,LegendAndTables!$D$14:$D$21,LegendAndTables!$C$14:$C$21,0,-1,2),_xlfn.XLOOKUP(J194,LegendAndTables!$E$14:$E$21,LegendAndTables!$C$14:$C$21,0,-1,2)))</f>
        <v/>
      </c>
      <c r="I194" s="5" t="str">
        <f t="shared" si="45"/>
        <v/>
      </c>
      <c r="J194" s="12" t="str">
        <f t="shared" ref="J194:J257" si="54">IF(G194="","",(C194/N194)*1000)</f>
        <v/>
      </c>
      <c r="K194" s="12" t="str">
        <f t="shared" si="46"/>
        <v/>
      </c>
      <c r="L194" s="12" t="str">
        <f t="shared" si="47"/>
        <v/>
      </c>
      <c r="M194" s="14" t="str">
        <f>IF(G194="","",(4.966747+(23.27979-4.966747)/(1+(C194/463.6174)))*_xlfn.XLOOKUP(engines!G194,LegendAndTables!$D$4:$D$11,LegendAndTables!$E$4:$E$11,0,0,1)*IF(O194=0,1,1.2)*(1-0.01*H194))</f>
        <v/>
      </c>
      <c r="N194" s="12" t="str">
        <f t="shared" ref="N194:N257" si="55">IF(G194="","",(127+(0.1*C194))*IF(I194=1,1.05,1))</f>
        <v/>
      </c>
      <c r="O194" s="7">
        <v>0</v>
      </c>
      <c r="P194" s="7">
        <v>446</v>
      </c>
      <c r="Q194" s="7">
        <v>596</v>
      </c>
      <c r="R194" s="12" t="str">
        <f t="shared" ref="R194:R257" si="56">IF(G194="","",((C194*5252)/L194)/0.73756)</f>
        <v/>
      </c>
      <c r="S194" s="15"/>
      <c r="T194" s="5" t="str">
        <f t="shared" si="48"/>
        <v>70241724</v>
      </c>
      <c r="U194" s="5" t="str">
        <f>IF(A194&lt;&gt;7,"",VLOOKUP(engines!$A194,LegendAndTables!$C$4:$D$11,2,FALSE))</f>
        <v>electric</v>
      </c>
      <c r="V194" s="12">
        <f t="shared" si="49"/>
        <v>330.4236985582188</v>
      </c>
      <c r="W194" s="12">
        <f t="shared" ref="W194:W257" si="57">IF(U194="","",C194*745.699872/V194)</f>
        <v>543.88855864808829</v>
      </c>
      <c r="X194" s="12">
        <f t="shared" ref="X194:X257" si="58">IF(U194="","",124.3065+(61.25141-124.3065)/(1+(C194/390.72)^1.907076))</f>
        <v>79.200341896833024</v>
      </c>
      <c r="Y194" s="14">
        <f t="shared" si="50"/>
        <v>7.2409308179590965</v>
      </c>
      <c r="Z194" s="12">
        <f t="shared" ref="Z194:Z257" si="59">IF(U194="","",((C194*5252)/4750)/0.73756)</f>
        <v>361.28571877114013</v>
      </c>
      <c r="AA194" s="15"/>
      <c r="AB194" s="5" t="str">
        <f t="shared" si="51"/>
        <v>70241724,241,361</v>
      </c>
      <c r="AC194" s="5" t="str">
        <f t="shared" si="52"/>
        <v/>
      </c>
      <c r="AD194" s="5" t="str">
        <f t="shared" si="53"/>
        <v>70241724,electric,330.423698558219,543.888558648088,79.200341896833,7.2409308179591</v>
      </c>
    </row>
    <row r="195" spans="1:30">
      <c r="A195" s="7">
        <v>2</v>
      </c>
      <c r="B195" s="5" t="str">
        <f t="shared" ref="B195:B258" si="60">IF(G195&lt;&gt;"",CONCATENATE(A195,RIGHT("0000"&amp;C195,4),RIGHT("00"&amp;H195,2),I195),CONCATENATE(A195,RIGHT("0000"&amp;C195,4),ROUND(Y195*100,0)))</f>
        <v>20447051</v>
      </c>
      <c r="C195" s="7">
        <v>447</v>
      </c>
      <c r="D195" s="12">
        <f t="shared" ref="D195:D258" si="61">ROUND(IF(R195&lt;&gt;"",R195,Z195),0)</f>
        <v>465</v>
      </c>
      <c r="E195" s="15"/>
      <c r="F195" s="5" t="str">
        <f t="shared" ref="F195:F258" si="62">IF(G195="","",B195)</f>
        <v>20447051</v>
      </c>
      <c r="G195" s="5" t="str">
        <f>IF(A195=7,"",VLOOKUP(engines!$A195,LegendAndTables!$C$4:$D$11,2,FALSE))</f>
        <v>regular unleaded</v>
      </c>
      <c r="H195" s="5">
        <f>IF(G195="","",IF(I195=0,_xlfn.XLOOKUP(J195,LegendAndTables!$D$14:$D$21,LegendAndTables!$C$14:$C$21,0,-1,2),_xlfn.XLOOKUP(J195,LegendAndTables!$E$14:$E$21,LegendAndTables!$C$14:$C$21,0,-1,2)))</f>
        <v>5</v>
      </c>
      <c r="I195" s="5">
        <f t="shared" ref="I195:I258" si="63">IF(G195="","",O195)</f>
        <v>1</v>
      </c>
      <c r="J195" s="12">
        <f t="shared" si="54"/>
        <v>2479.4076046260088</v>
      </c>
      <c r="K195" s="12">
        <f t="shared" ref="K195:K258" si="64">IF(G195="","",IF(G195="diesel",4500+P195,6000+P195)*IF(I195=1,1.05,1))</f>
        <v>7589.4000000000005</v>
      </c>
      <c r="L195" s="12">
        <f t="shared" ref="L195:L258" si="65">IF(G195="","",K195-Q195)</f>
        <v>6843.4000000000005</v>
      </c>
      <c r="M195" s="14">
        <f>IF(G195="","",(4.966747+(23.27979-4.966747)/(1+(C195/463.6174)))*_xlfn.XLOOKUP(engines!G195,LegendAndTables!$D$4:$D$11,LegendAndTables!$E$4:$E$11,0,0,1)*IF(O195=0,1,1.2)*(1-0.01*H195))</f>
        <v>16.291011843540918</v>
      </c>
      <c r="N195" s="12">
        <f t="shared" si="55"/>
        <v>180.285</v>
      </c>
      <c r="O195" s="7">
        <v>1</v>
      </c>
      <c r="P195" s="7">
        <v>1228</v>
      </c>
      <c r="Q195" s="7">
        <v>746</v>
      </c>
      <c r="R195" s="12">
        <f t="shared" si="56"/>
        <v>465.11779916538495</v>
      </c>
      <c r="S195" s="15"/>
      <c r="T195" s="5" t="str">
        <f t="shared" ref="T195:T258" si="66">IF(U195="","",B195)</f>
        <v/>
      </c>
      <c r="U195" s="5" t="str">
        <f>IF(A195&lt;&gt;7,"",VLOOKUP(engines!$A195,LegendAndTables!$C$4:$D$11,2,FALSE))</f>
        <v/>
      </c>
      <c r="V195" s="12" t="str">
        <f t="shared" ref="V195:V258" si="67">IF(U195="","",3669.741+(-11726.07-3669.741)/(1+(X195/0.00007159594)^0.09225318))</f>
        <v/>
      </c>
      <c r="W195" s="12" t="str">
        <f t="shared" si="57"/>
        <v/>
      </c>
      <c r="X195" s="12" t="str">
        <f t="shared" si="58"/>
        <v/>
      </c>
      <c r="Y195" s="14" t="str">
        <f t="shared" ref="Y195:Y258" si="68">IF(U195="","",(4.966747+(23.27979-4.966747)/(1+(C195/463.6174)))/2.35)</f>
        <v/>
      </c>
      <c r="Z195" s="12" t="str">
        <f t="shared" si="59"/>
        <v/>
      </c>
      <c r="AA195" s="15"/>
      <c r="AB195" s="5" t="str">
        <f t="shared" ref="AB195:AB258" si="69">B195&amp;","&amp;C195&amp;","&amp;D195</f>
        <v>20447051,447,465</v>
      </c>
      <c r="AC195" s="5" t="str">
        <f t="shared" ref="AC195:AC258" si="70">IF(F195&lt;&gt;"",F195&amp;","&amp;G195&amp;","&amp;H195&amp;","&amp;I195&amp;","&amp;J195&amp;","&amp;K195&amp;","&amp;L195&amp;","&amp;M195,"")</f>
        <v>20447051,regular unleaded,5,1,2479.40760462601,7589.4,6843.4,16.2910118435409</v>
      </c>
      <c r="AD195" s="5" t="str">
        <f t="shared" ref="AD195:AD258" si="71">IF(T195&lt;&gt;"",T195&amp;","&amp;U195&amp;","&amp;V195&amp;","&amp;W195&amp;","&amp;X195&amp;","&amp;Y195,"")</f>
        <v/>
      </c>
    </row>
    <row r="196" spans="1:30">
      <c r="A196" s="7">
        <v>3</v>
      </c>
      <c r="B196" s="5" t="str">
        <f t="shared" si="60"/>
        <v>30774080</v>
      </c>
      <c r="C196" s="7">
        <v>774</v>
      </c>
      <c r="D196" s="12">
        <f t="shared" si="61"/>
        <v>964</v>
      </c>
      <c r="E196" s="15"/>
      <c r="F196" s="5" t="str">
        <f t="shared" si="62"/>
        <v>30774080</v>
      </c>
      <c r="G196" s="5" t="str">
        <f>IF(A196=7,"",VLOOKUP(engines!$A196,LegendAndTables!$C$4:$D$11,2,FALSE))</f>
        <v>premium unleaded (required)</v>
      </c>
      <c r="H196" s="5">
        <f>IF(G196="","",IF(I196=0,_xlfn.XLOOKUP(J196,LegendAndTables!$D$14:$D$21,LegendAndTables!$C$14:$C$21,0,-1,2),_xlfn.XLOOKUP(J196,LegendAndTables!$E$14:$E$21,LegendAndTables!$C$14:$C$21,0,-1,2)))</f>
        <v>8</v>
      </c>
      <c r="I196" s="5">
        <f t="shared" si="63"/>
        <v>0</v>
      </c>
      <c r="J196" s="12">
        <f t="shared" si="54"/>
        <v>3786.6927592954989</v>
      </c>
      <c r="K196" s="12">
        <f t="shared" si="64"/>
        <v>6590</v>
      </c>
      <c r="L196" s="12">
        <f t="shared" si="65"/>
        <v>5720</v>
      </c>
      <c r="M196" s="14">
        <f>IF(G196="","",(4.966747+(23.27979-4.966747)/(1+(C196/463.6174)))*_xlfn.XLOOKUP(engines!G196,LegendAndTables!$D$4:$D$11,LegendAndTables!$E$4:$E$11,0,0,1)*IF(O196=0,1,1.2)*(1-0.01*H196))</f>
        <v>11.207170947089036</v>
      </c>
      <c r="N196" s="12">
        <f t="shared" si="55"/>
        <v>204.4</v>
      </c>
      <c r="O196" s="7">
        <v>0</v>
      </c>
      <c r="P196" s="7">
        <v>590</v>
      </c>
      <c r="Q196" s="7">
        <v>870</v>
      </c>
      <c r="R196" s="12">
        <f t="shared" si="56"/>
        <v>963.54564682565115</v>
      </c>
      <c r="S196" s="15"/>
      <c r="T196" s="5" t="str">
        <f t="shared" si="66"/>
        <v/>
      </c>
      <c r="U196" s="5" t="str">
        <f>IF(A196&lt;&gt;7,"",VLOOKUP(engines!$A196,LegendAndTables!$C$4:$D$11,2,FALSE))</f>
        <v/>
      </c>
      <c r="V196" s="12" t="str">
        <f t="shared" si="67"/>
        <v/>
      </c>
      <c r="W196" s="12" t="str">
        <f t="shared" si="57"/>
        <v/>
      </c>
      <c r="X196" s="12" t="str">
        <f t="shared" si="58"/>
        <v/>
      </c>
      <c r="Y196" s="14" t="str">
        <f t="shared" si="68"/>
        <v/>
      </c>
      <c r="Z196" s="12" t="str">
        <f t="shared" si="59"/>
        <v/>
      </c>
      <c r="AA196" s="15"/>
      <c r="AB196" s="5" t="str">
        <f t="shared" si="69"/>
        <v>30774080,774,964</v>
      </c>
      <c r="AC196" s="5" t="str">
        <f t="shared" si="70"/>
        <v>30774080,premium unleaded (required),8,0,3786.6927592955,6590,5720,11.207170947089</v>
      </c>
      <c r="AD196" s="5" t="str">
        <f t="shared" si="71"/>
        <v/>
      </c>
    </row>
    <row r="197" spans="1:30">
      <c r="A197" s="7">
        <v>3</v>
      </c>
      <c r="B197" s="5" t="str">
        <f t="shared" si="60"/>
        <v>30993081</v>
      </c>
      <c r="C197" s="7">
        <v>993</v>
      </c>
      <c r="D197" s="12">
        <f t="shared" si="61"/>
        <v>1255</v>
      </c>
      <c r="E197" s="15"/>
      <c r="F197" s="5" t="str">
        <f t="shared" si="62"/>
        <v>30993081</v>
      </c>
      <c r="G197" s="5" t="str">
        <f>IF(A197=7,"",VLOOKUP(engines!$A197,LegendAndTables!$C$4:$D$11,2,FALSE))</f>
        <v>premium unleaded (required)</v>
      </c>
      <c r="H197" s="5">
        <f>IF(G197="","",IF(I197=0,_xlfn.XLOOKUP(J197,LegendAndTables!$D$14:$D$21,LegendAndTables!$C$14:$C$21,0,-1,2),_xlfn.XLOOKUP(J197,LegendAndTables!$E$14:$E$21,LegendAndTables!$C$14:$C$21,0,-1,2)))</f>
        <v>8</v>
      </c>
      <c r="I197" s="5">
        <f t="shared" si="63"/>
        <v>1</v>
      </c>
      <c r="J197" s="12">
        <f t="shared" si="54"/>
        <v>4179.0291016981255</v>
      </c>
      <c r="K197" s="12">
        <f t="shared" si="64"/>
        <v>6410.25</v>
      </c>
      <c r="L197" s="12">
        <f t="shared" si="65"/>
        <v>5633.25</v>
      </c>
      <c r="M197" s="14">
        <f>IF(G197="","",(4.966747+(23.27979-4.966747)/(1+(C197/463.6174)))*_xlfn.XLOOKUP(engines!G197,LegendAndTables!$D$4:$D$11,LegendAndTables!$E$4:$E$11,0,0,1)*IF(O197=0,1,1.2)*(1-0.01*H197))</f>
        <v>12.275765174865001</v>
      </c>
      <c r="N197" s="12">
        <f t="shared" si="55"/>
        <v>237.61500000000001</v>
      </c>
      <c r="O197" s="7">
        <v>1</v>
      </c>
      <c r="P197" s="7">
        <v>105</v>
      </c>
      <c r="Q197" s="7">
        <v>777</v>
      </c>
      <c r="R197" s="12">
        <f t="shared" si="56"/>
        <v>1255.2134520002478</v>
      </c>
      <c r="S197" s="15"/>
      <c r="T197" s="5" t="str">
        <f t="shared" si="66"/>
        <v/>
      </c>
      <c r="U197" s="5" t="str">
        <f>IF(A197&lt;&gt;7,"",VLOOKUP(engines!$A197,LegendAndTables!$C$4:$D$11,2,FALSE))</f>
        <v/>
      </c>
      <c r="V197" s="12" t="str">
        <f t="shared" si="67"/>
        <v/>
      </c>
      <c r="W197" s="12" t="str">
        <f t="shared" si="57"/>
        <v/>
      </c>
      <c r="X197" s="12" t="str">
        <f t="shared" si="58"/>
        <v/>
      </c>
      <c r="Y197" s="14" t="str">
        <f t="shared" si="68"/>
        <v/>
      </c>
      <c r="Z197" s="12" t="str">
        <f t="shared" si="59"/>
        <v/>
      </c>
      <c r="AA197" s="15"/>
      <c r="AB197" s="5" t="str">
        <f t="shared" si="69"/>
        <v>30993081,993,1255</v>
      </c>
      <c r="AC197" s="5" t="str">
        <f t="shared" si="70"/>
        <v>30993081,premium unleaded (required),8,1,4179.02910169813,6410.25,5633.25,12.275765174865</v>
      </c>
      <c r="AD197" s="5" t="str">
        <f t="shared" si="71"/>
        <v/>
      </c>
    </row>
    <row r="198" spans="1:30">
      <c r="A198" s="7">
        <v>1</v>
      </c>
      <c r="B198" s="5" t="str">
        <f t="shared" si="60"/>
        <v>10646061</v>
      </c>
      <c r="C198" s="7">
        <v>646</v>
      </c>
      <c r="D198" s="12">
        <f t="shared" si="61"/>
        <v>770</v>
      </c>
      <c r="E198" s="15"/>
      <c r="F198" s="5" t="str">
        <f t="shared" si="62"/>
        <v>10646061</v>
      </c>
      <c r="G198" s="5" t="str">
        <f>IF(A198=7,"",VLOOKUP(engines!$A198,LegendAndTables!$C$4:$D$11,2,FALSE))</f>
        <v>premium unleaded (recommended)</v>
      </c>
      <c r="H198" s="5">
        <f>IF(G198="","",IF(I198=0,_xlfn.XLOOKUP(J198,LegendAndTables!$D$14:$D$21,LegendAndTables!$C$14:$C$21,0,-1,2),_xlfn.XLOOKUP(J198,LegendAndTables!$E$14:$E$21,LegendAndTables!$C$14:$C$21,0,-1,2)))</f>
        <v>6</v>
      </c>
      <c r="I198" s="5">
        <f t="shared" si="63"/>
        <v>1</v>
      </c>
      <c r="J198" s="12">
        <f t="shared" si="54"/>
        <v>3211.0547768167808</v>
      </c>
      <c r="K198" s="12">
        <f t="shared" si="64"/>
        <v>6543.6</v>
      </c>
      <c r="L198" s="12">
        <f t="shared" si="65"/>
        <v>5975.6</v>
      </c>
      <c r="M198" s="14">
        <f>IF(G198="","",(4.966747+(23.27979-4.966747)/(1+(C198/463.6174)))*_xlfn.XLOOKUP(engines!G198,LegendAndTables!$D$4:$D$11,LegendAndTables!$E$4:$E$11,0,0,1)*IF(O198=0,1,1.2)*(1-0.01*H198))</f>
        <v>14.375724497540242</v>
      </c>
      <c r="N198" s="12">
        <f t="shared" si="55"/>
        <v>201.18000000000004</v>
      </c>
      <c r="O198" s="7">
        <v>1</v>
      </c>
      <c r="P198" s="7">
        <v>232</v>
      </c>
      <c r="Q198" s="7">
        <v>568</v>
      </c>
      <c r="R198" s="12">
        <f t="shared" si="56"/>
        <v>769.80080546729823</v>
      </c>
      <c r="S198" s="15"/>
      <c r="T198" s="5" t="str">
        <f t="shared" si="66"/>
        <v/>
      </c>
      <c r="U198" s="5" t="str">
        <f>IF(A198&lt;&gt;7,"",VLOOKUP(engines!$A198,LegendAndTables!$C$4:$D$11,2,FALSE))</f>
        <v/>
      </c>
      <c r="V198" s="12" t="str">
        <f t="shared" si="67"/>
        <v/>
      </c>
      <c r="W198" s="12" t="str">
        <f t="shared" si="57"/>
        <v/>
      </c>
      <c r="X198" s="12" t="str">
        <f t="shared" si="58"/>
        <v/>
      </c>
      <c r="Y198" s="14" t="str">
        <f t="shared" si="68"/>
        <v/>
      </c>
      <c r="Z198" s="12" t="str">
        <f t="shared" si="59"/>
        <v/>
      </c>
      <c r="AA198" s="15"/>
      <c r="AB198" s="5" t="str">
        <f t="shared" si="69"/>
        <v>10646061,646,770</v>
      </c>
      <c r="AC198" s="5" t="str">
        <f t="shared" si="70"/>
        <v>10646061,premium unleaded (recommended),6,1,3211.05477681678,6543.6,5975.6,14.3757244975402</v>
      </c>
      <c r="AD198" s="5" t="str">
        <f t="shared" si="71"/>
        <v/>
      </c>
    </row>
    <row r="199" spans="1:30">
      <c r="A199" s="7">
        <v>3</v>
      </c>
      <c r="B199" s="5" t="str">
        <f t="shared" si="60"/>
        <v>31469101</v>
      </c>
      <c r="C199" s="7">
        <v>1469</v>
      </c>
      <c r="D199" s="12">
        <f t="shared" si="61"/>
        <v>1532</v>
      </c>
      <c r="E199" s="15"/>
      <c r="F199" s="5" t="str">
        <f t="shared" si="62"/>
        <v>31469101</v>
      </c>
      <c r="G199" s="5" t="str">
        <f>IF(A199=7,"",VLOOKUP(engines!$A199,LegendAndTables!$C$4:$D$11,2,FALSE))</f>
        <v>premium unleaded (required)</v>
      </c>
      <c r="H199" s="5">
        <f>IF(G199="","",IF(I199=0,_xlfn.XLOOKUP(J199,LegendAndTables!$D$14:$D$21,LegendAndTables!$C$14:$C$21,0,-1,2),_xlfn.XLOOKUP(J199,LegendAndTables!$E$14:$E$21,LegendAndTables!$C$14:$C$21,0,-1,2)))</f>
        <v>10</v>
      </c>
      <c r="I199" s="5">
        <f t="shared" si="63"/>
        <v>1</v>
      </c>
      <c r="J199" s="12">
        <f t="shared" si="54"/>
        <v>5107.8773970340235</v>
      </c>
      <c r="K199" s="12">
        <f t="shared" si="64"/>
        <v>7573.6500000000005</v>
      </c>
      <c r="L199" s="12">
        <f t="shared" si="65"/>
        <v>6828.6500000000005</v>
      </c>
      <c r="M199" s="14">
        <f>IF(G199="","",(4.966747+(23.27979-4.966747)/(1+(C199/463.6174)))*_xlfn.XLOOKUP(engines!G199,LegendAndTables!$D$4:$D$11,LegendAndTables!$E$4:$E$11,0,0,1)*IF(O199=0,1,1.2)*(1-0.01*H199))</f>
        <v>10.411930572687016</v>
      </c>
      <c r="N199" s="12">
        <f t="shared" si="55"/>
        <v>287.59499999999997</v>
      </c>
      <c r="O199" s="7">
        <v>1</v>
      </c>
      <c r="P199" s="7">
        <v>1213</v>
      </c>
      <c r="Q199" s="7">
        <v>745</v>
      </c>
      <c r="R199" s="12">
        <f t="shared" si="56"/>
        <v>1531.8431677004271</v>
      </c>
      <c r="S199" s="15"/>
      <c r="T199" s="5" t="str">
        <f t="shared" si="66"/>
        <v/>
      </c>
      <c r="U199" s="5" t="str">
        <f>IF(A199&lt;&gt;7,"",VLOOKUP(engines!$A199,LegendAndTables!$C$4:$D$11,2,FALSE))</f>
        <v/>
      </c>
      <c r="V199" s="12" t="str">
        <f t="shared" si="67"/>
        <v/>
      </c>
      <c r="W199" s="12" t="str">
        <f t="shared" si="57"/>
        <v/>
      </c>
      <c r="X199" s="12" t="str">
        <f t="shared" si="58"/>
        <v/>
      </c>
      <c r="Y199" s="14" t="str">
        <f t="shared" si="68"/>
        <v/>
      </c>
      <c r="Z199" s="12" t="str">
        <f t="shared" si="59"/>
        <v/>
      </c>
      <c r="AA199" s="15"/>
      <c r="AB199" s="5" t="str">
        <f t="shared" si="69"/>
        <v>31469101,1469,1532</v>
      </c>
      <c r="AC199" s="5" t="str">
        <f t="shared" si="70"/>
        <v>31469101,premium unleaded (required),10,1,5107.87739703402,7573.65,6828.65,10.411930572687</v>
      </c>
      <c r="AD199" s="5" t="str">
        <f t="shared" si="71"/>
        <v/>
      </c>
    </row>
    <row r="200" spans="1:30">
      <c r="A200" s="7">
        <v>8</v>
      </c>
      <c r="B200" s="5" t="str">
        <f t="shared" si="60"/>
        <v>81306081</v>
      </c>
      <c r="C200" s="7">
        <v>1306</v>
      </c>
      <c r="D200" s="12">
        <f t="shared" si="61"/>
        <v>1493</v>
      </c>
      <c r="E200" s="15"/>
      <c r="F200" s="5" t="str">
        <f t="shared" si="62"/>
        <v>81306081</v>
      </c>
      <c r="G200" s="5" t="str">
        <f>IF(A200=7,"",VLOOKUP(engines!$A200,LegendAndTables!$C$4:$D$11,2,FALSE))</f>
        <v>flex-fuel (unleaded/E85)</v>
      </c>
      <c r="H200" s="5">
        <f>IF(G200="","",IF(I200=0,_xlfn.XLOOKUP(J200,LegendAndTables!$D$14:$D$21,LegendAndTables!$C$14:$C$21,0,-1,2),_xlfn.XLOOKUP(J200,LegendAndTables!$E$14:$E$21,LegendAndTables!$C$14:$C$21,0,-1,2)))</f>
        <v>8</v>
      </c>
      <c r="I200" s="5">
        <f t="shared" si="63"/>
        <v>1</v>
      </c>
      <c r="J200" s="12">
        <f t="shared" si="54"/>
        <v>4828.4531203785855</v>
      </c>
      <c r="K200" s="12">
        <f t="shared" si="64"/>
        <v>6990.9000000000005</v>
      </c>
      <c r="L200" s="12">
        <f t="shared" si="65"/>
        <v>6228.9000000000005</v>
      </c>
      <c r="M200" s="14">
        <f>IF(G200="","",(4.966747+(23.27979-4.966747)/(1+(C200/463.6174)))*_xlfn.XLOOKUP(engines!G200,LegendAndTables!$D$4:$D$11,LegendAndTables!$E$4:$E$11,0,0,1)*IF(O200=0,1,1.2)*(1-0.01*H200))</f>
        <v>11.53464740517642</v>
      </c>
      <c r="N200" s="12">
        <f t="shared" si="55"/>
        <v>270.48</v>
      </c>
      <c r="O200" s="7">
        <v>1</v>
      </c>
      <c r="P200" s="7">
        <v>658</v>
      </c>
      <c r="Q200" s="7">
        <v>762</v>
      </c>
      <c r="R200" s="12">
        <f t="shared" si="56"/>
        <v>1492.9978421403055</v>
      </c>
      <c r="S200" s="15"/>
      <c r="T200" s="5" t="str">
        <f t="shared" si="66"/>
        <v/>
      </c>
      <c r="U200" s="5" t="str">
        <f>IF(A200&lt;&gt;7,"",VLOOKUP(engines!$A200,LegendAndTables!$C$4:$D$11,2,FALSE))</f>
        <v/>
      </c>
      <c r="V200" s="12" t="str">
        <f t="shared" si="67"/>
        <v/>
      </c>
      <c r="W200" s="12" t="str">
        <f t="shared" si="57"/>
        <v/>
      </c>
      <c r="X200" s="12" t="str">
        <f t="shared" si="58"/>
        <v/>
      </c>
      <c r="Y200" s="14" t="str">
        <f t="shared" si="68"/>
        <v/>
      </c>
      <c r="Z200" s="12" t="str">
        <f t="shared" si="59"/>
        <v/>
      </c>
      <c r="AA200" s="15"/>
      <c r="AB200" s="5" t="str">
        <f t="shared" si="69"/>
        <v>81306081,1306,1493</v>
      </c>
      <c r="AC200" s="5" t="str">
        <f t="shared" si="70"/>
        <v>81306081,flex-fuel (unleaded/E85),8,1,4828.45312037859,6990.9,6228.9,11.5346474051764</v>
      </c>
      <c r="AD200" s="5" t="str">
        <f t="shared" si="71"/>
        <v/>
      </c>
    </row>
    <row r="201" spans="1:30">
      <c r="A201" s="7">
        <v>6</v>
      </c>
      <c r="B201" s="5" t="str">
        <f t="shared" si="60"/>
        <v>60968080</v>
      </c>
      <c r="C201" s="7">
        <v>968</v>
      </c>
      <c r="D201" s="12">
        <f t="shared" si="61"/>
        <v>1138</v>
      </c>
      <c r="E201" s="15"/>
      <c r="F201" s="5" t="str">
        <f t="shared" si="62"/>
        <v>60968080</v>
      </c>
      <c r="G201" s="5" t="str">
        <f>IF(A201=7,"",VLOOKUP(engines!$A201,LegendAndTables!$C$4:$D$11,2,FALSE))</f>
        <v>flex-fuel (premium unleaded required/E85)</v>
      </c>
      <c r="H201" s="5">
        <f>IF(G201="","",IF(I201=0,_xlfn.XLOOKUP(J201,LegendAndTables!$D$14:$D$21,LegendAndTables!$C$14:$C$21,0,-1,2),_xlfn.XLOOKUP(J201,LegendAndTables!$E$14:$E$21,LegendAndTables!$C$14:$C$21,0,-1,2)))</f>
        <v>8</v>
      </c>
      <c r="I201" s="5">
        <f t="shared" si="63"/>
        <v>0</v>
      </c>
      <c r="J201" s="12">
        <f t="shared" si="54"/>
        <v>4325.2904378909743</v>
      </c>
      <c r="K201" s="12">
        <f t="shared" si="64"/>
        <v>7006</v>
      </c>
      <c r="L201" s="12">
        <f t="shared" si="65"/>
        <v>6058</v>
      </c>
      <c r="M201" s="14">
        <f>IF(G201="","",(4.966747+(23.27979-4.966747)/(1+(C201/463.6174)))*_xlfn.XLOOKUP(engines!G201,LegendAndTables!$D$4:$D$11,LegendAndTables!$E$4:$E$11,0,0,1)*IF(O201=0,1,1.2)*(1-0.01*H201))</f>
        <v>11.128296021467005</v>
      </c>
      <c r="N201" s="12">
        <f t="shared" si="55"/>
        <v>223.8</v>
      </c>
      <c r="O201" s="7">
        <v>0</v>
      </c>
      <c r="P201" s="7">
        <v>1006</v>
      </c>
      <c r="Q201" s="7">
        <v>948</v>
      </c>
      <c r="R201" s="12">
        <f t="shared" si="56"/>
        <v>1137.8197033857375</v>
      </c>
      <c r="S201" s="15"/>
      <c r="T201" s="5" t="str">
        <f t="shared" si="66"/>
        <v/>
      </c>
      <c r="U201" s="5" t="str">
        <f>IF(A201&lt;&gt;7,"",VLOOKUP(engines!$A201,LegendAndTables!$C$4:$D$11,2,FALSE))</f>
        <v/>
      </c>
      <c r="V201" s="12" t="str">
        <f t="shared" si="67"/>
        <v/>
      </c>
      <c r="W201" s="12" t="str">
        <f t="shared" si="57"/>
        <v/>
      </c>
      <c r="X201" s="12" t="str">
        <f t="shared" si="58"/>
        <v/>
      </c>
      <c r="Y201" s="14" t="str">
        <f t="shared" si="68"/>
        <v/>
      </c>
      <c r="Z201" s="12" t="str">
        <f t="shared" si="59"/>
        <v/>
      </c>
      <c r="AA201" s="15"/>
      <c r="AB201" s="5" t="str">
        <f t="shared" si="69"/>
        <v>60968080,968,1138</v>
      </c>
      <c r="AC201" s="5" t="str">
        <f t="shared" si="70"/>
        <v>60968080,flex-fuel (premium unleaded required/E85),8,0,4325.29043789097,7006,6058,11.128296021467</v>
      </c>
      <c r="AD201" s="5" t="str">
        <f t="shared" si="71"/>
        <v/>
      </c>
    </row>
    <row r="202" spans="1:30">
      <c r="A202" s="7">
        <v>5</v>
      </c>
      <c r="B202" s="5" t="str">
        <f t="shared" si="60"/>
        <v>50913080</v>
      </c>
      <c r="C202" s="7">
        <v>913</v>
      </c>
      <c r="D202" s="12">
        <f t="shared" si="61"/>
        <v>1008</v>
      </c>
      <c r="E202" s="15"/>
      <c r="F202" s="5" t="str">
        <f t="shared" si="62"/>
        <v>50913080</v>
      </c>
      <c r="G202" s="5" t="str">
        <f>IF(A202=7,"",VLOOKUP(engines!$A202,LegendAndTables!$C$4:$D$11,2,FALSE))</f>
        <v>flex-fuel (premium unleaded recommended/E85)</v>
      </c>
      <c r="H202" s="5">
        <f>IF(G202="","",IF(I202=0,_xlfn.XLOOKUP(J202,LegendAndTables!$D$14:$D$21,LegendAndTables!$C$14:$C$21,0,-1,2),_xlfn.XLOOKUP(J202,LegendAndTables!$E$14:$E$21,LegendAndTables!$C$14:$C$21,0,-1,2)))</f>
        <v>8</v>
      </c>
      <c r="I202" s="5">
        <f t="shared" si="63"/>
        <v>0</v>
      </c>
      <c r="J202" s="12">
        <f t="shared" si="54"/>
        <v>4182.3179111314703</v>
      </c>
      <c r="K202" s="12">
        <f t="shared" si="64"/>
        <v>7156</v>
      </c>
      <c r="L202" s="12">
        <f t="shared" si="65"/>
        <v>6451</v>
      </c>
      <c r="M202" s="14">
        <f>IF(G202="","",(4.966747+(23.27979-4.966747)/(1+(C202/463.6174)))*_xlfn.XLOOKUP(engines!G202,LegendAndTables!$D$4:$D$11,LegendAndTables!$E$4:$E$11,0,0,1)*IF(O202=0,1,1.2)*(1-0.01*H202))</f>
        <v>11.0629571925479</v>
      </c>
      <c r="N202" s="12">
        <f t="shared" si="55"/>
        <v>218.3</v>
      </c>
      <c r="O202" s="7">
        <v>0</v>
      </c>
      <c r="P202" s="7">
        <v>1156</v>
      </c>
      <c r="Q202" s="7">
        <v>705</v>
      </c>
      <c r="R202" s="12">
        <f t="shared" si="56"/>
        <v>1007.7924429232188</v>
      </c>
      <c r="S202" s="15"/>
      <c r="T202" s="5" t="str">
        <f t="shared" si="66"/>
        <v/>
      </c>
      <c r="U202" s="5" t="str">
        <f>IF(A202&lt;&gt;7,"",VLOOKUP(engines!$A202,LegendAndTables!$C$4:$D$11,2,FALSE))</f>
        <v/>
      </c>
      <c r="V202" s="12" t="str">
        <f t="shared" si="67"/>
        <v/>
      </c>
      <c r="W202" s="12" t="str">
        <f t="shared" si="57"/>
        <v/>
      </c>
      <c r="X202" s="12" t="str">
        <f t="shared" si="58"/>
        <v/>
      </c>
      <c r="Y202" s="14" t="str">
        <f t="shared" si="68"/>
        <v/>
      </c>
      <c r="Z202" s="12" t="str">
        <f t="shared" si="59"/>
        <v/>
      </c>
      <c r="AA202" s="15"/>
      <c r="AB202" s="5" t="str">
        <f t="shared" si="69"/>
        <v>50913080,913,1008</v>
      </c>
      <c r="AC202" s="5" t="str">
        <f t="shared" si="70"/>
        <v>50913080,flex-fuel (premium unleaded recommended/E85),8,0,4182.31791113147,7156,6451,11.0629571925479</v>
      </c>
      <c r="AD202" s="5" t="str">
        <f t="shared" si="71"/>
        <v/>
      </c>
    </row>
    <row r="203" spans="1:30">
      <c r="A203" s="7">
        <v>2</v>
      </c>
      <c r="B203" s="5" t="str">
        <f t="shared" si="60"/>
        <v>21184080</v>
      </c>
      <c r="C203" s="7">
        <v>1184</v>
      </c>
      <c r="D203" s="12">
        <f t="shared" si="61"/>
        <v>1518</v>
      </c>
      <c r="E203" s="15"/>
      <c r="F203" s="5" t="str">
        <f t="shared" si="62"/>
        <v>21184080</v>
      </c>
      <c r="G203" s="5" t="str">
        <f>IF(A203=7,"",VLOOKUP(engines!$A203,LegendAndTables!$C$4:$D$11,2,FALSE))</f>
        <v>regular unleaded</v>
      </c>
      <c r="H203" s="5">
        <f>IF(G203="","",IF(I203=0,_xlfn.XLOOKUP(J203,LegendAndTables!$D$14:$D$21,LegendAndTables!$C$14:$C$21,0,-1,2),_xlfn.XLOOKUP(J203,LegendAndTables!$E$14:$E$21,LegendAndTables!$C$14:$C$21,0,-1,2)))</f>
        <v>8</v>
      </c>
      <c r="I203" s="5">
        <f t="shared" si="63"/>
        <v>0</v>
      </c>
      <c r="J203" s="12">
        <f t="shared" si="54"/>
        <v>4824.7758761206196</v>
      </c>
      <c r="K203" s="12">
        <f t="shared" si="64"/>
        <v>6487</v>
      </c>
      <c r="L203" s="12">
        <f t="shared" si="65"/>
        <v>5555</v>
      </c>
      <c r="M203" s="14">
        <f>IF(G203="","",(4.966747+(23.27979-4.966747)/(1+(C203/463.6174)))*_xlfn.XLOOKUP(engines!G203,LegendAndTables!$D$4:$D$11,LegendAndTables!$E$4:$E$11,0,0,1)*IF(O203=0,1,1.2)*(1-0.01*H203))</f>
        <v>9.3102079569676324</v>
      </c>
      <c r="N203" s="12">
        <f t="shared" si="55"/>
        <v>245.4</v>
      </c>
      <c r="O203" s="7">
        <v>0</v>
      </c>
      <c r="P203" s="7">
        <v>487</v>
      </c>
      <c r="Q203" s="7">
        <v>932</v>
      </c>
      <c r="R203" s="12">
        <f t="shared" si="56"/>
        <v>1517.7316853112723</v>
      </c>
      <c r="S203" s="15"/>
      <c r="T203" s="5" t="str">
        <f t="shared" si="66"/>
        <v/>
      </c>
      <c r="U203" s="5" t="str">
        <f>IF(A203&lt;&gt;7,"",VLOOKUP(engines!$A203,LegendAndTables!$C$4:$D$11,2,FALSE))</f>
        <v/>
      </c>
      <c r="V203" s="12" t="str">
        <f t="shared" si="67"/>
        <v/>
      </c>
      <c r="W203" s="12" t="str">
        <f t="shared" si="57"/>
        <v/>
      </c>
      <c r="X203" s="12" t="str">
        <f t="shared" si="58"/>
        <v/>
      </c>
      <c r="Y203" s="14" t="str">
        <f t="shared" si="68"/>
        <v/>
      </c>
      <c r="Z203" s="12" t="str">
        <f t="shared" si="59"/>
        <v/>
      </c>
      <c r="AA203" s="15"/>
      <c r="AB203" s="5" t="str">
        <f t="shared" si="69"/>
        <v>21184080,1184,1518</v>
      </c>
      <c r="AC203" s="5" t="str">
        <f t="shared" si="70"/>
        <v>21184080,regular unleaded,8,0,4824.77587612062,6487,5555,9.31020795696763</v>
      </c>
      <c r="AD203" s="5" t="str">
        <f t="shared" si="71"/>
        <v/>
      </c>
    </row>
    <row r="204" spans="1:30">
      <c r="A204" s="7">
        <v>4</v>
      </c>
      <c r="B204" s="5" t="str">
        <f t="shared" si="60"/>
        <v>41154080</v>
      </c>
      <c r="C204" s="7">
        <v>1154</v>
      </c>
      <c r="D204" s="12">
        <f t="shared" si="61"/>
        <v>1728</v>
      </c>
      <c r="E204" s="15"/>
      <c r="F204" s="5" t="str">
        <f t="shared" si="62"/>
        <v>41154080</v>
      </c>
      <c r="G204" s="5" t="str">
        <f>IF(A204=7,"",VLOOKUP(engines!$A204,LegendAndTables!$C$4:$D$11,2,FALSE))</f>
        <v>diesel</v>
      </c>
      <c r="H204" s="5">
        <f>IF(G204="","",IF(I204=0,_xlfn.XLOOKUP(J204,LegendAndTables!$D$14:$D$21,LegendAndTables!$C$14:$C$21,0,-1,2),_xlfn.XLOOKUP(J204,LegendAndTables!$E$14:$E$21,LegendAndTables!$C$14:$C$21,0,-1,2)))</f>
        <v>8</v>
      </c>
      <c r="I204" s="5">
        <f t="shared" si="63"/>
        <v>0</v>
      </c>
      <c r="J204" s="12">
        <f t="shared" si="54"/>
        <v>4760.7260726072609</v>
      </c>
      <c r="K204" s="12">
        <f t="shared" si="64"/>
        <v>5451</v>
      </c>
      <c r="L204" s="12">
        <f t="shared" si="65"/>
        <v>4756</v>
      </c>
      <c r="M204" s="14">
        <f>IF(G204="","",(4.966747+(23.27979-4.966747)/(1+(C204/463.6174)))*_xlfn.XLOOKUP(engines!G204,LegendAndTables!$D$4:$D$11,LegendAndTables!$E$4:$E$11,0,0,1)*IF(O204=0,1,1.2)*(1-0.01*H204))</f>
        <v>11.277755847817897</v>
      </c>
      <c r="N204" s="12">
        <f t="shared" si="55"/>
        <v>242.4</v>
      </c>
      <c r="O204" s="7">
        <v>0</v>
      </c>
      <c r="P204" s="7">
        <v>951</v>
      </c>
      <c r="Q204" s="7">
        <v>695</v>
      </c>
      <c r="R204" s="12">
        <f t="shared" si="56"/>
        <v>1727.7914662448695</v>
      </c>
      <c r="S204" s="15"/>
      <c r="T204" s="5" t="str">
        <f t="shared" si="66"/>
        <v/>
      </c>
      <c r="U204" s="5" t="str">
        <f>IF(A204&lt;&gt;7,"",VLOOKUP(engines!$A204,LegendAndTables!$C$4:$D$11,2,FALSE))</f>
        <v/>
      </c>
      <c r="V204" s="12" t="str">
        <f t="shared" si="67"/>
        <v/>
      </c>
      <c r="W204" s="12" t="str">
        <f t="shared" si="57"/>
        <v/>
      </c>
      <c r="X204" s="12" t="str">
        <f t="shared" si="58"/>
        <v/>
      </c>
      <c r="Y204" s="14" t="str">
        <f t="shared" si="68"/>
        <v/>
      </c>
      <c r="Z204" s="12" t="str">
        <f t="shared" si="59"/>
        <v/>
      </c>
      <c r="AA204" s="15"/>
      <c r="AB204" s="5" t="str">
        <f t="shared" si="69"/>
        <v>41154080,1154,1728</v>
      </c>
      <c r="AC204" s="5" t="str">
        <f t="shared" si="70"/>
        <v>41154080,diesel,8,0,4760.72607260726,5451,4756,11.2777558478179</v>
      </c>
      <c r="AD204" s="5" t="str">
        <f t="shared" si="71"/>
        <v/>
      </c>
    </row>
    <row r="205" spans="1:30">
      <c r="A205" s="7">
        <v>7</v>
      </c>
      <c r="B205" s="5" t="str">
        <f t="shared" si="60"/>
        <v>70232731</v>
      </c>
      <c r="C205" s="7">
        <v>232</v>
      </c>
      <c r="D205" s="12">
        <f t="shared" si="61"/>
        <v>348</v>
      </c>
      <c r="E205" s="15"/>
      <c r="F205" s="5" t="str">
        <f t="shared" si="62"/>
        <v/>
      </c>
      <c r="G205" s="5" t="str">
        <f>IF(A205=7,"",VLOOKUP(engines!$A205,LegendAndTables!$C$4:$D$11,2,FALSE))</f>
        <v/>
      </c>
      <c r="H205" s="5" t="str">
        <f>IF(G205="","",IF(I205=0,_xlfn.XLOOKUP(J205,LegendAndTables!$D$14:$D$21,LegendAndTables!$C$14:$C$21,0,-1,2),_xlfn.XLOOKUP(J205,LegendAndTables!$E$14:$E$21,LegendAndTables!$C$14:$C$21,0,-1,2)))</f>
        <v/>
      </c>
      <c r="I205" s="5" t="str">
        <f t="shared" si="63"/>
        <v/>
      </c>
      <c r="J205" s="12" t="str">
        <f t="shared" si="54"/>
        <v/>
      </c>
      <c r="K205" s="12" t="str">
        <f t="shared" si="64"/>
        <v/>
      </c>
      <c r="L205" s="12" t="str">
        <f t="shared" si="65"/>
        <v/>
      </c>
      <c r="M205" s="14" t="str">
        <f>IF(G205="","",(4.966747+(23.27979-4.966747)/(1+(C205/463.6174)))*_xlfn.XLOOKUP(engines!G205,LegendAndTables!$D$4:$D$11,LegendAndTables!$E$4:$E$11,0,0,1)*IF(O205=0,1,1.2)*(1-0.01*H205))</f>
        <v/>
      </c>
      <c r="N205" s="12" t="str">
        <f t="shared" si="55"/>
        <v/>
      </c>
      <c r="O205" s="7">
        <v>0</v>
      </c>
      <c r="P205" s="7">
        <v>390</v>
      </c>
      <c r="Q205" s="7">
        <v>880</v>
      </c>
      <c r="R205" s="12" t="str">
        <f t="shared" si="56"/>
        <v/>
      </c>
      <c r="S205" s="15"/>
      <c r="T205" s="5" t="str">
        <f t="shared" si="66"/>
        <v>70232731</v>
      </c>
      <c r="U205" s="5" t="str">
        <f>IF(A205&lt;&gt;7,"",VLOOKUP(engines!$A205,LegendAndTables!$C$4:$D$11,2,FALSE))</f>
        <v>electric</v>
      </c>
      <c r="V205" s="12">
        <f t="shared" si="67"/>
        <v>327.61275428731869</v>
      </c>
      <c r="W205" s="12">
        <f t="shared" si="57"/>
        <v>528.06970436894437</v>
      </c>
      <c r="X205" s="12">
        <f t="shared" si="58"/>
        <v>78.283144600976556</v>
      </c>
      <c r="Y205" s="14">
        <f t="shared" si="68"/>
        <v>7.3072701491867411</v>
      </c>
      <c r="Z205" s="12">
        <f t="shared" si="59"/>
        <v>347.79372097470753</v>
      </c>
      <c r="AA205" s="15"/>
      <c r="AB205" s="5" t="str">
        <f t="shared" si="69"/>
        <v>70232731,232,348</v>
      </c>
      <c r="AC205" s="5" t="str">
        <f t="shared" si="70"/>
        <v/>
      </c>
      <c r="AD205" s="5" t="str">
        <f t="shared" si="71"/>
        <v>70232731,electric,327.612754287319,528.069704368944,78.2831446009766,7.30727014918674</v>
      </c>
    </row>
    <row r="206" spans="1:30">
      <c r="A206" s="7">
        <v>7</v>
      </c>
      <c r="B206" s="5" t="str">
        <f t="shared" si="60"/>
        <v>70802497</v>
      </c>
      <c r="C206" s="7">
        <v>802</v>
      </c>
      <c r="D206" s="12">
        <f t="shared" si="61"/>
        <v>1202</v>
      </c>
      <c r="E206" s="15"/>
      <c r="F206" s="5" t="str">
        <f t="shared" si="62"/>
        <v/>
      </c>
      <c r="G206" s="5" t="str">
        <f>IF(A206=7,"",VLOOKUP(engines!$A206,LegendAndTables!$C$4:$D$11,2,FALSE))</f>
        <v/>
      </c>
      <c r="H206" s="5" t="str">
        <f>IF(G206="","",IF(I206=0,_xlfn.XLOOKUP(J206,LegendAndTables!$D$14:$D$21,LegendAndTables!$C$14:$C$21,0,-1,2),_xlfn.XLOOKUP(J206,LegendAndTables!$E$14:$E$21,LegendAndTables!$C$14:$C$21,0,-1,2)))</f>
        <v/>
      </c>
      <c r="I206" s="5" t="str">
        <f t="shared" si="63"/>
        <v/>
      </c>
      <c r="J206" s="12" t="str">
        <f t="shared" si="54"/>
        <v/>
      </c>
      <c r="K206" s="12" t="str">
        <f t="shared" si="64"/>
        <v/>
      </c>
      <c r="L206" s="12" t="str">
        <f t="shared" si="65"/>
        <v/>
      </c>
      <c r="M206" s="14" t="str">
        <f>IF(G206="","",(4.966747+(23.27979-4.966747)/(1+(C206/463.6174)))*_xlfn.XLOOKUP(engines!G206,LegendAndTables!$D$4:$D$11,LegendAndTables!$E$4:$E$11,0,0,1)*IF(O206=0,1,1.2)*(1-0.01*H206))</f>
        <v/>
      </c>
      <c r="N206" s="12" t="str">
        <f t="shared" si="55"/>
        <v/>
      </c>
      <c r="O206" s="7">
        <v>0</v>
      </c>
      <c r="P206" s="7">
        <v>1338</v>
      </c>
      <c r="Q206" s="7">
        <v>706</v>
      </c>
      <c r="R206" s="12" t="str">
        <f t="shared" si="56"/>
        <v/>
      </c>
      <c r="S206" s="15"/>
      <c r="T206" s="5" t="str">
        <f t="shared" si="66"/>
        <v>70802497</v>
      </c>
      <c r="U206" s="5" t="str">
        <f>IF(A206&lt;&gt;7,"",VLOOKUP(engines!$A206,LegendAndTables!$C$4:$D$11,2,FALSE))</f>
        <v>electric</v>
      </c>
      <c r="V206" s="12">
        <f t="shared" si="67"/>
        <v>412.29749074959409</v>
      </c>
      <c r="W206" s="12">
        <f t="shared" si="57"/>
        <v>1450.5334394751926</v>
      </c>
      <c r="X206" s="12">
        <f t="shared" si="58"/>
        <v>111.54466164811568</v>
      </c>
      <c r="Y206" s="14">
        <f t="shared" si="68"/>
        <v>4.9681401333808353</v>
      </c>
      <c r="Z206" s="12">
        <f t="shared" si="59"/>
        <v>1202.2869147487734</v>
      </c>
      <c r="AA206" s="15"/>
      <c r="AB206" s="5" t="str">
        <f t="shared" si="69"/>
        <v>70802497,802,1202</v>
      </c>
      <c r="AC206" s="5" t="str">
        <f t="shared" si="70"/>
        <v/>
      </c>
      <c r="AD206" s="5" t="str">
        <f t="shared" si="71"/>
        <v>70802497,electric,412.297490749594,1450.53343947519,111.544661648116,4.96814013338084</v>
      </c>
    </row>
    <row r="207" spans="1:30">
      <c r="A207" s="7">
        <v>8</v>
      </c>
      <c r="B207" s="5" t="str">
        <f t="shared" si="60"/>
        <v>81307100</v>
      </c>
      <c r="C207" s="7">
        <v>1307</v>
      </c>
      <c r="D207" s="12">
        <f t="shared" si="61"/>
        <v>1735</v>
      </c>
      <c r="E207" s="15"/>
      <c r="F207" s="5" t="str">
        <f t="shared" si="62"/>
        <v>81307100</v>
      </c>
      <c r="G207" s="5" t="str">
        <f>IF(A207=7,"",VLOOKUP(engines!$A207,LegendAndTables!$C$4:$D$11,2,FALSE))</f>
        <v>flex-fuel (unleaded/E85)</v>
      </c>
      <c r="H207" s="5">
        <f>IF(G207="","",IF(I207=0,_xlfn.XLOOKUP(J207,LegendAndTables!$D$14:$D$21,LegendAndTables!$C$14:$C$21,0,-1,2),_xlfn.XLOOKUP(J207,LegendAndTables!$E$14:$E$21,LegendAndTables!$C$14:$C$21,0,-1,2)))</f>
        <v>10</v>
      </c>
      <c r="I207" s="5">
        <f t="shared" si="63"/>
        <v>0</v>
      </c>
      <c r="J207" s="12">
        <f t="shared" si="54"/>
        <v>5071.7889018238247</v>
      </c>
      <c r="K207" s="12">
        <f t="shared" si="64"/>
        <v>6285</v>
      </c>
      <c r="L207" s="12">
        <f t="shared" si="65"/>
        <v>5363</v>
      </c>
      <c r="M207" s="14">
        <f>IF(G207="","",(4.966747+(23.27979-4.966747)/(1+(C207/463.6174)))*_xlfn.XLOOKUP(engines!G207,LegendAndTables!$D$4:$D$11,LegendAndTables!$E$4:$E$11,0,0,1)*IF(O207=0,1,1.2)*(1-0.01*H207))</f>
        <v>9.4006357566666843</v>
      </c>
      <c r="N207" s="12">
        <f t="shared" si="55"/>
        <v>257.70000000000005</v>
      </c>
      <c r="O207" s="7">
        <v>0</v>
      </c>
      <c r="P207" s="7">
        <v>285</v>
      </c>
      <c r="Q207" s="7">
        <v>922</v>
      </c>
      <c r="R207" s="12">
        <f t="shared" si="56"/>
        <v>1735.3822553650073</v>
      </c>
      <c r="S207" s="15"/>
      <c r="T207" s="5" t="str">
        <f t="shared" si="66"/>
        <v/>
      </c>
      <c r="U207" s="5" t="str">
        <f>IF(A207&lt;&gt;7,"",VLOOKUP(engines!$A207,LegendAndTables!$C$4:$D$11,2,FALSE))</f>
        <v/>
      </c>
      <c r="V207" s="12" t="str">
        <f t="shared" si="67"/>
        <v/>
      </c>
      <c r="W207" s="12" t="str">
        <f t="shared" si="57"/>
        <v/>
      </c>
      <c r="X207" s="12" t="str">
        <f t="shared" si="58"/>
        <v/>
      </c>
      <c r="Y207" s="14" t="str">
        <f t="shared" si="68"/>
        <v/>
      </c>
      <c r="Z207" s="12" t="str">
        <f t="shared" si="59"/>
        <v/>
      </c>
      <c r="AA207" s="15"/>
      <c r="AB207" s="5" t="str">
        <f t="shared" si="69"/>
        <v>81307100,1307,1735</v>
      </c>
      <c r="AC207" s="5" t="str">
        <f t="shared" si="70"/>
        <v>81307100,flex-fuel (unleaded/E85),10,0,5071.78890182382,6285,5363,9.40063575666668</v>
      </c>
      <c r="AD207" s="5" t="str">
        <f t="shared" si="71"/>
        <v/>
      </c>
    </row>
    <row r="208" spans="1:30">
      <c r="A208" s="7">
        <v>4</v>
      </c>
      <c r="B208" s="5" t="str">
        <f t="shared" si="60"/>
        <v>40516051</v>
      </c>
      <c r="C208" s="7">
        <v>516</v>
      </c>
      <c r="D208" s="12">
        <f t="shared" si="61"/>
        <v>680</v>
      </c>
      <c r="E208" s="15"/>
      <c r="F208" s="5" t="str">
        <f t="shared" si="62"/>
        <v>40516051</v>
      </c>
      <c r="G208" s="5" t="str">
        <f>IF(A208=7,"",VLOOKUP(engines!$A208,LegendAndTables!$C$4:$D$11,2,FALSE))</f>
        <v>diesel</v>
      </c>
      <c r="H208" s="5">
        <f>IF(G208="","",IF(I208=0,_xlfn.XLOOKUP(J208,LegendAndTables!$D$14:$D$21,LegendAndTables!$C$14:$C$21,0,-1,2),_xlfn.XLOOKUP(J208,LegendAndTables!$E$14:$E$21,LegendAndTables!$C$14:$C$21,0,-1,2)))</f>
        <v>5</v>
      </c>
      <c r="I208" s="5">
        <f t="shared" si="63"/>
        <v>1</v>
      </c>
      <c r="J208" s="12">
        <f t="shared" si="54"/>
        <v>2751.5597504399298</v>
      </c>
      <c r="K208" s="12">
        <f t="shared" si="64"/>
        <v>6233.85</v>
      </c>
      <c r="L208" s="12">
        <f t="shared" si="65"/>
        <v>5399.85</v>
      </c>
      <c r="M208" s="14">
        <f>IF(G208="","",(4.966747+(23.27979-4.966747)/(1+(C208/463.6174)))*_xlfn.XLOOKUP(engines!G208,LegendAndTables!$D$4:$D$11,LegendAndTables!$E$4:$E$11,0,0,1)*IF(O208=0,1,1.2)*(1-0.01*H208))</f>
        <v>18.650828171105704</v>
      </c>
      <c r="N208" s="12">
        <f t="shared" si="55"/>
        <v>187.53</v>
      </c>
      <c r="O208" s="7">
        <v>1</v>
      </c>
      <c r="P208" s="7">
        <v>1437</v>
      </c>
      <c r="Q208" s="7">
        <v>834</v>
      </c>
      <c r="R208" s="12">
        <f t="shared" si="56"/>
        <v>680.4486667645366</v>
      </c>
      <c r="S208" s="15"/>
      <c r="T208" s="5" t="str">
        <f t="shared" si="66"/>
        <v/>
      </c>
      <c r="U208" s="5" t="str">
        <f>IF(A208&lt;&gt;7,"",VLOOKUP(engines!$A208,LegendAndTables!$C$4:$D$11,2,FALSE))</f>
        <v/>
      </c>
      <c r="V208" s="12" t="str">
        <f t="shared" si="67"/>
        <v/>
      </c>
      <c r="W208" s="12" t="str">
        <f t="shared" si="57"/>
        <v/>
      </c>
      <c r="X208" s="12" t="str">
        <f t="shared" si="58"/>
        <v/>
      </c>
      <c r="Y208" s="14" t="str">
        <f t="shared" si="68"/>
        <v/>
      </c>
      <c r="Z208" s="12" t="str">
        <f t="shared" si="59"/>
        <v/>
      </c>
      <c r="AA208" s="15"/>
      <c r="AB208" s="5" t="str">
        <f t="shared" si="69"/>
        <v>40516051,516,680</v>
      </c>
      <c r="AC208" s="5" t="str">
        <f t="shared" si="70"/>
        <v>40516051,diesel,5,1,2751.55975043993,6233.85,5399.85,18.6508281711057</v>
      </c>
      <c r="AD208" s="5" t="str">
        <f t="shared" si="71"/>
        <v/>
      </c>
    </row>
    <row r="209" spans="1:30">
      <c r="A209" s="7">
        <v>1</v>
      </c>
      <c r="B209" s="5" t="str">
        <f t="shared" si="60"/>
        <v>11012080</v>
      </c>
      <c r="C209" s="7">
        <v>1012</v>
      </c>
      <c r="D209" s="12">
        <f t="shared" si="61"/>
        <v>1266</v>
      </c>
      <c r="E209" s="15"/>
      <c r="F209" s="5" t="str">
        <f t="shared" si="62"/>
        <v>11012080</v>
      </c>
      <c r="G209" s="5" t="str">
        <f>IF(A209=7,"",VLOOKUP(engines!$A209,LegendAndTables!$C$4:$D$11,2,FALSE))</f>
        <v>premium unleaded (recommended)</v>
      </c>
      <c r="H209" s="5">
        <f>IF(G209="","",IF(I209=0,_xlfn.XLOOKUP(J209,LegendAndTables!$D$14:$D$21,LegendAndTables!$C$14:$C$21,0,-1,2),_xlfn.XLOOKUP(J209,LegendAndTables!$E$14:$E$21,LegendAndTables!$C$14:$C$21,0,-1,2)))</f>
        <v>8</v>
      </c>
      <c r="I209" s="5">
        <f t="shared" si="63"/>
        <v>0</v>
      </c>
      <c r="J209" s="12">
        <f t="shared" si="54"/>
        <v>4434.7063978965825</v>
      </c>
      <c r="K209" s="12">
        <f t="shared" si="64"/>
        <v>6665</v>
      </c>
      <c r="L209" s="12">
        <f t="shared" si="65"/>
        <v>5694</v>
      </c>
      <c r="M209" s="14">
        <f>IF(G209="","",(4.966747+(23.27979-4.966747)/(1+(C209/463.6174)))*_xlfn.XLOOKUP(engines!G209,LegendAndTables!$D$4:$D$11,LegendAndTables!$E$4:$E$11,0,0,1)*IF(O209=0,1,1.2)*(1-0.01*H209))</f>
        <v>9.9614302515412909</v>
      </c>
      <c r="N209" s="12">
        <f t="shared" si="55"/>
        <v>228.2</v>
      </c>
      <c r="O209" s="7">
        <v>0</v>
      </c>
      <c r="P209" s="7">
        <v>665</v>
      </c>
      <c r="Q209" s="7">
        <v>971</v>
      </c>
      <c r="R209" s="12">
        <f t="shared" si="56"/>
        <v>1265.5823558414627</v>
      </c>
      <c r="S209" s="15"/>
      <c r="T209" s="5" t="str">
        <f t="shared" si="66"/>
        <v/>
      </c>
      <c r="U209" s="5" t="str">
        <f>IF(A209&lt;&gt;7,"",VLOOKUP(engines!$A209,LegendAndTables!$C$4:$D$11,2,FALSE))</f>
        <v/>
      </c>
      <c r="V209" s="12" t="str">
        <f t="shared" si="67"/>
        <v/>
      </c>
      <c r="W209" s="12" t="str">
        <f t="shared" si="57"/>
        <v/>
      </c>
      <c r="X209" s="12" t="str">
        <f t="shared" si="58"/>
        <v/>
      </c>
      <c r="Y209" s="14" t="str">
        <f t="shared" si="68"/>
        <v/>
      </c>
      <c r="Z209" s="12" t="str">
        <f t="shared" si="59"/>
        <v/>
      </c>
      <c r="AA209" s="15"/>
      <c r="AB209" s="5" t="str">
        <f t="shared" si="69"/>
        <v>11012080,1012,1266</v>
      </c>
      <c r="AC209" s="5" t="str">
        <f t="shared" si="70"/>
        <v>11012080,premium unleaded (recommended),8,0,4434.70639789658,6665,5694,9.96143025154129</v>
      </c>
      <c r="AD209" s="5" t="str">
        <f t="shared" si="71"/>
        <v/>
      </c>
    </row>
    <row r="210" spans="1:30">
      <c r="A210" s="7">
        <v>3</v>
      </c>
      <c r="B210" s="5" t="str">
        <f t="shared" si="60"/>
        <v>31262080</v>
      </c>
      <c r="C210" s="7">
        <v>1262</v>
      </c>
      <c r="D210" s="12">
        <f t="shared" si="61"/>
        <v>1440</v>
      </c>
      <c r="E210" s="15"/>
      <c r="F210" s="5" t="str">
        <f t="shared" si="62"/>
        <v>31262080</v>
      </c>
      <c r="G210" s="5" t="str">
        <f>IF(A210=7,"",VLOOKUP(engines!$A210,LegendAndTables!$C$4:$D$11,2,FALSE))</f>
        <v>premium unleaded (required)</v>
      </c>
      <c r="H210" s="5">
        <f>IF(G210="","",IF(I210=0,_xlfn.XLOOKUP(J210,LegendAndTables!$D$14:$D$21,LegendAndTables!$C$14:$C$21,0,-1,2),_xlfn.XLOOKUP(J210,LegendAndTables!$E$14:$E$21,LegendAndTables!$C$14:$C$21,0,-1,2)))</f>
        <v>8</v>
      </c>
      <c r="I210" s="5">
        <f t="shared" si="63"/>
        <v>0</v>
      </c>
      <c r="J210" s="12">
        <f t="shared" si="54"/>
        <v>4984.2022116903636</v>
      </c>
      <c r="K210" s="12">
        <f t="shared" si="64"/>
        <v>6913</v>
      </c>
      <c r="L210" s="12">
        <f t="shared" si="65"/>
        <v>6242</v>
      </c>
      <c r="M210" s="14">
        <f>IF(G210="","",(4.966747+(23.27979-4.966747)/(1+(C210/463.6174)))*_xlfn.XLOOKUP(engines!G210,LegendAndTables!$D$4:$D$11,LegendAndTables!$E$4:$E$11,0,0,1)*IF(O210=0,1,1.2)*(1-0.01*H210))</f>
        <v>9.3687955534091572</v>
      </c>
      <c r="N210" s="12">
        <f t="shared" si="55"/>
        <v>253.2</v>
      </c>
      <c r="O210" s="7">
        <v>0</v>
      </c>
      <c r="P210" s="7">
        <v>913</v>
      </c>
      <c r="Q210" s="7">
        <v>671</v>
      </c>
      <c r="R210" s="12">
        <f t="shared" si="56"/>
        <v>1439.669991646469</v>
      </c>
      <c r="S210" s="15"/>
      <c r="T210" s="5" t="str">
        <f t="shared" si="66"/>
        <v/>
      </c>
      <c r="U210" s="5" t="str">
        <f>IF(A210&lt;&gt;7,"",VLOOKUP(engines!$A210,LegendAndTables!$C$4:$D$11,2,FALSE))</f>
        <v/>
      </c>
      <c r="V210" s="12" t="str">
        <f t="shared" si="67"/>
        <v/>
      </c>
      <c r="W210" s="12" t="str">
        <f t="shared" si="57"/>
        <v/>
      </c>
      <c r="X210" s="12" t="str">
        <f t="shared" si="58"/>
        <v/>
      </c>
      <c r="Y210" s="14" t="str">
        <f t="shared" si="68"/>
        <v/>
      </c>
      <c r="Z210" s="12" t="str">
        <f t="shared" si="59"/>
        <v/>
      </c>
      <c r="AA210" s="15"/>
      <c r="AB210" s="5" t="str">
        <f t="shared" si="69"/>
        <v>31262080,1262,1440</v>
      </c>
      <c r="AC210" s="5" t="str">
        <f t="shared" si="70"/>
        <v>31262080,premium unleaded (required),8,0,4984.20221169036,6913,6242,9.36879555340916</v>
      </c>
      <c r="AD210" s="5" t="str">
        <f t="shared" si="71"/>
        <v/>
      </c>
    </row>
    <row r="211" spans="1:30">
      <c r="A211" s="7">
        <v>3</v>
      </c>
      <c r="B211" s="5" t="str">
        <f t="shared" si="60"/>
        <v>31254080</v>
      </c>
      <c r="C211" s="7">
        <v>1254</v>
      </c>
      <c r="D211" s="12">
        <f t="shared" si="61"/>
        <v>1508</v>
      </c>
      <c r="E211" s="15"/>
      <c r="F211" s="5" t="str">
        <f t="shared" si="62"/>
        <v>31254080</v>
      </c>
      <c r="G211" s="5" t="str">
        <f>IF(A211=7,"",VLOOKUP(engines!$A211,LegendAndTables!$C$4:$D$11,2,FALSE))</f>
        <v>premium unleaded (required)</v>
      </c>
      <c r="H211" s="5">
        <f>IF(G211="","",IF(I211=0,_xlfn.XLOOKUP(J211,LegendAndTables!$D$14:$D$21,LegendAndTables!$C$14:$C$21,0,-1,2),_xlfn.XLOOKUP(J211,LegendAndTables!$E$14:$E$21,LegendAndTables!$C$14:$C$21,0,-1,2)))</f>
        <v>8</v>
      </c>
      <c r="I211" s="5">
        <f t="shared" si="63"/>
        <v>0</v>
      </c>
      <c r="J211" s="12">
        <f t="shared" si="54"/>
        <v>4968.3042789223455</v>
      </c>
      <c r="K211" s="12">
        <f t="shared" si="64"/>
        <v>6821</v>
      </c>
      <c r="L211" s="12">
        <f t="shared" si="65"/>
        <v>5920</v>
      </c>
      <c r="M211" s="14">
        <f>IF(G211="","",(4.966747+(23.27979-4.966747)/(1+(C211/463.6174)))*_xlfn.XLOOKUP(engines!G211,LegendAndTables!$D$4:$D$11,LegendAndTables!$E$4:$E$11,0,0,1)*IF(O211=0,1,1.2)*(1-0.01*H211))</f>
        <v>9.3905107786797402</v>
      </c>
      <c r="N211" s="12">
        <f t="shared" si="55"/>
        <v>252.4</v>
      </c>
      <c r="O211" s="7">
        <v>0</v>
      </c>
      <c r="P211" s="7">
        <v>821</v>
      </c>
      <c r="Q211" s="7">
        <v>901</v>
      </c>
      <c r="R211" s="12">
        <f t="shared" si="56"/>
        <v>1508.3536950910452</v>
      </c>
      <c r="S211" s="15"/>
      <c r="T211" s="5" t="str">
        <f t="shared" si="66"/>
        <v/>
      </c>
      <c r="U211" s="5" t="str">
        <f>IF(A211&lt;&gt;7,"",VLOOKUP(engines!$A211,LegendAndTables!$C$4:$D$11,2,FALSE))</f>
        <v/>
      </c>
      <c r="V211" s="12" t="str">
        <f t="shared" si="67"/>
        <v/>
      </c>
      <c r="W211" s="12" t="str">
        <f t="shared" si="57"/>
        <v/>
      </c>
      <c r="X211" s="12" t="str">
        <f t="shared" si="58"/>
        <v/>
      </c>
      <c r="Y211" s="14" t="str">
        <f t="shared" si="68"/>
        <v/>
      </c>
      <c r="Z211" s="12" t="str">
        <f t="shared" si="59"/>
        <v/>
      </c>
      <c r="AA211" s="15"/>
      <c r="AB211" s="5" t="str">
        <f t="shared" si="69"/>
        <v>31254080,1254,1508</v>
      </c>
      <c r="AC211" s="5" t="str">
        <f t="shared" si="70"/>
        <v>31254080,premium unleaded (required),8,0,4968.30427892235,6821,5920,9.39051077867974</v>
      </c>
      <c r="AD211" s="5" t="str">
        <f t="shared" si="71"/>
        <v/>
      </c>
    </row>
    <row r="212" spans="1:30">
      <c r="A212" s="7">
        <v>7</v>
      </c>
      <c r="B212" s="5" t="str">
        <f t="shared" si="60"/>
        <v>71053450</v>
      </c>
      <c r="C212" s="7">
        <v>1053</v>
      </c>
      <c r="D212" s="12">
        <f t="shared" si="61"/>
        <v>1579</v>
      </c>
      <c r="E212" s="15"/>
      <c r="F212" s="5" t="str">
        <f t="shared" si="62"/>
        <v/>
      </c>
      <c r="G212" s="5" t="str">
        <f>IF(A212=7,"",VLOOKUP(engines!$A212,LegendAndTables!$C$4:$D$11,2,FALSE))</f>
        <v/>
      </c>
      <c r="H212" s="5" t="str">
        <f>IF(G212="","",IF(I212=0,_xlfn.XLOOKUP(J212,LegendAndTables!$D$14:$D$21,LegendAndTables!$C$14:$C$21,0,-1,2),_xlfn.XLOOKUP(J212,LegendAndTables!$E$14:$E$21,LegendAndTables!$C$14:$C$21,0,-1,2)))</f>
        <v/>
      </c>
      <c r="I212" s="5" t="str">
        <f t="shared" si="63"/>
        <v/>
      </c>
      <c r="J212" s="12" t="str">
        <f t="shared" si="54"/>
        <v/>
      </c>
      <c r="K212" s="12" t="str">
        <f t="shared" si="64"/>
        <v/>
      </c>
      <c r="L212" s="12" t="str">
        <f t="shared" si="65"/>
        <v/>
      </c>
      <c r="M212" s="14" t="str">
        <f>IF(G212="","",(4.966747+(23.27979-4.966747)/(1+(C212/463.6174)))*_xlfn.XLOOKUP(engines!G212,LegendAndTables!$D$4:$D$11,LegendAndTables!$E$4:$E$11,0,0,1)*IF(O212=0,1,1.2)*(1-0.01*H212))</f>
        <v/>
      </c>
      <c r="N212" s="12" t="str">
        <f t="shared" si="55"/>
        <v/>
      </c>
      <c r="O212" s="7">
        <v>1</v>
      </c>
      <c r="P212" s="7">
        <v>152</v>
      </c>
      <c r="Q212" s="7">
        <v>659</v>
      </c>
      <c r="R212" s="12" t="str">
        <f t="shared" si="56"/>
        <v/>
      </c>
      <c r="S212" s="15"/>
      <c r="T212" s="5" t="str">
        <f t="shared" si="66"/>
        <v>71053450</v>
      </c>
      <c r="U212" s="5" t="str">
        <f>IF(A212&lt;&gt;7,"",VLOOKUP(engines!$A212,LegendAndTables!$C$4:$D$11,2,FALSE))</f>
        <v>electric</v>
      </c>
      <c r="V212" s="12">
        <f t="shared" si="67"/>
        <v>421.64012664458232</v>
      </c>
      <c r="W212" s="12">
        <f t="shared" si="57"/>
        <v>1862.3036935900923</v>
      </c>
      <c r="X212" s="12">
        <f t="shared" si="58"/>
        <v>116.03582125496123</v>
      </c>
      <c r="Y212" s="14">
        <f t="shared" si="68"/>
        <v>4.4956990789056874</v>
      </c>
      <c r="Z212" s="12">
        <f t="shared" si="59"/>
        <v>1578.5637421826164</v>
      </c>
      <c r="AA212" s="15"/>
      <c r="AB212" s="5" t="str">
        <f t="shared" si="69"/>
        <v>71053450,1053,1579</v>
      </c>
      <c r="AC212" s="5" t="str">
        <f t="shared" si="70"/>
        <v/>
      </c>
      <c r="AD212" s="5" t="str">
        <f t="shared" si="71"/>
        <v>71053450,electric,421.640126644582,1862.30369359009,116.035821254961,4.49569907890569</v>
      </c>
    </row>
    <row r="213" spans="1:30">
      <c r="A213" s="7">
        <v>7</v>
      </c>
      <c r="B213" s="5" t="str">
        <f t="shared" si="60"/>
        <v>71452400</v>
      </c>
      <c r="C213" s="7">
        <v>1452</v>
      </c>
      <c r="D213" s="12">
        <f t="shared" si="61"/>
        <v>2177</v>
      </c>
      <c r="E213" s="15"/>
      <c r="F213" s="5" t="str">
        <f t="shared" si="62"/>
        <v/>
      </c>
      <c r="G213" s="5" t="str">
        <f>IF(A213=7,"",VLOOKUP(engines!$A213,LegendAndTables!$C$4:$D$11,2,FALSE))</f>
        <v/>
      </c>
      <c r="H213" s="5" t="str">
        <f>IF(G213="","",IF(I213=0,_xlfn.XLOOKUP(J213,LegendAndTables!$D$14:$D$21,LegendAndTables!$C$14:$C$21,0,-1,2),_xlfn.XLOOKUP(J213,LegendAndTables!$E$14:$E$21,LegendAndTables!$C$14:$C$21,0,-1,2)))</f>
        <v/>
      </c>
      <c r="I213" s="5" t="str">
        <f t="shared" si="63"/>
        <v/>
      </c>
      <c r="J213" s="12" t="str">
        <f t="shared" si="54"/>
        <v/>
      </c>
      <c r="K213" s="12" t="str">
        <f t="shared" si="64"/>
        <v/>
      </c>
      <c r="L213" s="12" t="str">
        <f t="shared" si="65"/>
        <v/>
      </c>
      <c r="M213" s="14" t="str">
        <f>IF(G213="","",(4.966747+(23.27979-4.966747)/(1+(C213/463.6174)))*_xlfn.XLOOKUP(engines!G213,LegendAndTables!$D$4:$D$11,LegendAndTables!$E$4:$E$11,0,0,1)*IF(O213=0,1,1.2)*(1-0.01*H213))</f>
        <v/>
      </c>
      <c r="N213" s="12" t="str">
        <f t="shared" si="55"/>
        <v/>
      </c>
      <c r="O213" s="7">
        <v>1</v>
      </c>
      <c r="P213" s="7">
        <v>163</v>
      </c>
      <c r="Q213" s="7">
        <v>929</v>
      </c>
      <c r="R213" s="12" t="str">
        <f t="shared" si="56"/>
        <v/>
      </c>
      <c r="S213" s="15"/>
      <c r="T213" s="5" t="str">
        <f t="shared" si="66"/>
        <v>71452400</v>
      </c>
      <c r="U213" s="5" t="str">
        <f>IF(A213&lt;&gt;7,"",VLOOKUP(engines!$A213,LegendAndTables!$C$4:$D$11,2,FALSE))</f>
        <v>electric</v>
      </c>
      <c r="V213" s="12">
        <f t="shared" si="67"/>
        <v>428.66566906631761</v>
      </c>
      <c r="W213" s="12">
        <f t="shared" si="57"/>
        <v>2525.8757401831731</v>
      </c>
      <c r="X213" s="12">
        <f t="shared" si="58"/>
        <v>119.53839606185365</v>
      </c>
      <c r="Y213" s="14">
        <f t="shared" si="68"/>
        <v>3.9995176925995186</v>
      </c>
      <c r="Z213" s="12">
        <f t="shared" si="59"/>
        <v>2176.7089778244626</v>
      </c>
      <c r="AA213" s="15"/>
      <c r="AB213" s="5" t="str">
        <f t="shared" si="69"/>
        <v>71452400,1452,2177</v>
      </c>
      <c r="AC213" s="5" t="str">
        <f t="shared" si="70"/>
        <v/>
      </c>
      <c r="AD213" s="5" t="str">
        <f t="shared" si="71"/>
        <v>71452400,electric,428.665669066318,2525.87574018317,119.538396061854,3.99951769259952</v>
      </c>
    </row>
    <row r="214" spans="1:30">
      <c r="A214" s="7">
        <v>7</v>
      </c>
      <c r="B214" s="5" t="str">
        <f t="shared" si="60"/>
        <v>70827491</v>
      </c>
      <c r="C214" s="7">
        <v>827</v>
      </c>
      <c r="D214" s="12">
        <f t="shared" si="61"/>
        <v>1240</v>
      </c>
      <c r="E214" s="15"/>
      <c r="F214" s="5" t="str">
        <f t="shared" si="62"/>
        <v/>
      </c>
      <c r="G214" s="5" t="str">
        <f>IF(A214=7,"",VLOOKUP(engines!$A214,LegendAndTables!$C$4:$D$11,2,FALSE))</f>
        <v/>
      </c>
      <c r="H214" s="5" t="str">
        <f>IF(G214="","",IF(I214=0,_xlfn.XLOOKUP(J214,LegendAndTables!$D$14:$D$21,LegendAndTables!$C$14:$C$21,0,-1,2),_xlfn.XLOOKUP(J214,LegendAndTables!$E$14:$E$21,LegendAndTables!$C$14:$C$21,0,-1,2)))</f>
        <v/>
      </c>
      <c r="I214" s="5" t="str">
        <f t="shared" si="63"/>
        <v/>
      </c>
      <c r="J214" s="12" t="str">
        <f t="shared" si="54"/>
        <v/>
      </c>
      <c r="K214" s="12" t="str">
        <f t="shared" si="64"/>
        <v/>
      </c>
      <c r="L214" s="12" t="str">
        <f t="shared" si="65"/>
        <v/>
      </c>
      <c r="M214" s="14" t="str">
        <f>IF(G214="","",(4.966747+(23.27979-4.966747)/(1+(C214/463.6174)))*_xlfn.XLOOKUP(engines!G214,LegendAndTables!$D$4:$D$11,LegendAndTables!$E$4:$E$11,0,0,1)*IF(O214=0,1,1.2)*(1-0.01*H214))</f>
        <v/>
      </c>
      <c r="N214" s="12" t="str">
        <f t="shared" si="55"/>
        <v/>
      </c>
      <c r="O214" s="7">
        <v>1</v>
      </c>
      <c r="P214" s="7">
        <v>219</v>
      </c>
      <c r="Q214" s="7">
        <v>743</v>
      </c>
      <c r="R214" s="12" t="str">
        <f t="shared" si="56"/>
        <v/>
      </c>
      <c r="S214" s="15"/>
      <c r="T214" s="5" t="str">
        <f t="shared" si="66"/>
        <v>70827491</v>
      </c>
      <c r="U214" s="5" t="str">
        <f>IF(A214&lt;&gt;7,"",VLOOKUP(engines!$A214,LegendAndTables!$C$4:$D$11,2,FALSE))</f>
        <v>electric</v>
      </c>
      <c r="V214" s="12">
        <f t="shared" si="67"/>
        <v>413.53771490050076</v>
      </c>
      <c r="W214" s="12">
        <f t="shared" si="57"/>
        <v>1491.26372740242</v>
      </c>
      <c r="X214" s="12">
        <f t="shared" si="58"/>
        <v>112.13016699090196</v>
      </c>
      <c r="Y214" s="14">
        <f t="shared" si="68"/>
        <v>4.9128442964488617</v>
      </c>
      <c r="Z214" s="12">
        <f t="shared" si="59"/>
        <v>1239.7646864055305</v>
      </c>
      <c r="AA214" s="15"/>
      <c r="AB214" s="5" t="str">
        <f t="shared" si="69"/>
        <v>70827491,827,1240</v>
      </c>
      <c r="AC214" s="5" t="str">
        <f t="shared" si="70"/>
        <v/>
      </c>
      <c r="AD214" s="5" t="str">
        <f t="shared" si="71"/>
        <v>70827491,electric,413.537714900501,1491.26372740242,112.130166990902,4.91284429644886</v>
      </c>
    </row>
    <row r="215" spans="1:30">
      <c r="A215" s="7">
        <v>7</v>
      </c>
      <c r="B215" s="5" t="str">
        <f t="shared" si="60"/>
        <v>70963465</v>
      </c>
      <c r="C215" s="7">
        <v>963</v>
      </c>
      <c r="D215" s="12">
        <f t="shared" si="61"/>
        <v>1444</v>
      </c>
      <c r="E215" s="15"/>
      <c r="F215" s="5" t="str">
        <f t="shared" si="62"/>
        <v/>
      </c>
      <c r="G215" s="5" t="str">
        <f>IF(A215=7,"",VLOOKUP(engines!$A215,LegendAndTables!$C$4:$D$11,2,FALSE))</f>
        <v/>
      </c>
      <c r="H215" s="5" t="str">
        <f>IF(G215="","",IF(I215=0,_xlfn.XLOOKUP(J215,LegendAndTables!$D$14:$D$21,LegendAndTables!$C$14:$C$21,0,-1,2),_xlfn.XLOOKUP(J215,LegendAndTables!$E$14:$E$21,LegendAndTables!$C$14:$C$21,0,-1,2)))</f>
        <v/>
      </c>
      <c r="I215" s="5" t="str">
        <f t="shared" si="63"/>
        <v/>
      </c>
      <c r="J215" s="12" t="str">
        <f t="shared" si="54"/>
        <v/>
      </c>
      <c r="K215" s="12" t="str">
        <f t="shared" si="64"/>
        <v/>
      </c>
      <c r="L215" s="12" t="str">
        <f t="shared" si="65"/>
        <v/>
      </c>
      <c r="M215" s="14" t="str">
        <f>IF(G215="","",(4.966747+(23.27979-4.966747)/(1+(C215/463.6174)))*_xlfn.XLOOKUP(engines!G215,LegendAndTables!$D$4:$D$11,LegendAndTables!$E$4:$E$11,0,0,1)*IF(O215=0,1,1.2)*(1-0.01*H215))</f>
        <v/>
      </c>
      <c r="N215" s="12" t="str">
        <f t="shared" si="55"/>
        <v/>
      </c>
      <c r="O215" s="7">
        <v>0</v>
      </c>
      <c r="P215" s="7">
        <v>353</v>
      </c>
      <c r="Q215" s="7">
        <v>655</v>
      </c>
      <c r="R215" s="12" t="str">
        <f t="shared" si="56"/>
        <v/>
      </c>
      <c r="S215" s="15"/>
      <c r="T215" s="5" t="str">
        <f t="shared" si="66"/>
        <v>70963465</v>
      </c>
      <c r="U215" s="5" t="str">
        <f>IF(A215&lt;&gt;7,"",VLOOKUP(engines!$A215,LegendAndTables!$C$4:$D$11,2,FALSE))</f>
        <v>electric</v>
      </c>
      <c r="V215" s="12">
        <f t="shared" si="67"/>
        <v>418.96910386904756</v>
      </c>
      <c r="W215" s="12">
        <f t="shared" si="57"/>
        <v>1713.9902921348855</v>
      </c>
      <c r="X215" s="12">
        <f t="shared" si="58"/>
        <v>114.73269626204335</v>
      </c>
      <c r="Y215" s="14">
        <f t="shared" si="68"/>
        <v>4.645982591884235</v>
      </c>
      <c r="Z215" s="12">
        <f t="shared" si="59"/>
        <v>1443.6437642182902</v>
      </c>
      <c r="AA215" s="15"/>
      <c r="AB215" s="5" t="str">
        <f t="shared" si="69"/>
        <v>70963465,963,1444</v>
      </c>
      <c r="AC215" s="5" t="str">
        <f t="shared" si="70"/>
        <v/>
      </c>
      <c r="AD215" s="5" t="str">
        <f t="shared" si="71"/>
        <v>70963465,electric,418.969103869048,1713.99029213489,114.732696262043,4.64598259188424</v>
      </c>
    </row>
    <row r="216" spans="1:30">
      <c r="A216" s="7">
        <v>2</v>
      </c>
      <c r="B216" s="5" t="str">
        <f t="shared" si="60"/>
        <v>21124081</v>
      </c>
      <c r="C216" s="7">
        <v>1124</v>
      </c>
      <c r="D216" s="12">
        <f t="shared" si="61"/>
        <v>1338</v>
      </c>
      <c r="E216" s="15"/>
      <c r="F216" s="5" t="str">
        <f t="shared" si="62"/>
        <v>21124081</v>
      </c>
      <c r="G216" s="5" t="str">
        <f>IF(A216=7,"",VLOOKUP(engines!$A216,LegendAndTables!$C$4:$D$11,2,FALSE))</f>
        <v>regular unleaded</v>
      </c>
      <c r="H216" s="5">
        <f>IF(G216="","",IF(I216=0,_xlfn.XLOOKUP(J216,LegendAndTables!$D$14:$D$21,LegendAndTables!$C$14:$C$21,0,-1,2),_xlfn.XLOOKUP(J216,LegendAndTables!$E$14:$E$21,LegendAndTables!$C$14:$C$21,0,-1,2)))</f>
        <v>8</v>
      </c>
      <c r="I216" s="5">
        <f t="shared" si="63"/>
        <v>1</v>
      </c>
      <c r="J216" s="12">
        <f t="shared" si="54"/>
        <v>4471.4962008195089</v>
      </c>
      <c r="K216" s="12">
        <f t="shared" si="64"/>
        <v>6839.7000000000007</v>
      </c>
      <c r="L216" s="12">
        <f t="shared" si="65"/>
        <v>5979.7000000000007</v>
      </c>
      <c r="M216" s="14">
        <f>IF(G216="","",(4.966747+(23.27979-4.966747)/(1+(C216/463.6174)))*_xlfn.XLOOKUP(engines!G216,LegendAndTables!$D$4:$D$11,LegendAndTables!$E$4:$E$11,0,0,1)*IF(O216=0,1,1.2)*(1-0.01*H216))</f>
        <v>11.38724949206401</v>
      </c>
      <c r="N216" s="12">
        <f t="shared" si="55"/>
        <v>251.37</v>
      </c>
      <c r="O216" s="7">
        <v>1</v>
      </c>
      <c r="P216" s="7">
        <v>514</v>
      </c>
      <c r="Q216" s="7">
        <v>860</v>
      </c>
      <c r="R216" s="12">
        <f t="shared" si="56"/>
        <v>1338.4873680982462</v>
      </c>
      <c r="S216" s="15"/>
      <c r="T216" s="5" t="str">
        <f t="shared" si="66"/>
        <v/>
      </c>
      <c r="U216" s="5" t="str">
        <f>IF(A216&lt;&gt;7,"",VLOOKUP(engines!$A216,LegendAndTables!$C$4:$D$11,2,FALSE))</f>
        <v/>
      </c>
      <c r="V216" s="12" t="str">
        <f t="shared" si="67"/>
        <v/>
      </c>
      <c r="W216" s="12" t="str">
        <f t="shared" si="57"/>
        <v/>
      </c>
      <c r="X216" s="12" t="str">
        <f t="shared" si="58"/>
        <v/>
      </c>
      <c r="Y216" s="14" t="str">
        <f t="shared" si="68"/>
        <v/>
      </c>
      <c r="Z216" s="12" t="str">
        <f t="shared" si="59"/>
        <v/>
      </c>
      <c r="AA216" s="15"/>
      <c r="AB216" s="5" t="str">
        <f t="shared" si="69"/>
        <v>21124081,1124,1338</v>
      </c>
      <c r="AC216" s="5" t="str">
        <f t="shared" si="70"/>
        <v>21124081,regular unleaded,8,1,4471.49620081951,6839.7,5979.7,11.387249492064</v>
      </c>
      <c r="AD216" s="5" t="str">
        <f t="shared" si="71"/>
        <v/>
      </c>
    </row>
    <row r="217" spans="1:30">
      <c r="A217" s="7">
        <v>5</v>
      </c>
      <c r="B217" s="5" t="str">
        <f t="shared" si="60"/>
        <v>50596060</v>
      </c>
      <c r="C217" s="7">
        <v>596</v>
      </c>
      <c r="D217" s="12">
        <f t="shared" si="61"/>
        <v>793</v>
      </c>
      <c r="E217" s="15"/>
      <c r="F217" s="5" t="str">
        <f t="shared" si="62"/>
        <v>50596060</v>
      </c>
      <c r="G217" s="5" t="str">
        <f>IF(A217=7,"",VLOOKUP(engines!$A217,LegendAndTables!$C$4:$D$11,2,FALSE))</f>
        <v>flex-fuel (premium unleaded recommended/E85)</v>
      </c>
      <c r="H217" s="5">
        <f>IF(G217="","",IF(I217=0,_xlfn.XLOOKUP(J217,LegendAndTables!$D$14:$D$21,LegendAndTables!$C$14:$C$21,0,-1,2),_xlfn.XLOOKUP(J217,LegendAndTables!$E$14:$E$21,LegendAndTables!$C$14:$C$21,0,-1,2)))</f>
        <v>6</v>
      </c>
      <c r="I217" s="5">
        <f t="shared" si="63"/>
        <v>0</v>
      </c>
      <c r="J217" s="12">
        <f t="shared" si="54"/>
        <v>3193.9978563772775</v>
      </c>
      <c r="K217" s="12">
        <f t="shared" si="64"/>
        <v>6041</v>
      </c>
      <c r="L217" s="12">
        <f t="shared" si="65"/>
        <v>5355</v>
      </c>
      <c r="M217" s="14">
        <f>IF(G217="","",(4.966747+(23.27979-4.966747)/(1+(C217/463.6174)))*_xlfn.XLOOKUP(engines!G217,LegendAndTables!$D$4:$D$11,LegendAndTables!$E$4:$E$11,0,0,1)*IF(O217=0,1,1.2)*(1-0.01*H217))</f>
        <v>13.176589963128256</v>
      </c>
      <c r="N217" s="12">
        <f t="shared" si="55"/>
        <v>186.6</v>
      </c>
      <c r="O217" s="7">
        <v>0</v>
      </c>
      <c r="P217" s="7">
        <v>41</v>
      </c>
      <c r="Q217" s="7">
        <v>686</v>
      </c>
      <c r="R217" s="12">
        <f t="shared" si="56"/>
        <v>792.52714517482616</v>
      </c>
      <c r="S217" s="15"/>
      <c r="T217" s="5" t="str">
        <f t="shared" si="66"/>
        <v/>
      </c>
      <c r="U217" s="5" t="str">
        <f>IF(A217&lt;&gt;7,"",VLOOKUP(engines!$A217,LegendAndTables!$C$4:$D$11,2,FALSE))</f>
        <v/>
      </c>
      <c r="V217" s="12" t="str">
        <f t="shared" si="67"/>
        <v/>
      </c>
      <c r="W217" s="12" t="str">
        <f t="shared" si="57"/>
        <v/>
      </c>
      <c r="X217" s="12" t="str">
        <f t="shared" si="58"/>
        <v/>
      </c>
      <c r="Y217" s="14" t="str">
        <f t="shared" si="68"/>
        <v/>
      </c>
      <c r="Z217" s="12" t="str">
        <f t="shared" si="59"/>
        <v/>
      </c>
      <c r="AA217" s="15"/>
      <c r="AB217" s="5" t="str">
        <f t="shared" si="69"/>
        <v>50596060,596,793</v>
      </c>
      <c r="AC217" s="5" t="str">
        <f t="shared" si="70"/>
        <v>50596060,flex-fuel (premium unleaded recommended/E85),6,0,3193.99785637728,6041,5355,13.1765899631283</v>
      </c>
      <c r="AD217" s="5" t="str">
        <f t="shared" si="71"/>
        <v/>
      </c>
    </row>
    <row r="218" spans="1:30">
      <c r="A218" s="7">
        <v>5</v>
      </c>
      <c r="B218" s="5" t="str">
        <f t="shared" si="60"/>
        <v>50857080</v>
      </c>
      <c r="C218" s="7">
        <v>857</v>
      </c>
      <c r="D218" s="12">
        <f t="shared" si="61"/>
        <v>1041</v>
      </c>
      <c r="E218" s="15"/>
      <c r="F218" s="5" t="str">
        <f t="shared" si="62"/>
        <v>50857080</v>
      </c>
      <c r="G218" s="5" t="str">
        <f>IF(A218=7,"",VLOOKUP(engines!$A218,LegendAndTables!$C$4:$D$11,2,FALSE))</f>
        <v>flex-fuel (premium unleaded recommended/E85)</v>
      </c>
      <c r="H218" s="5">
        <f>IF(G218="","",IF(I218=0,_xlfn.XLOOKUP(J218,LegendAndTables!$D$14:$D$21,LegendAndTables!$C$14:$C$21,0,-1,2),_xlfn.XLOOKUP(J218,LegendAndTables!$E$14:$E$21,LegendAndTables!$C$14:$C$21,0,-1,2)))</f>
        <v>8</v>
      </c>
      <c r="I218" s="5">
        <f t="shared" si="63"/>
        <v>0</v>
      </c>
      <c r="J218" s="12">
        <f t="shared" si="54"/>
        <v>4029.1490362012228</v>
      </c>
      <c r="K218" s="12">
        <f t="shared" si="64"/>
        <v>6454</v>
      </c>
      <c r="L218" s="12">
        <f t="shared" si="65"/>
        <v>5860</v>
      </c>
      <c r="M218" s="14">
        <f>IF(G218="","",(4.966747+(23.27979-4.966747)/(1+(C218/463.6174)))*_xlfn.XLOOKUP(engines!G218,LegendAndTables!$D$4:$D$11,LegendAndTables!$E$4:$E$11,0,0,1)*IF(O218=0,1,1.2)*(1-0.01*H218))</f>
        <v>11.322811297837955</v>
      </c>
      <c r="N218" s="12">
        <f t="shared" si="55"/>
        <v>212.7</v>
      </c>
      <c r="O218" s="7">
        <v>0</v>
      </c>
      <c r="P218" s="7">
        <v>454</v>
      </c>
      <c r="Q218" s="7">
        <v>594</v>
      </c>
      <c r="R218" s="12">
        <f t="shared" si="56"/>
        <v>1041.3832011723186</v>
      </c>
      <c r="S218" s="15"/>
      <c r="T218" s="5" t="str">
        <f t="shared" si="66"/>
        <v/>
      </c>
      <c r="U218" s="5" t="str">
        <f>IF(A218&lt;&gt;7,"",VLOOKUP(engines!$A218,LegendAndTables!$C$4:$D$11,2,FALSE))</f>
        <v/>
      </c>
      <c r="V218" s="12" t="str">
        <f t="shared" si="67"/>
        <v/>
      </c>
      <c r="W218" s="12" t="str">
        <f t="shared" si="57"/>
        <v/>
      </c>
      <c r="X218" s="12" t="str">
        <f t="shared" si="58"/>
        <v/>
      </c>
      <c r="Y218" s="14" t="str">
        <f t="shared" si="68"/>
        <v/>
      </c>
      <c r="Z218" s="12" t="str">
        <f t="shared" si="59"/>
        <v/>
      </c>
      <c r="AA218" s="15"/>
      <c r="AB218" s="5" t="str">
        <f t="shared" si="69"/>
        <v>50857080,857,1041</v>
      </c>
      <c r="AC218" s="5" t="str">
        <f t="shared" si="70"/>
        <v>50857080,flex-fuel (premium unleaded recommended/E85),8,0,4029.14903620122,6454,5860,11.322811297838</v>
      </c>
      <c r="AD218" s="5" t="str">
        <f t="shared" si="71"/>
        <v/>
      </c>
    </row>
    <row r="219" spans="1:30">
      <c r="A219" s="7">
        <v>6</v>
      </c>
      <c r="B219" s="5" t="str">
        <f t="shared" si="60"/>
        <v>60757081</v>
      </c>
      <c r="C219" s="7">
        <v>757</v>
      </c>
      <c r="D219" s="12">
        <f t="shared" si="61"/>
        <v>946</v>
      </c>
      <c r="E219" s="15"/>
      <c r="F219" s="5" t="str">
        <f t="shared" si="62"/>
        <v>60757081</v>
      </c>
      <c r="G219" s="5" t="str">
        <f>IF(A219=7,"",VLOOKUP(engines!$A219,LegendAndTables!$C$4:$D$11,2,FALSE))</f>
        <v>flex-fuel (premium unleaded required/E85)</v>
      </c>
      <c r="H219" s="5">
        <f>IF(G219="","",IF(I219=0,_xlfn.XLOOKUP(J219,LegendAndTables!$D$14:$D$21,LegendAndTables!$C$14:$C$21,0,-1,2),_xlfn.XLOOKUP(J219,LegendAndTables!$E$14:$E$21,LegendAndTables!$C$14:$C$21,0,-1,2)))</f>
        <v>8</v>
      </c>
      <c r="I219" s="5">
        <f t="shared" si="63"/>
        <v>1</v>
      </c>
      <c r="J219" s="12">
        <f t="shared" si="54"/>
        <v>3556.7458359762254</v>
      </c>
      <c r="K219" s="12">
        <f t="shared" si="64"/>
        <v>6481.6500000000005</v>
      </c>
      <c r="L219" s="12">
        <f t="shared" si="65"/>
        <v>5700.6500000000005</v>
      </c>
      <c r="M219" s="14">
        <f>IF(G219="","",(4.966747+(23.27979-4.966747)/(1+(C219/463.6174)))*_xlfn.XLOOKUP(engines!G219,LegendAndTables!$D$4:$D$11,LegendAndTables!$E$4:$E$11,0,0,1)*IF(O219=0,1,1.2)*(1-0.01*H219))</f>
        <v>14.610240372128928</v>
      </c>
      <c r="N219" s="12">
        <f t="shared" si="55"/>
        <v>212.83500000000001</v>
      </c>
      <c r="O219" s="7">
        <v>1</v>
      </c>
      <c r="P219" s="7">
        <v>173</v>
      </c>
      <c r="Q219" s="7">
        <v>781</v>
      </c>
      <c r="R219" s="12">
        <f t="shared" si="56"/>
        <v>945.58127536182678</v>
      </c>
      <c r="S219" s="15"/>
      <c r="T219" s="5" t="str">
        <f t="shared" si="66"/>
        <v/>
      </c>
      <c r="U219" s="5" t="str">
        <f>IF(A219&lt;&gt;7,"",VLOOKUP(engines!$A219,LegendAndTables!$C$4:$D$11,2,FALSE))</f>
        <v/>
      </c>
      <c r="V219" s="12" t="str">
        <f t="shared" si="67"/>
        <v/>
      </c>
      <c r="W219" s="12" t="str">
        <f t="shared" si="57"/>
        <v/>
      </c>
      <c r="X219" s="12" t="str">
        <f t="shared" si="58"/>
        <v/>
      </c>
      <c r="Y219" s="14" t="str">
        <f t="shared" si="68"/>
        <v/>
      </c>
      <c r="Z219" s="12" t="str">
        <f t="shared" si="59"/>
        <v/>
      </c>
      <c r="AA219" s="15"/>
      <c r="AB219" s="5" t="str">
        <f t="shared" si="69"/>
        <v>60757081,757,946</v>
      </c>
      <c r="AC219" s="5" t="str">
        <f t="shared" si="70"/>
        <v>60757081,flex-fuel (premium unleaded required/E85),8,1,3556.74583597623,6481.65,5700.65,14.6102403721289</v>
      </c>
      <c r="AD219" s="5" t="str">
        <f t="shared" si="71"/>
        <v/>
      </c>
    </row>
    <row r="220" spans="1:30">
      <c r="A220" s="7">
        <v>8</v>
      </c>
      <c r="B220" s="5" t="str">
        <f t="shared" si="60"/>
        <v>81007081</v>
      </c>
      <c r="C220" s="7">
        <v>1007</v>
      </c>
      <c r="D220" s="12">
        <f t="shared" si="61"/>
        <v>1159</v>
      </c>
      <c r="E220" s="15"/>
      <c r="F220" s="5" t="str">
        <f t="shared" si="62"/>
        <v>81007081</v>
      </c>
      <c r="G220" s="5" t="str">
        <f>IF(A220=7,"",VLOOKUP(engines!$A220,LegendAndTables!$C$4:$D$11,2,FALSE))</f>
        <v>flex-fuel (unleaded/E85)</v>
      </c>
      <c r="H220" s="5">
        <f>IF(G220="","",IF(I220=0,_xlfn.XLOOKUP(J220,LegendAndTables!$D$14:$D$21,LegendAndTables!$C$14:$C$21,0,-1,2),_xlfn.XLOOKUP(J220,LegendAndTables!$E$14:$E$21,LegendAndTables!$C$14:$C$21,0,-1,2)))</f>
        <v>8</v>
      </c>
      <c r="I220" s="5">
        <f t="shared" si="63"/>
        <v>1</v>
      </c>
      <c r="J220" s="12">
        <f t="shared" si="54"/>
        <v>4211.8911684129071</v>
      </c>
      <c r="K220" s="12">
        <f t="shared" si="64"/>
        <v>6912.1500000000005</v>
      </c>
      <c r="L220" s="12">
        <f t="shared" si="65"/>
        <v>6185.1500000000005</v>
      </c>
      <c r="M220" s="14">
        <f>IF(G220="","",(4.966747+(23.27979-4.966747)/(1+(C220/463.6174)))*_xlfn.XLOOKUP(engines!G220,LegendAndTables!$D$4:$D$11,LegendAndTables!$E$4:$E$11,0,0,1)*IF(O220=0,1,1.2)*(1-0.01*H220))</f>
        <v>12.686946449234997</v>
      </c>
      <c r="N220" s="12">
        <f t="shared" si="55"/>
        <v>239.08500000000001</v>
      </c>
      <c r="O220" s="7">
        <v>1</v>
      </c>
      <c r="P220" s="7">
        <v>583</v>
      </c>
      <c r="Q220" s="7">
        <v>727</v>
      </c>
      <c r="R220" s="12">
        <f t="shared" si="56"/>
        <v>1159.328723003867</v>
      </c>
      <c r="S220" s="15"/>
      <c r="T220" s="5" t="str">
        <f t="shared" si="66"/>
        <v/>
      </c>
      <c r="U220" s="5" t="str">
        <f>IF(A220&lt;&gt;7,"",VLOOKUP(engines!$A220,LegendAndTables!$C$4:$D$11,2,FALSE))</f>
        <v/>
      </c>
      <c r="V220" s="12" t="str">
        <f t="shared" si="67"/>
        <v/>
      </c>
      <c r="W220" s="12" t="str">
        <f t="shared" si="57"/>
        <v/>
      </c>
      <c r="X220" s="12" t="str">
        <f t="shared" si="58"/>
        <v/>
      </c>
      <c r="Y220" s="14" t="str">
        <f t="shared" si="68"/>
        <v/>
      </c>
      <c r="Z220" s="12" t="str">
        <f t="shared" si="59"/>
        <v/>
      </c>
      <c r="AA220" s="15"/>
      <c r="AB220" s="5" t="str">
        <f t="shared" si="69"/>
        <v>81007081,1007,1159</v>
      </c>
      <c r="AC220" s="5" t="str">
        <f t="shared" si="70"/>
        <v>81007081,flex-fuel (unleaded/E85),8,1,4211.89116841291,6912.15,6185.15,12.686946449235</v>
      </c>
      <c r="AD220" s="5" t="str">
        <f t="shared" si="71"/>
        <v/>
      </c>
    </row>
    <row r="221" spans="1:30">
      <c r="A221" s="7">
        <v>1</v>
      </c>
      <c r="B221" s="5" t="str">
        <f t="shared" si="60"/>
        <v>10648060</v>
      </c>
      <c r="C221" s="7">
        <v>648</v>
      </c>
      <c r="D221" s="12">
        <f t="shared" si="61"/>
        <v>803</v>
      </c>
      <c r="E221" s="15"/>
      <c r="F221" s="5" t="str">
        <f t="shared" si="62"/>
        <v>10648060</v>
      </c>
      <c r="G221" s="5" t="str">
        <f>IF(A221=7,"",VLOOKUP(engines!$A221,LegendAndTables!$C$4:$D$11,2,FALSE))</f>
        <v>premium unleaded (recommended)</v>
      </c>
      <c r="H221" s="5">
        <f>IF(G221="","",IF(I221=0,_xlfn.XLOOKUP(J221,LegendAndTables!$D$14:$D$21,LegendAndTables!$C$14:$C$21,0,-1,2),_xlfn.XLOOKUP(J221,LegendAndTables!$E$14:$E$21,LegendAndTables!$C$14:$C$21,0,-1,2)))</f>
        <v>6</v>
      </c>
      <c r="I221" s="5">
        <f t="shared" si="63"/>
        <v>0</v>
      </c>
      <c r="J221" s="12">
        <f t="shared" si="54"/>
        <v>3378.5192909280499</v>
      </c>
      <c r="K221" s="12">
        <f t="shared" si="64"/>
        <v>6432</v>
      </c>
      <c r="L221" s="12">
        <f t="shared" si="65"/>
        <v>5743</v>
      </c>
      <c r="M221" s="14">
        <f>IF(G221="","",(4.966747+(23.27979-4.966747)/(1+(C221/463.6174)))*_xlfn.XLOOKUP(engines!G221,LegendAndTables!$D$4:$D$11,LegendAndTables!$E$4:$E$11,0,0,1)*IF(O221=0,1,1.2)*(1-0.01*H221))</f>
        <v>11.96670055656532</v>
      </c>
      <c r="N221" s="12">
        <f t="shared" si="55"/>
        <v>191.8</v>
      </c>
      <c r="O221" s="7">
        <v>0</v>
      </c>
      <c r="P221" s="7">
        <v>432</v>
      </c>
      <c r="Q221" s="7">
        <v>689</v>
      </c>
      <c r="R221" s="12">
        <f t="shared" si="56"/>
        <v>803.4586882082458</v>
      </c>
      <c r="S221" s="15"/>
      <c r="T221" s="5" t="str">
        <f t="shared" si="66"/>
        <v/>
      </c>
      <c r="U221" s="5" t="str">
        <f>IF(A221&lt;&gt;7,"",VLOOKUP(engines!$A221,LegendAndTables!$C$4:$D$11,2,FALSE))</f>
        <v/>
      </c>
      <c r="V221" s="12" t="str">
        <f t="shared" si="67"/>
        <v/>
      </c>
      <c r="W221" s="12" t="str">
        <f t="shared" si="57"/>
        <v/>
      </c>
      <c r="X221" s="12" t="str">
        <f t="shared" si="58"/>
        <v/>
      </c>
      <c r="Y221" s="14" t="str">
        <f t="shared" si="68"/>
        <v/>
      </c>
      <c r="Z221" s="12" t="str">
        <f t="shared" si="59"/>
        <v/>
      </c>
      <c r="AA221" s="15"/>
      <c r="AB221" s="5" t="str">
        <f t="shared" si="69"/>
        <v>10648060,648,803</v>
      </c>
      <c r="AC221" s="5" t="str">
        <f t="shared" si="70"/>
        <v>10648060,premium unleaded (recommended),6,0,3378.51929092805,6432,5743,11.9667005565653</v>
      </c>
      <c r="AD221" s="5" t="str">
        <f t="shared" si="71"/>
        <v/>
      </c>
    </row>
    <row r="222" spans="1:30">
      <c r="A222" s="7">
        <v>6</v>
      </c>
      <c r="B222" s="5" t="str">
        <f t="shared" si="60"/>
        <v>61382081</v>
      </c>
      <c r="C222" s="7">
        <v>1382</v>
      </c>
      <c r="D222" s="12">
        <f t="shared" si="61"/>
        <v>1823</v>
      </c>
      <c r="E222" s="15"/>
      <c r="F222" s="5" t="str">
        <f t="shared" si="62"/>
        <v>61382081</v>
      </c>
      <c r="G222" s="5" t="str">
        <f>IF(A222=7,"",VLOOKUP(engines!$A222,LegendAndTables!$C$4:$D$11,2,FALSE))</f>
        <v>flex-fuel (premium unleaded required/E85)</v>
      </c>
      <c r="H222" s="5">
        <f>IF(G222="","",IF(I222=0,_xlfn.XLOOKUP(J222,LegendAndTables!$D$14:$D$21,LegendAndTables!$C$14:$C$21,0,-1,2),_xlfn.XLOOKUP(J222,LegendAndTables!$E$14:$E$21,LegendAndTables!$C$14:$C$21,0,-1,2)))</f>
        <v>8</v>
      </c>
      <c r="I222" s="5">
        <f t="shared" si="63"/>
        <v>1</v>
      </c>
      <c r="J222" s="12">
        <f t="shared" si="54"/>
        <v>4963.0108453637858</v>
      </c>
      <c r="K222" s="12">
        <f t="shared" si="64"/>
        <v>6354.6</v>
      </c>
      <c r="L222" s="12">
        <f t="shared" si="65"/>
        <v>5397.6</v>
      </c>
      <c r="M222" s="14">
        <f>IF(G222="","",(4.966747+(23.27979-4.966747)/(1+(C222/463.6174)))*_xlfn.XLOOKUP(engines!G222,LegendAndTables!$D$4:$D$11,LegendAndTables!$E$4:$E$11,0,0,1)*IF(O222=0,1,1.2)*(1-0.01*H222))</f>
        <v>11.723743579629799</v>
      </c>
      <c r="N222" s="12">
        <f t="shared" si="55"/>
        <v>278.46000000000004</v>
      </c>
      <c r="O222" s="7">
        <v>1</v>
      </c>
      <c r="P222" s="7">
        <v>52</v>
      </c>
      <c r="Q222" s="7">
        <v>957</v>
      </c>
      <c r="R222" s="12">
        <f t="shared" si="56"/>
        <v>1823.2016602992669</v>
      </c>
      <c r="S222" s="15"/>
      <c r="T222" s="5" t="str">
        <f t="shared" si="66"/>
        <v/>
      </c>
      <c r="U222" s="5" t="str">
        <f>IF(A222&lt;&gt;7,"",VLOOKUP(engines!$A222,LegendAndTables!$C$4:$D$11,2,FALSE))</f>
        <v/>
      </c>
      <c r="V222" s="12" t="str">
        <f t="shared" si="67"/>
        <v/>
      </c>
      <c r="W222" s="12" t="str">
        <f t="shared" si="57"/>
        <v/>
      </c>
      <c r="X222" s="12" t="str">
        <f t="shared" si="58"/>
        <v/>
      </c>
      <c r="Y222" s="14" t="str">
        <f t="shared" si="68"/>
        <v/>
      </c>
      <c r="Z222" s="12" t="str">
        <f t="shared" si="59"/>
        <v/>
      </c>
      <c r="AA222" s="15"/>
      <c r="AB222" s="5" t="str">
        <f t="shared" si="69"/>
        <v>61382081,1382,1823</v>
      </c>
      <c r="AC222" s="5" t="str">
        <f t="shared" si="70"/>
        <v>61382081,flex-fuel (premium unleaded required/E85),8,1,4963.01084536379,6354.6,5397.6,11.7237435796298</v>
      </c>
      <c r="AD222" s="5" t="str">
        <f t="shared" si="71"/>
        <v/>
      </c>
    </row>
    <row r="223" spans="1:30">
      <c r="A223" s="7">
        <v>4</v>
      </c>
      <c r="B223" s="5" t="str">
        <f t="shared" si="60"/>
        <v>40593060</v>
      </c>
      <c r="C223" s="7">
        <v>593</v>
      </c>
      <c r="D223" s="12">
        <f t="shared" si="61"/>
        <v>1052</v>
      </c>
      <c r="E223" s="15"/>
      <c r="F223" s="5" t="str">
        <f t="shared" si="62"/>
        <v>40593060</v>
      </c>
      <c r="G223" s="5" t="str">
        <f>IF(A223=7,"",VLOOKUP(engines!$A223,LegendAndTables!$C$4:$D$11,2,FALSE))</f>
        <v>diesel</v>
      </c>
      <c r="H223" s="5">
        <f>IF(G223="","",IF(I223=0,_xlfn.XLOOKUP(J223,LegendAndTables!$D$14:$D$21,LegendAndTables!$C$14:$C$21,0,-1,2),_xlfn.XLOOKUP(J223,LegendAndTables!$E$14:$E$21,LegendAndTables!$C$14:$C$21,0,-1,2)))</f>
        <v>6</v>
      </c>
      <c r="I223" s="5">
        <f t="shared" si="63"/>
        <v>0</v>
      </c>
      <c r="J223" s="12">
        <f t="shared" si="54"/>
        <v>3183.0381105743422</v>
      </c>
      <c r="K223" s="12">
        <f t="shared" si="64"/>
        <v>4591</v>
      </c>
      <c r="L223" s="12">
        <f t="shared" si="65"/>
        <v>4013</v>
      </c>
      <c r="M223" s="14">
        <f>IF(G223="","",(4.966747+(23.27979-4.966747)/(1+(C223/463.6174)))*_xlfn.XLOOKUP(engines!G223,LegendAndTables!$D$4:$D$11,LegendAndTables!$E$4:$E$11,0,0,1)*IF(O223=0,1,1.2)*(1-0.01*H223))</f>
        <v>14.666317116123857</v>
      </c>
      <c r="N223" s="12">
        <f t="shared" si="55"/>
        <v>186.3</v>
      </c>
      <c r="O223" s="7">
        <v>0</v>
      </c>
      <c r="P223" s="7">
        <v>91</v>
      </c>
      <c r="Q223" s="7">
        <v>578</v>
      </c>
      <c r="R223" s="12">
        <f t="shared" si="56"/>
        <v>1052.2353681950765</v>
      </c>
      <c r="S223" s="15"/>
      <c r="T223" s="5" t="str">
        <f t="shared" si="66"/>
        <v/>
      </c>
      <c r="U223" s="5" t="str">
        <f>IF(A223&lt;&gt;7,"",VLOOKUP(engines!$A223,LegendAndTables!$C$4:$D$11,2,FALSE))</f>
        <v/>
      </c>
      <c r="V223" s="12" t="str">
        <f t="shared" si="67"/>
        <v/>
      </c>
      <c r="W223" s="12" t="str">
        <f t="shared" si="57"/>
        <v/>
      </c>
      <c r="X223" s="12" t="str">
        <f t="shared" si="58"/>
        <v/>
      </c>
      <c r="Y223" s="14" t="str">
        <f t="shared" si="68"/>
        <v/>
      </c>
      <c r="Z223" s="12" t="str">
        <f t="shared" si="59"/>
        <v/>
      </c>
      <c r="AA223" s="15"/>
      <c r="AB223" s="5" t="str">
        <f t="shared" si="69"/>
        <v>40593060,593,1052</v>
      </c>
      <c r="AC223" s="5" t="str">
        <f t="shared" si="70"/>
        <v>40593060,diesel,6,0,3183.03811057434,4591,4013,14.6663171161239</v>
      </c>
      <c r="AD223" s="5" t="str">
        <f t="shared" si="71"/>
        <v/>
      </c>
    </row>
    <row r="224" spans="1:30">
      <c r="A224" s="7">
        <v>7</v>
      </c>
      <c r="B224" s="5" t="str">
        <f t="shared" si="60"/>
        <v>71396406</v>
      </c>
      <c r="C224" s="7">
        <v>1396</v>
      </c>
      <c r="D224" s="12">
        <f t="shared" si="61"/>
        <v>2093</v>
      </c>
      <c r="E224" s="15"/>
      <c r="F224" s="5" t="str">
        <f t="shared" si="62"/>
        <v/>
      </c>
      <c r="G224" s="5" t="str">
        <f>IF(A224=7,"",VLOOKUP(engines!$A224,LegendAndTables!$C$4:$D$11,2,FALSE))</f>
        <v/>
      </c>
      <c r="H224" s="5" t="str">
        <f>IF(G224="","",IF(I224=0,_xlfn.XLOOKUP(J224,LegendAndTables!$D$14:$D$21,LegendAndTables!$C$14:$C$21,0,-1,2),_xlfn.XLOOKUP(J224,LegendAndTables!$E$14:$E$21,LegendAndTables!$C$14:$C$21,0,-1,2)))</f>
        <v/>
      </c>
      <c r="I224" s="5" t="str">
        <f t="shared" si="63"/>
        <v/>
      </c>
      <c r="J224" s="12" t="str">
        <f t="shared" si="54"/>
        <v/>
      </c>
      <c r="K224" s="12" t="str">
        <f t="shared" si="64"/>
        <v/>
      </c>
      <c r="L224" s="12" t="str">
        <f t="shared" si="65"/>
        <v/>
      </c>
      <c r="M224" s="14" t="str">
        <f>IF(G224="","",(4.966747+(23.27979-4.966747)/(1+(C224/463.6174)))*_xlfn.XLOOKUP(engines!G224,LegendAndTables!$D$4:$D$11,LegendAndTables!$E$4:$E$11,0,0,1)*IF(O224=0,1,1.2)*(1-0.01*H224))</f>
        <v/>
      </c>
      <c r="N224" s="12" t="str">
        <f t="shared" si="55"/>
        <v/>
      </c>
      <c r="O224" s="7">
        <v>0</v>
      </c>
      <c r="P224" s="7">
        <v>514</v>
      </c>
      <c r="Q224" s="7">
        <v>934</v>
      </c>
      <c r="R224" s="12" t="str">
        <f t="shared" si="56"/>
        <v/>
      </c>
      <c r="S224" s="15"/>
      <c r="T224" s="5" t="str">
        <f t="shared" si="66"/>
        <v>71396406</v>
      </c>
      <c r="U224" s="5" t="str">
        <f>IF(A224&lt;&gt;7,"",VLOOKUP(engines!$A224,LegendAndTables!$C$4:$D$11,2,FALSE))</f>
        <v>electric</v>
      </c>
      <c r="V224" s="12">
        <f t="shared" si="67"/>
        <v>427.99067813429065</v>
      </c>
      <c r="W224" s="12">
        <f t="shared" si="57"/>
        <v>2432.2890065034694</v>
      </c>
      <c r="X224" s="12">
        <f t="shared" si="58"/>
        <v>119.19709467377564</v>
      </c>
      <c r="Y224" s="14">
        <f t="shared" si="68"/>
        <v>4.0563124217358739</v>
      </c>
      <c r="Z224" s="12">
        <f t="shared" si="59"/>
        <v>2092.758769313326</v>
      </c>
      <c r="AA224" s="15"/>
      <c r="AB224" s="5" t="str">
        <f t="shared" si="69"/>
        <v>71396406,1396,2093</v>
      </c>
      <c r="AC224" s="5" t="str">
        <f t="shared" si="70"/>
        <v/>
      </c>
      <c r="AD224" s="5" t="str">
        <f t="shared" si="71"/>
        <v>71396406,electric,427.990678134291,2432.28900650347,119.197094673776,4.05631242173587</v>
      </c>
    </row>
    <row r="225" spans="1:30">
      <c r="A225" s="7">
        <v>7</v>
      </c>
      <c r="B225" s="5" t="str">
        <f t="shared" si="60"/>
        <v>70829491</v>
      </c>
      <c r="C225" s="7">
        <v>829</v>
      </c>
      <c r="D225" s="12">
        <f t="shared" si="61"/>
        <v>1243</v>
      </c>
      <c r="E225" s="15"/>
      <c r="F225" s="5" t="str">
        <f t="shared" si="62"/>
        <v/>
      </c>
      <c r="G225" s="5" t="str">
        <f>IF(A225=7,"",VLOOKUP(engines!$A225,LegendAndTables!$C$4:$D$11,2,FALSE))</f>
        <v/>
      </c>
      <c r="H225" s="5" t="str">
        <f>IF(G225="","",IF(I225=0,_xlfn.XLOOKUP(J225,LegendAndTables!$D$14:$D$21,LegendAndTables!$C$14:$C$21,0,-1,2),_xlfn.XLOOKUP(J225,LegendAndTables!$E$14:$E$21,LegendAndTables!$C$14:$C$21,0,-1,2)))</f>
        <v/>
      </c>
      <c r="I225" s="5" t="str">
        <f t="shared" si="63"/>
        <v/>
      </c>
      <c r="J225" s="12" t="str">
        <f t="shared" si="54"/>
        <v/>
      </c>
      <c r="K225" s="12" t="str">
        <f t="shared" si="64"/>
        <v/>
      </c>
      <c r="L225" s="12" t="str">
        <f t="shared" si="65"/>
        <v/>
      </c>
      <c r="M225" s="14" t="str">
        <f>IF(G225="","",(4.966747+(23.27979-4.966747)/(1+(C225/463.6174)))*_xlfn.XLOOKUP(engines!G225,LegendAndTables!$D$4:$D$11,LegendAndTables!$E$4:$E$11,0,0,1)*IF(O225=0,1,1.2)*(1-0.01*H225))</f>
        <v/>
      </c>
      <c r="N225" s="12" t="str">
        <f t="shared" si="55"/>
        <v/>
      </c>
      <c r="O225" s="7">
        <v>0</v>
      </c>
      <c r="P225" s="7">
        <v>374</v>
      </c>
      <c r="Q225" s="7">
        <v>740</v>
      </c>
      <c r="R225" s="12" t="str">
        <f t="shared" si="56"/>
        <v/>
      </c>
      <c r="S225" s="15"/>
      <c r="T225" s="5" t="str">
        <f t="shared" si="66"/>
        <v>70829491</v>
      </c>
      <c r="U225" s="5" t="str">
        <f>IF(A225&lt;&gt;7,"",VLOOKUP(engines!$A225,LegendAndTables!$C$4:$D$11,2,FALSE))</f>
        <v>electric</v>
      </c>
      <c r="V225" s="12">
        <f t="shared" si="67"/>
        <v>413.63316288014767</v>
      </c>
      <c r="W225" s="12">
        <f t="shared" si="57"/>
        <v>1494.525220326984</v>
      </c>
      <c r="X225" s="12">
        <f t="shared" si="58"/>
        <v>112.17536157945999</v>
      </c>
      <c r="Y225" s="14">
        <f t="shared" si="68"/>
        <v>4.9085130303917177</v>
      </c>
      <c r="Z225" s="12">
        <f t="shared" si="59"/>
        <v>1242.7629081380712</v>
      </c>
      <c r="AA225" s="15"/>
      <c r="AB225" s="5" t="str">
        <f t="shared" si="69"/>
        <v>70829491,829,1243</v>
      </c>
      <c r="AC225" s="5" t="str">
        <f t="shared" si="70"/>
        <v/>
      </c>
      <c r="AD225" s="5" t="str">
        <f t="shared" si="71"/>
        <v>70829491,electric,413.633162880148,1494.52522032698,112.17536157946,4.90851303039172</v>
      </c>
    </row>
    <row r="226" spans="1:30">
      <c r="A226" s="7">
        <v>2</v>
      </c>
      <c r="B226" s="5" t="str">
        <f t="shared" si="60"/>
        <v>20059030</v>
      </c>
      <c r="C226" s="7">
        <v>59</v>
      </c>
      <c r="D226" s="12">
        <f t="shared" si="61"/>
        <v>75</v>
      </c>
      <c r="E226" s="15"/>
      <c r="F226" s="5" t="str">
        <f t="shared" si="62"/>
        <v>20059030</v>
      </c>
      <c r="G226" s="5" t="str">
        <f>IF(A226=7,"",VLOOKUP(engines!$A226,LegendAndTables!$C$4:$D$11,2,FALSE))</f>
        <v>regular unleaded</v>
      </c>
      <c r="H226" s="5">
        <f>IF(G226="","",IF(I226=0,_xlfn.XLOOKUP(J226,LegendAndTables!$D$14:$D$21,LegendAndTables!$C$14:$C$21,0,-1,2),_xlfn.XLOOKUP(J226,LegendAndTables!$E$14:$E$21,LegendAndTables!$C$14:$C$21,0,-1,2)))</f>
        <v>3</v>
      </c>
      <c r="I226" s="5">
        <f t="shared" si="63"/>
        <v>0</v>
      </c>
      <c r="J226" s="12">
        <f t="shared" si="54"/>
        <v>443.94281414597441</v>
      </c>
      <c r="K226" s="12">
        <f t="shared" si="64"/>
        <v>6468</v>
      </c>
      <c r="L226" s="12">
        <f t="shared" si="65"/>
        <v>5608</v>
      </c>
      <c r="M226" s="14">
        <f>IF(G226="","",(4.966747+(23.27979-4.966747)/(1+(C226/463.6174)))*_xlfn.XLOOKUP(engines!G226,LegendAndTables!$D$4:$D$11,LegendAndTables!$E$4:$E$11,0,0,1)*IF(O226=0,1,1.2)*(1-0.01*H226))</f>
        <v>20.57599913777387</v>
      </c>
      <c r="N226" s="12">
        <f t="shared" si="55"/>
        <v>132.9</v>
      </c>
      <c r="O226" s="7">
        <v>0</v>
      </c>
      <c r="P226" s="7">
        <v>468</v>
      </c>
      <c r="Q226" s="7">
        <v>860</v>
      </c>
      <c r="R226" s="12">
        <f t="shared" si="56"/>
        <v>74.915445840272653</v>
      </c>
      <c r="S226" s="15"/>
      <c r="T226" s="5" t="str">
        <f t="shared" si="66"/>
        <v/>
      </c>
      <c r="U226" s="5" t="str">
        <f>IF(A226&lt;&gt;7,"",VLOOKUP(engines!$A226,LegendAndTables!$C$4:$D$11,2,FALSE))</f>
        <v/>
      </c>
      <c r="V226" s="12" t="str">
        <f t="shared" si="67"/>
        <v/>
      </c>
      <c r="W226" s="12" t="str">
        <f t="shared" si="57"/>
        <v/>
      </c>
      <c r="X226" s="12" t="str">
        <f t="shared" si="58"/>
        <v/>
      </c>
      <c r="Y226" s="14" t="str">
        <f t="shared" si="68"/>
        <v/>
      </c>
      <c r="Z226" s="12" t="str">
        <f t="shared" si="59"/>
        <v/>
      </c>
      <c r="AA226" s="15"/>
      <c r="AB226" s="5" t="str">
        <f t="shared" si="69"/>
        <v>20059030,59,75</v>
      </c>
      <c r="AC226" s="5" t="str">
        <f t="shared" si="70"/>
        <v>20059030,regular unleaded,3,0,443.942814145974,6468,5608,20.5759991377739</v>
      </c>
      <c r="AD226" s="5" t="str">
        <f t="shared" si="71"/>
        <v/>
      </c>
    </row>
    <row r="227" spans="1:30">
      <c r="A227" s="7">
        <v>6</v>
      </c>
      <c r="B227" s="5" t="str">
        <f t="shared" si="60"/>
        <v>60417050</v>
      </c>
      <c r="C227" s="7">
        <v>417</v>
      </c>
      <c r="D227" s="12">
        <f t="shared" si="61"/>
        <v>493</v>
      </c>
      <c r="E227" s="15"/>
      <c r="F227" s="5" t="str">
        <f t="shared" si="62"/>
        <v>60417050</v>
      </c>
      <c r="G227" s="5" t="str">
        <f>IF(A227=7,"",VLOOKUP(engines!$A227,LegendAndTables!$C$4:$D$11,2,FALSE))</f>
        <v>flex-fuel (premium unleaded required/E85)</v>
      </c>
      <c r="H227" s="5">
        <f>IF(G227="","",IF(I227=0,_xlfn.XLOOKUP(J227,LegendAndTables!$D$14:$D$21,LegendAndTables!$C$14:$C$21,0,-1,2),_xlfn.XLOOKUP(J227,LegendAndTables!$E$14:$E$21,LegendAndTables!$C$14:$C$21,0,-1,2)))</f>
        <v>5</v>
      </c>
      <c r="I227" s="5">
        <f t="shared" si="63"/>
        <v>0</v>
      </c>
      <c r="J227" s="12">
        <f t="shared" si="54"/>
        <v>2471.8435091879078</v>
      </c>
      <c r="K227" s="12">
        <f t="shared" si="64"/>
        <v>6632</v>
      </c>
      <c r="L227" s="12">
        <f t="shared" si="65"/>
        <v>6020</v>
      </c>
      <c r="M227" s="14">
        <f>IF(G227="","",(4.966747+(23.27979-4.966747)/(1+(C227/463.6174)))*_xlfn.XLOOKUP(engines!G227,LegendAndTables!$D$4:$D$11,LegendAndTables!$E$4:$E$11,0,0,1)*IF(O227=0,1,1.2)*(1-0.01*H227))</f>
        <v>15.404124303431159</v>
      </c>
      <c r="N227" s="12">
        <f t="shared" si="55"/>
        <v>168.7</v>
      </c>
      <c r="O227" s="7">
        <v>0</v>
      </c>
      <c r="P227" s="7">
        <v>632</v>
      </c>
      <c r="Q227" s="7">
        <v>612</v>
      </c>
      <c r="R227" s="12">
        <f t="shared" si="56"/>
        <v>493.24980869848486</v>
      </c>
      <c r="S227" s="15"/>
      <c r="T227" s="5" t="str">
        <f t="shared" si="66"/>
        <v/>
      </c>
      <c r="U227" s="5" t="str">
        <f>IF(A227&lt;&gt;7,"",VLOOKUP(engines!$A227,LegendAndTables!$C$4:$D$11,2,FALSE))</f>
        <v/>
      </c>
      <c r="V227" s="12" t="str">
        <f t="shared" si="67"/>
        <v/>
      </c>
      <c r="W227" s="12" t="str">
        <f t="shared" si="57"/>
        <v/>
      </c>
      <c r="X227" s="12" t="str">
        <f t="shared" si="58"/>
        <v/>
      </c>
      <c r="Y227" s="14" t="str">
        <f t="shared" si="68"/>
        <v/>
      </c>
      <c r="Z227" s="12" t="str">
        <f t="shared" si="59"/>
        <v/>
      </c>
      <c r="AA227" s="15"/>
      <c r="AB227" s="5" t="str">
        <f t="shared" si="69"/>
        <v>60417050,417,493</v>
      </c>
      <c r="AC227" s="5" t="str">
        <f t="shared" si="70"/>
        <v>60417050,flex-fuel (premium unleaded required/E85),5,0,2471.84350918791,6632,6020,15.4041243034312</v>
      </c>
      <c r="AD227" s="5" t="str">
        <f t="shared" si="71"/>
        <v/>
      </c>
    </row>
    <row r="228" spans="1:30">
      <c r="A228" s="7">
        <v>3</v>
      </c>
      <c r="B228" s="5" t="str">
        <f t="shared" si="60"/>
        <v>30849080</v>
      </c>
      <c r="C228" s="7">
        <v>849</v>
      </c>
      <c r="D228" s="12">
        <f t="shared" si="61"/>
        <v>986</v>
      </c>
      <c r="E228" s="15"/>
      <c r="F228" s="5" t="str">
        <f t="shared" si="62"/>
        <v>30849080</v>
      </c>
      <c r="G228" s="5" t="str">
        <f>IF(A228=7,"",VLOOKUP(engines!$A228,LegendAndTables!$C$4:$D$11,2,FALSE))</f>
        <v>premium unleaded (required)</v>
      </c>
      <c r="H228" s="5">
        <f>IF(G228="","",IF(I228=0,_xlfn.XLOOKUP(J228,LegendAndTables!$D$14:$D$21,LegendAndTables!$C$14:$C$21,0,-1,2),_xlfn.XLOOKUP(J228,LegendAndTables!$E$14:$E$21,LegendAndTables!$C$14:$C$21,0,-1,2)))</f>
        <v>8</v>
      </c>
      <c r="I228" s="5">
        <f t="shared" si="63"/>
        <v>0</v>
      </c>
      <c r="J228" s="12">
        <f t="shared" si="54"/>
        <v>4006.606890042473</v>
      </c>
      <c r="K228" s="12">
        <f t="shared" si="64"/>
        <v>7054</v>
      </c>
      <c r="L228" s="12">
        <f t="shared" si="65"/>
        <v>6133</v>
      </c>
      <c r="M228" s="14">
        <f>IF(G228="","",(4.966747+(23.27979-4.966747)/(1+(C228/463.6174)))*_xlfn.XLOOKUP(engines!G228,LegendAndTables!$D$4:$D$11,LegendAndTables!$E$4:$E$11,0,0,1)*IF(O228=0,1,1.2)*(1-0.01*H228))</f>
        <v>10.835736657293946</v>
      </c>
      <c r="N228" s="12">
        <f t="shared" si="55"/>
        <v>211.9</v>
      </c>
      <c r="O228" s="7">
        <v>0</v>
      </c>
      <c r="P228" s="7">
        <v>1054</v>
      </c>
      <c r="Q228" s="7">
        <v>921</v>
      </c>
      <c r="R228" s="12">
        <f t="shared" si="56"/>
        <v>985.73933571686212</v>
      </c>
      <c r="S228" s="15"/>
      <c r="T228" s="5" t="str">
        <f t="shared" si="66"/>
        <v/>
      </c>
      <c r="U228" s="5" t="str">
        <f>IF(A228&lt;&gt;7,"",VLOOKUP(engines!$A228,LegendAndTables!$C$4:$D$11,2,FALSE))</f>
        <v/>
      </c>
      <c r="V228" s="12" t="str">
        <f t="shared" si="67"/>
        <v/>
      </c>
      <c r="W228" s="12" t="str">
        <f t="shared" si="57"/>
        <v/>
      </c>
      <c r="X228" s="12" t="str">
        <f t="shared" si="58"/>
        <v/>
      </c>
      <c r="Y228" s="14" t="str">
        <f t="shared" si="68"/>
        <v/>
      </c>
      <c r="Z228" s="12" t="str">
        <f t="shared" si="59"/>
        <v/>
      </c>
      <c r="AA228" s="15"/>
      <c r="AB228" s="5" t="str">
        <f t="shared" si="69"/>
        <v>30849080,849,986</v>
      </c>
      <c r="AC228" s="5" t="str">
        <f t="shared" si="70"/>
        <v>30849080,premium unleaded (required),8,0,4006.60689004247,7054,6133,10.8357366572939</v>
      </c>
      <c r="AD228" s="5" t="str">
        <f t="shared" si="71"/>
        <v/>
      </c>
    </row>
    <row r="229" spans="1:30">
      <c r="A229" s="7">
        <v>6</v>
      </c>
      <c r="B229" s="5" t="str">
        <f t="shared" si="60"/>
        <v>61077080</v>
      </c>
      <c r="C229" s="7">
        <v>1077</v>
      </c>
      <c r="D229" s="12">
        <f t="shared" si="61"/>
        <v>1150</v>
      </c>
      <c r="E229" s="15"/>
      <c r="F229" s="5" t="str">
        <f t="shared" si="62"/>
        <v>61077080</v>
      </c>
      <c r="G229" s="5" t="str">
        <f>IF(A229=7,"",VLOOKUP(engines!$A229,LegendAndTables!$C$4:$D$11,2,FALSE))</f>
        <v>flex-fuel (premium unleaded required/E85)</v>
      </c>
      <c r="H229" s="5">
        <f>IF(G229="","",IF(I229=0,_xlfn.XLOOKUP(J229,LegendAndTables!$D$14:$D$21,LegendAndTables!$C$14:$C$21,0,-1,2),_xlfn.XLOOKUP(J229,LegendAndTables!$E$14:$E$21,LegendAndTables!$C$14:$C$21,0,-1,2)))</f>
        <v>8</v>
      </c>
      <c r="I229" s="5">
        <f t="shared" si="63"/>
        <v>0</v>
      </c>
      <c r="J229" s="12">
        <f t="shared" si="54"/>
        <v>4588.8368129527062</v>
      </c>
      <c r="K229" s="12">
        <f t="shared" si="64"/>
        <v>7211</v>
      </c>
      <c r="L229" s="12">
        <f t="shared" si="65"/>
        <v>6670</v>
      </c>
      <c r="M229" s="14">
        <f>IF(G229="","",(4.966747+(23.27979-4.966747)/(1+(C229/463.6174)))*_xlfn.XLOOKUP(engines!G229,LegendAndTables!$D$4:$D$11,LegendAndTables!$E$4:$E$11,0,0,1)*IF(O229=0,1,1.2)*(1-0.01*H229))</f>
        <v>10.699810867156595</v>
      </c>
      <c r="N229" s="12">
        <f t="shared" si="55"/>
        <v>234.7</v>
      </c>
      <c r="O229" s="7">
        <v>0</v>
      </c>
      <c r="P229" s="7">
        <v>1211</v>
      </c>
      <c r="Q229" s="7">
        <v>541</v>
      </c>
      <c r="R229" s="12">
        <f t="shared" si="56"/>
        <v>1149.7865688339193</v>
      </c>
      <c r="S229" s="15"/>
      <c r="T229" s="5" t="str">
        <f t="shared" si="66"/>
        <v/>
      </c>
      <c r="U229" s="5" t="str">
        <f>IF(A229&lt;&gt;7,"",VLOOKUP(engines!$A229,LegendAndTables!$C$4:$D$11,2,FALSE))</f>
        <v/>
      </c>
      <c r="V229" s="12" t="str">
        <f t="shared" si="67"/>
        <v/>
      </c>
      <c r="W229" s="12" t="str">
        <f t="shared" si="57"/>
        <v/>
      </c>
      <c r="X229" s="12" t="str">
        <f t="shared" si="58"/>
        <v/>
      </c>
      <c r="Y229" s="14" t="str">
        <f t="shared" si="68"/>
        <v/>
      </c>
      <c r="Z229" s="12" t="str">
        <f t="shared" si="59"/>
        <v/>
      </c>
      <c r="AA229" s="15"/>
      <c r="AB229" s="5" t="str">
        <f t="shared" si="69"/>
        <v>61077080,1077,1150</v>
      </c>
      <c r="AC229" s="5" t="str">
        <f t="shared" si="70"/>
        <v>61077080,flex-fuel (premium unleaded required/E85),8,0,4588.83681295271,7211,6670,10.6998108671566</v>
      </c>
      <c r="AD229" s="5" t="str">
        <f t="shared" si="71"/>
        <v/>
      </c>
    </row>
    <row r="230" spans="1:30">
      <c r="A230" s="7">
        <v>4</v>
      </c>
      <c r="B230" s="5" t="str">
        <f t="shared" si="60"/>
        <v>40403050</v>
      </c>
      <c r="C230" s="7">
        <v>403</v>
      </c>
      <c r="D230" s="12">
        <f t="shared" si="61"/>
        <v>622</v>
      </c>
      <c r="E230" s="15"/>
      <c r="F230" s="5" t="str">
        <f t="shared" si="62"/>
        <v>40403050</v>
      </c>
      <c r="G230" s="5" t="str">
        <f>IF(A230=7,"",VLOOKUP(engines!$A230,LegendAndTables!$C$4:$D$11,2,FALSE))</f>
        <v>diesel</v>
      </c>
      <c r="H230" s="5">
        <f>IF(G230="","",IF(I230=0,_xlfn.XLOOKUP(J230,LegendAndTables!$D$14:$D$21,LegendAndTables!$C$14:$C$21,0,-1,2),_xlfn.XLOOKUP(J230,LegendAndTables!$E$14:$E$21,LegendAndTables!$C$14:$C$21,0,-1,2)))</f>
        <v>5</v>
      </c>
      <c r="I230" s="5">
        <f t="shared" si="63"/>
        <v>0</v>
      </c>
      <c r="J230" s="12">
        <f t="shared" si="54"/>
        <v>2408.8463837417812</v>
      </c>
      <c r="K230" s="12">
        <f t="shared" si="64"/>
        <v>5123</v>
      </c>
      <c r="L230" s="12">
        <f t="shared" si="65"/>
        <v>4616</v>
      </c>
      <c r="M230" s="14">
        <f>IF(G230="","",(4.966747+(23.27979-4.966747)/(1+(C230/463.6174)))*_xlfn.XLOOKUP(engines!G230,LegendAndTables!$D$4:$D$11,LegendAndTables!$E$4:$E$11,0,0,1)*IF(O230=0,1,1.2)*(1-0.01*H230))</f>
        <v>16.830664626413498</v>
      </c>
      <c r="N230" s="12">
        <f t="shared" si="55"/>
        <v>167.3</v>
      </c>
      <c r="O230" s="7">
        <v>0</v>
      </c>
      <c r="P230" s="7">
        <v>623</v>
      </c>
      <c r="Q230" s="7">
        <v>507</v>
      </c>
      <c r="R230" s="12">
        <f t="shared" si="56"/>
        <v>621.6795874692167</v>
      </c>
      <c r="S230" s="15"/>
      <c r="T230" s="5" t="str">
        <f t="shared" si="66"/>
        <v/>
      </c>
      <c r="U230" s="5" t="str">
        <f>IF(A230&lt;&gt;7,"",VLOOKUP(engines!$A230,LegendAndTables!$C$4:$D$11,2,FALSE))</f>
        <v/>
      </c>
      <c r="V230" s="12" t="str">
        <f t="shared" si="67"/>
        <v/>
      </c>
      <c r="W230" s="12" t="str">
        <f t="shared" si="57"/>
        <v/>
      </c>
      <c r="X230" s="12" t="str">
        <f t="shared" si="58"/>
        <v/>
      </c>
      <c r="Y230" s="14" t="str">
        <f t="shared" si="68"/>
        <v/>
      </c>
      <c r="Z230" s="12" t="str">
        <f t="shared" si="59"/>
        <v/>
      </c>
      <c r="AA230" s="15"/>
      <c r="AB230" s="5" t="str">
        <f t="shared" si="69"/>
        <v>40403050,403,622</v>
      </c>
      <c r="AC230" s="5" t="str">
        <f t="shared" si="70"/>
        <v>40403050,diesel,5,0,2408.84638374178,5123,4616,16.8306646264135</v>
      </c>
      <c r="AD230" s="5" t="str">
        <f t="shared" si="71"/>
        <v/>
      </c>
    </row>
    <row r="231" spans="1:30">
      <c r="A231" s="7">
        <v>1</v>
      </c>
      <c r="B231" s="5" t="str">
        <f t="shared" si="60"/>
        <v>11130081</v>
      </c>
      <c r="C231" s="7">
        <v>1130</v>
      </c>
      <c r="D231" s="12">
        <f t="shared" si="61"/>
        <v>1454</v>
      </c>
      <c r="E231" s="15"/>
      <c r="F231" s="5" t="str">
        <f t="shared" si="62"/>
        <v>11130081</v>
      </c>
      <c r="G231" s="5" t="str">
        <f>IF(A231=7,"",VLOOKUP(engines!$A231,LegendAndTables!$C$4:$D$11,2,FALSE))</f>
        <v>premium unleaded (recommended)</v>
      </c>
      <c r="H231" s="5">
        <f>IF(G231="","",IF(I231=0,_xlfn.XLOOKUP(J231,LegendAndTables!$D$14:$D$21,LegendAndTables!$C$14:$C$21,0,-1,2),_xlfn.XLOOKUP(J231,LegendAndTables!$E$14:$E$21,LegendAndTables!$C$14:$C$21,0,-1,2)))</f>
        <v>8</v>
      </c>
      <c r="I231" s="5">
        <f t="shared" si="63"/>
        <v>1</v>
      </c>
      <c r="J231" s="12">
        <f t="shared" si="54"/>
        <v>4484.1269841269841</v>
      </c>
      <c r="K231" s="12">
        <f t="shared" si="64"/>
        <v>6421.8</v>
      </c>
      <c r="L231" s="12">
        <f t="shared" si="65"/>
        <v>5533.8</v>
      </c>
      <c r="M231" s="14">
        <f>IF(G231="","",(4.966747+(23.27979-4.966747)/(1+(C231/463.6174)))*_xlfn.XLOOKUP(engines!G231,LegendAndTables!$D$4:$D$11,LegendAndTables!$E$4:$E$11,0,0,1)*IF(O231=0,1,1.2)*(1-0.01*H231))</f>
        <v>11.478671176349282</v>
      </c>
      <c r="N231" s="12">
        <f t="shared" si="55"/>
        <v>252</v>
      </c>
      <c r="O231" s="7">
        <v>1</v>
      </c>
      <c r="P231" s="7">
        <v>116</v>
      </c>
      <c r="Q231" s="7">
        <v>888</v>
      </c>
      <c r="R231" s="12">
        <f t="shared" si="56"/>
        <v>1454.0600626523883</v>
      </c>
      <c r="S231" s="15"/>
      <c r="T231" s="5" t="str">
        <f t="shared" si="66"/>
        <v/>
      </c>
      <c r="U231" s="5" t="str">
        <f>IF(A231&lt;&gt;7,"",VLOOKUP(engines!$A231,LegendAndTables!$C$4:$D$11,2,FALSE))</f>
        <v/>
      </c>
      <c r="V231" s="12" t="str">
        <f t="shared" si="67"/>
        <v/>
      </c>
      <c r="W231" s="12" t="str">
        <f t="shared" si="57"/>
        <v/>
      </c>
      <c r="X231" s="12" t="str">
        <f t="shared" si="58"/>
        <v/>
      </c>
      <c r="Y231" s="14" t="str">
        <f t="shared" si="68"/>
        <v/>
      </c>
      <c r="Z231" s="12" t="str">
        <f t="shared" si="59"/>
        <v/>
      </c>
      <c r="AA231" s="15"/>
      <c r="AB231" s="5" t="str">
        <f t="shared" si="69"/>
        <v>11130081,1130,1454</v>
      </c>
      <c r="AC231" s="5" t="str">
        <f t="shared" si="70"/>
        <v>11130081,premium unleaded (recommended),8,1,4484.12698412698,6421.8,5533.8,11.4786711763493</v>
      </c>
      <c r="AD231" s="5" t="str">
        <f t="shared" si="71"/>
        <v/>
      </c>
    </row>
    <row r="232" spans="1:30">
      <c r="A232" s="7">
        <v>5</v>
      </c>
      <c r="B232" s="5" t="str">
        <f t="shared" si="60"/>
        <v>50364050</v>
      </c>
      <c r="C232" s="7">
        <v>364</v>
      </c>
      <c r="D232" s="12">
        <f t="shared" si="61"/>
        <v>432</v>
      </c>
      <c r="E232" s="15"/>
      <c r="F232" s="5" t="str">
        <f t="shared" si="62"/>
        <v>50364050</v>
      </c>
      <c r="G232" s="5" t="str">
        <f>IF(A232=7,"",VLOOKUP(engines!$A232,LegendAndTables!$C$4:$D$11,2,FALSE))</f>
        <v>flex-fuel (premium unleaded recommended/E85)</v>
      </c>
      <c r="H232" s="5">
        <f>IF(G232="","",IF(I232=0,_xlfn.XLOOKUP(J232,LegendAndTables!$D$14:$D$21,LegendAndTables!$C$14:$C$21,0,-1,2),_xlfn.XLOOKUP(J232,LegendAndTables!$E$14:$E$21,LegendAndTables!$C$14:$C$21,0,-1,2)))</f>
        <v>5</v>
      </c>
      <c r="I232" s="5">
        <f t="shared" si="63"/>
        <v>0</v>
      </c>
      <c r="J232" s="12">
        <f t="shared" si="54"/>
        <v>2227.6621787025701</v>
      </c>
      <c r="K232" s="12">
        <f t="shared" si="64"/>
        <v>6576</v>
      </c>
      <c r="L232" s="12">
        <f t="shared" si="65"/>
        <v>5999</v>
      </c>
      <c r="M232" s="14">
        <f>IF(G232="","",(4.966747+(23.27979-4.966747)/(1+(C232/463.6174)))*_xlfn.XLOOKUP(engines!G232,LegendAndTables!$D$4:$D$11,LegendAndTables!$E$4:$E$11,0,0,1)*IF(O232=0,1,1.2)*(1-0.01*H232))</f>
        <v>15.621267414719647</v>
      </c>
      <c r="N232" s="12">
        <f t="shared" si="55"/>
        <v>163.4</v>
      </c>
      <c r="O232" s="7">
        <v>0</v>
      </c>
      <c r="P232" s="7">
        <v>576</v>
      </c>
      <c r="Q232" s="7">
        <v>577</v>
      </c>
      <c r="R232" s="12">
        <f t="shared" si="56"/>
        <v>432.06579226226586</v>
      </c>
      <c r="S232" s="15"/>
      <c r="T232" s="5" t="str">
        <f t="shared" si="66"/>
        <v/>
      </c>
      <c r="U232" s="5" t="str">
        <f>IF(A232&lt;&gt;7,"",VLOOKUP(engines!$A232,LegendAndTables!$C$4:$D$11,2,FALSE))</f>
        <v/>
      </c>
      <c r="V232" s="12" t="str">
        <f t="shared" si="67"/>
        <v/>
      </c>
      <c r="W232" s="12" t="str">
        <f t="shared" si="57"/>
        <v/>
      </c>
      <c r="X232" s="12" t="str">
        <f t="shared" si="58"/>
        <v/>
      </c>
      <c r="Y232" s="14" t="str">
        <f t="shared" si="68"/>
        <v/>
      </c>
      <c r="Z232" s="12" t="str">
        <f t="shared" si="59"/>
        <v/>
      </c>
      <c r="AA232" s="15"/>
      <c r="AB232" s="5" t="str">
        <f t="shared" si="69"/>
        <v>50364050,364,432</v>
      </c>
      <c r="AC232" s="5" t="str">
        <f t="shared" si="70"/>
        <v>50364050,flex-fuel (premium unleaded recommended/E85),5,0,2227.66217870257,6576,5999,15.6212674147196</v>
      </c>
      <c r="AD232" s="5" t="str">
        <f t="shared" si="71"/>
        <v/>
      </c>
    </row>
    <row r="233" spans="1:30">
      <c r="A233" s="7">
        <v>1</v>
      </c>
      <c r="B233" s="5" t="str">
        <f t="shared" si="60"/>
        <v>10957081</v>
      </c>
      <c r="C233" s="7">
        <v>957</v>
      </c>
      <c r="D233" s="12">
        <f t="shared" si="61"/>
        <v>1273</v>
      </c>
      <c r="E233" s="15"/>
      <c r="F233" s="5" t="str">
        <f t="shared" si="62"/>
        <v>10957081</v>
      </c>
      <c r="G233" s="5" t="str">
        <f>IF(A233=7,"",VLOOKUP(engines!$A233,LegendAndTables!$C$4:$D$11,2,FALSE))</f>
        <v>premium unleaded (recommended)</v>
      </c>
      <c r="H233" s="5">
        <f>IF(G233="","",IF(I233=0,_xlfn.XLOOKUP(J233,LegendAndTables!$D$14:$D$21,LegendAndTables!$C$14:$C$21,0,-1,2),_xlfn.XLOOKUP(J233,LegendAndTables!$E$14:$E$21,LegendAndTables!$C$14:$C$21,0,-1,2)))</f>
        <v>8</v>
      </c>
      <c r="I233" s="5">
        <f t="shared" si="63"/>
        <v>1</v>
      </c>
      <c r="J233" s="12">
        <f t="shared" si="54"/>
        <v>4092.6294181794851</v>
      </c>
      <c r="K233" s="12">
        <f t="shared" si="64"/>
        <v>6331.5</v>
      </c>
      <c r="L233" s="12">
        <f t="shared" si="65"/>
        <v>5351.5</v>
      </c>
      <c r="M233" s="14">
        <f>IF(G233="","",(4.966747+(23.27979-4.966747)/(1+(C233/463.6174)))*_xlfn.XLOOKUP(engines!G233,LegendAndTables!$D$4:$D$11,LegendAndTables!$E$4:$E$11,0,0,1)*IF(O233=0,1,1.2)*(1-0.01*H233))</f>
        <v>12.202099652625995</v>
      </c>
      <c r="N233" s="12">
        <f t="shared" si="55"/>
        <v>233.83500000000001</v>
      </c>
      <c r="O233" s="7">
        <v>1</v>
      </c>
      <c r="P233" s="7">
        <v>30</v>
      </c>
      <c r="Q233" s="7">
        <v>980</v>
      </c>
      <c r="R233" s="12">
        <f t="shared" si="56"/>
        <v>1273.3968458092452</v>
      </c>
      <c r="S233" s="15"/>
      <c r="T233" s="5" t="str">
        <f t="shared" si="66"/>
        <v/>
      </c>
      <c r="U233" s="5" t="str">
        <f>IF(A233&lt;&gt;7,"",VLOOKUP(engines!$A233,LegendAndTables!$C$4:$D$11,2,FALSE))</f>
        <v/>
      </c>
      <c r="V233" s="12" t="str">
        <f t="shared" si="67"/>
        <v/>
      </c>
      <c r="W233" s="12" t="str">
        <f t="shared" si="57"/>
        <v/>
      </c>
      <c r="X233" s="12" t="str">
        <f t="shared" si="58"/>
        <v/>
      </c>
      <c r="Y233" s="14" t="str">
        <f t="shared" si="68"/>
        <v/>
      </c>
      <c r="Z233" s="12" t="str">
        <f t="shared" si="59"/>
        <v/>
      </c>
      <c r="AA233" s="15"/>
      <c r="AB233" s="5" t="str">
        <f t="shared" si="69"/>
        <v>10957081,957,1273</v>
      </c>
      <c r="AC233" s="5" t="str">
        <f t="shared" si="70"/>
        <v>10957081,premium unleaded (recommended),8,1,4092.62941817949,6331.5,5351.5,12.202099652626</v>
      </c>
      <c r="AD233" s="5" t="str">
        <f t="shared" si="71"/>
        <v/>
      </c>
    </row>
    <row r="234" spans="1:30">
      <c r="A234" s="7">
        <v>4</v>
      </c>
      <c r="B234" s="5" t="str">
        <f t="shared" si="60"/>
        <v>40984081</v>
      </c>
      <c r="C234" s="7">
        <v>984</v>
      </c>
      <c r="D234" s="12">
        <f t="shared" si="61"/>
        <v>1504</v>
      </c>
      <c r="E234" s="15"/>
      <c r="F234" s="5" t="str">
        <f t="shared" si="62"/>
        <v>40984081</v>
      </c>
      <c r="G234" s="5" t="str">
        <f>IF(A234=7,"",VLOOKUP(engines!$A234,LegendAndTables!$C$4:$D$11,2,FALSE))</f>
        <v>diesel</v>
      </c>
      <c r="H234" s="5">
        <f>IF(G234="","",IF(I234=0,_xlfn.XLOOKUP(J234,LegendAndTables!$D$14:$D$21,LegendAndTables!$C$14:$C$21,0,-1,2),_xlfn.XLOOKUP(J234,LegendAndTables!$E$14:$E$21,LegendAndTables!$C$14:$C$21,0,-1,2)))</f>
        <v>8</v>
      </c>
      <c r="I234" s="5">
        <f t="shared" si="63"/>
        <v>1</v>
      </c>
      <c r="J234" s="12">
        <f t="shared" si="54"/>
        <v>4157.6879198884517</v>
      </c>
      <c r="K234" s="12">
        <f t="shared" si="64"/>
        <v>5493.6</v>
      </c>
      <c r="L234" s="12">
        <f t="shared" si="65"/>
        <v>4657.6000000000004</v>
      </c>
      <c r="M234" s="14">
        <f>IF(G234="","",(4.966747+(23.27979-4.966747)/(1+(C234/463.6174)))*_xlfn.XLOOKUP(engines!G234,LegendAndTables!$D$4:$D$11,LegendAndTables!$E$4:$E$11,0,0,1)*IF(O234=0,1,1.2)*(1-0.01*H234))</f>
        <v>14.349870358360144</v>
      </c>
      <c r="N234" s="12">
        <f t="shared" si="55"/>
        <v>236.67000000000002</v>
      </c>
      <c r="O234" s="7">
        <v>1</v>
      </c>
      <c r="P234" s="7">
        <v>732</v>
      </c>
      <c r="Q234" s="7">
        <v>836</v>
      </c>
      <c r="R234" s="12">
        <f t="shared" si="56"/>
        <v>1504.3894256585666</v>
      </c>
      <c r="S234" s="15"/>
      <c r="T234" s="5" t="str">
        <f t="shared" si="66"/>
        <v/>
      </c>
      <c r="U234" s="5" t="str">
        <f>IF(A234&lt;&gt;7,"",VLOOKUP(engines!$A234,LegendAndTables!$C$4:$D$11,2,FALSE))</f>
        <v/>
      </c>
      <c r="V234" s="12" t="str">
        <f t="shared" si="67"/>
        <v/>
      </c>
      <c r="W234" s="12" t="str">
        <f t="shared" si="57"/>
        <v/>
      </c>
      <c r="X234" s="12" t="str">
        <f t="shared" si="58"/>
        <v/>
      </c>
      <c r="Y234" s="14" t="str">
        <f t="shared" si="68"/>
        <v/>
      </c>
      <c r="Z234" s="12" t="str">
        <f t="shared" si="59"/>
        <v/>
      </c>
      <c r="AA234" s="15"/>
      <c r="AB234" s="5" t="str">
        <f t="shared" si="69"/>
        <v>40984081,984,1504</v>
      </c>
      <c r="AC234" s="5" t="str">
        <f t="shared" si="70"/>
        <v>40984081,diesel,8,1,4157.68791988845,5493.6,4657.6,14.3498703583601</v>
      </c>
      <c r="AD234" s="5" t="str">
        <f t="shared" si="71"/>
        <v/>
      </c>
    </row>
    <row r="235" spans="1:30">
      <c r="A235" s="7">
        <v>5</v>
      </c>
      <c r="B235" s="5" t="str">
        <f t="shared" si="60"/>
        <v>50580060</v>
      </c>
      <c r="C235" s="7">
        <v>580</v>
      </c>
      <c r="D235" s="12">
        <f t="shared" si="61"/>
        <v>593</v>
      </c>
      <c r="E235" s="15"/>
      <c r="F235" s="5" t="str">
        <f t="shared" si="62"/>
        <v>50580060</v>
      </c>
      <c r="G235" s="5" t="str">
        <f>IF(A235=7,"",VLOOKUP(engines!$A235,LegendAndTables!$C$4:$D$11,2,FALSE))</f>
        <v>flex-fuel (premium unleaded recommended/E85)</v>
      </c>
      <c r="H235" s="5">
        <f>IF(G235="","",IF(I235=0,_xlfn.XLOOKUP(J235,LegendAndTables!$D$14:$D$21,LegendAndTables!$C$14:$C$21,0,-1,2),_xlfn.XLOOKUP(J235,LegendAndTables!$E$14:$E$21,LegendAndTables!$C$14:$C$21,0,-1,2)))</f>
        <v>6</v>
      </c>
      <c r="I235" s="5">
        <f t="shared" si="63"/>
        <v>0</v>
      </c>
      <c r="J235" s="12">
        <f t="shared" si="54"/>
        <v>3135.135135135135</v>
      </c>
      <c r="K235" s="12">
        <f t="shared" si="64"/>
        <v>7496</v>
      </c>
      <c r="L235" s="12">
        <f t="shared" si="65"/>
        <v>6964</v>
      </c>
      <c r="M235" s="14">
        <f>IF(G235="","",(4.966747+(23.27979-4.966747)/(1+(C235/463.6174)))*_xlfn.XLOOKUP(engines!G235,LegendAndTables!$D$4:$D$11,LegendAndTables!$E$4:$E$11,0,0,1)*IF(O235=0,1,1.2)*(1-0.01*H235))</f>
        <v>13.301300009683299</v>
      </c>
      <c r="N235" s="12">
        <f t="shared" si="55"/>
        <v>185</v>
      </c>
      <c r="O235" s="7">
        <v>0</v>
      </c>
      <c r="P235" s="7">
        <v>1496</v>
      </c>
      <c r="Q235" s="7">
        <v>532</v>
      </c>
      <c r="R235" s="12">
        <f t="shared" si="56"/>
        <v>593.05721375282189</v>
      </c>
      <c r="S235" s="15"/>
      <c r="T235" s="5" t="str">
        <f t="shared" si="66"/>
        <v/>
      </c>
      <c r="U235" s="5" t="str">
        <f>IF(A235&lt;&gt;7,"",VLOOKUP(engines!$A235,LegendAndTables!$C$4:$D$11,2,FALSE))</f>
        <v/>
      </c>
      <c r="V235" s="12" t="str">
        <f t="shared" si="67"/>
        <v/>
      </c>
      <c r="W235" s="12" t="str">
        <f t="shared" si="57"/>
        <v/>
      </c>
      <c r="X235" s="12" t="str">
        <f t="shared" si="58"/>
        <v/>
      </c>
      <c r="Y235" s="14" t="str">
        <f t="shared" si="68"/>
        <v/>
      </c>
      <c r="Z235" s="12" t="str">
        <f t="shared" si="59"/>
        <v/>
      </c>
      <c r="AA235" s="15"/>
      <c r="AB235" s="5" t="str">
        <f t="shared" si="69"/>
        <v>50580060,580,593</v>
      </c>
      <c r="AC235" s="5" t="str">
        <f t="shared" si="70"/>
        <v>50580060,flex-fuel (premium unleaded recommended/E85),6,0,3135.13513513513,7496,6964,13.3013000096833</v>
      </c>
      <c r="AD235" s="5" t="str">
        <f t="shared" si="71"/>
        <v/>
      </c>
    </row>
    <row r="236" spans="1:30">
      <c r="A236" s="7">
        <v>4</v>
      </c>
      <c r="B236" s="5" t="str">
        <f t="shared" si="60"/>
        <v>40618060</v>
      </c>
      <c r="C236" s="7">
        <v>618</v>
      </c>
      <c r="D236" s="12">
        <f t="shared" si="61"/>
        <v>931</v>
      </c>
      <c r="E236" s="15"/>
      <c r="F236" s="5" t="str">
        <f t="shared" si="62"/>
        <v>40618060</v>
      </c>
      <c r="G236" s="5" t="str">
        <f>IF(A236=7,"",VLOOKUP(engines!$A236,LegendAndTables!$C$4:$D$11,2,FALSE))</f>
        <v>diesel</v>
      </c>
      <c r="H236" s="5">
        <f>IF(G236="","",IF(I236=0,_xlfn.XLOOKUP(J236,LegendAndTables!$D$14:$D$21,LegendAndTables!$C$14:$C$21,0,-1,2),_xlfn.XLOOKUP(J236,LegendAndTables!$E$14:$E$21,LegendAndTables!$C$14:$C$21,0,-1,2)))</f>
        <v>6</v>
      </c>
      <c r="I236" s="5">
        <f t="shared" si="63"/>
        <v>0</v>
      </c>
      <c r="J236" s="12">
        <f t="shared" si="54"/>
        <v>3273.3050847457625</v>
      </c>
      <c r="K236" s="12">
        <f t="shared" si="64"/>
        <v>5521</v>
      </c>
      <c r="L236" s="12">
        <f t="shared" si="65"/>
        <v>4728</v>
      </c>
      <c r="M236" s="14">
        <f>IF(G236="","",(4.966747+(23.27979-4.966747)/(1+(C236/463.6174)))*_xlfn.XLOOKUP(engines!G236,LegendAndTables!$D$4:$D$11,LegendAndTables!$E$4:$E$11,0,0,1)*IF(O236=0,1,1.2)*(1-0.01*H236))</f>
        <v>14.45682005875117</v>
      </c>
      <c r="N236" s="12">
        <f t="shared" si="55"/>
        <v>188.8</v>
      </c>
      <c r="O236" s="7">
        <v>0</v>
      </c>
      <c r="P236" s="7">
        <v>1021</v>
      </c>
      <c r="Q236" s="7">
        <v>793</v>
      </c>
      <c r="R236" s="12">
        <f t="shared" si="56"/>
        <v>930.76141030804558</v>
      </c>
      <c r="S236" s="15"/>
      <c r="T236" s="5" t="str">
        <f t="shared" si="66"/>
        <v/>
      </c>
      <c r="U236" s="5" t="str">
        <f>IF(A236&lt;&gt;7,"",VLOOKUP(engines!$A236,LegendAndTables!$C$4:$D$11,2,FALSE))</f>
        <v/>
      </c>
      <c r="V236" s="12" t="str">
        <f t="shared" si="67"/>
        <v/>
      </c>
      <c r="W236" s="12" t="str">
        <f t="shared" si="57"/>
        <v/>
      </c>
      <c r="X236" s="12" t="str">
        <f t="shared" si="58"/>
        <v/>
      </c>
      <c r="Y236" s="14" t="str">
        <f t="shared" si="68"/>
        <v/>
      </c>
      <c r="Z236" s="12" t="str">
        <f t="shared" si="59"/>
        <v/>
      </c>
      <c r="AA236" s="15"/>
      <c r="AB236" s="5" t="str">
        <f t="shared" si="69"/>
        <v>40618060,618,931</v>
      </c>
      <c r="AC236" s="5" t="str">
        <f t="shared" si="70"/>
        <v>40618060,diesel,6,0,3273.30508474576,5521,4728,14.4568200587512</v>
      </c>
      <c r="AD236" s="5" t="str">
        <f t="shared" si="71"/>
        <v/>
      </c>
    </row>
    <row r="237" spans="1:30">
      <c r="A237" s="7">
        <v>6</v>
      </c>
      <c r="B237" s="5" t="str">
        <f t="shared" si="60"/>
        <v>60619061</v>
      </c>
      <c r="C237" s="7">
        <v>619</v>
      </c>
      <c r="D237" s="12">
        <f t="shared" si="61"/>
        <v>710</v>
      </c>
      <c r="E237" s="15"/>
      <c r="F237" s="5" t="str">
        <f t="shared" si="62"/>
        <v>60619061</v>
      </c>
      <c r="G237" s="5" t="str">
        <f>IF(A237=7,"",VLOOKUP(engines!$A237,LegendAndTables!$C$4:$D$11,2,FALSE))</f>
        <v>flex-fuel (premium unleaded required/E85)</v>
      </c>
      <c r="H237" s="5">
        <f>IF(G237="","",IF(I237=0,_xlfn.XLOOKUP(J237,LegendAndTables!$D$14:$D$21,LegendAndTables!$C$14:$C$21,0,-1,2),_xlfn.XLOOKUP(J237,LegendAndTables!$E$14:$E$21,LegendAndTables!$C$14:$C$21,0,-1,2)))</f>
        <v>6</v>
      </c>
      <c r="I237" s="5">
        <f t="shared" si="63"/>
        <v>1</v>
      </c>
      <c r="J237" s="12">
        <f t="shared" si="54"/>
        <v>3120.8248254304362</v>
      </c>
      <c r="K237" s="12">
        <f t="shared" si="64"/>
        <v>6809.25</v>
      </c>
      <c r="L237" s="12">
        <f t="shared" si="65"/>
        <v>6212.25</v>
      </c>
      <c r="M237" s="14">
        <f>IF(G237="","",(4.966747+(23.27979-4.966747)/(1+(C237/463.6174)))*_xlfn.XLOOKUP(engines!G237,LegendAndTables!$D$4:$D$11,LegendAndTables!$E$4:$E$11,0,0,1)*IF(O237=0,1,1.2)*(1-0.01*H237))</f>
        <v>16.037991983559124</v>
      </c>
      <c r="N237" s="12">
        <f t="shared" si="55"/>
        <v>198.34500000000003</v>
      </c>
      <c r="O237" s="7">
        <v>1</v>
      </c>
      <c r="P237" s="7">
        <v>485</v>
      </c>
      <c r="Q237" s="7">
        <v>597</v>
      </c>
      <c r="R237" s="12">
        <f t="shared" si="56"/>
        <v>709.52726058211158</v>
      </c>
      <c r="S237" s="15"/>
      <c r="T237" s="5" t="str">
        <f t="shared" si="66"/>
        <v/>
      </c>
      <c r="U237" s="5" t="str">
        <f>IF(A237&lt;&gt;7,"",VLOOKUP(engines!$A237,LegendAndTables!$C$4:$D$11,2,FALSE))</f>
        <v/>
      </c>
      <c r="V237" s="12" t="str">
        <f t="shared" si="67"/>
        <v/>
      </c>
      <c r="W237" s="12" t="str">
        <f t="shared" si="57"/>
        <v/>
      </c>
      <c r="X237" s="12" t="str">
        <f t="shared" si="58"/>
        <v/>
      </c>
      <c r="Y237" s="14" t="str">
        <f t="shared" si="68"/>
        <v/>
      </c>
      <c r="Z237" s="12" t="str">
        <f t="shared" si="59"/>
        <v/>
      </c>
      <c r="AA237" s="15"/>
      <c r="AB237" s="5" t="str">
        <f t="shared" si="69"/>
        <v>60619061,619,710</v>
      </c>
      <c r="AC237" s="5" t="str">
        <f t="shared" si="70"/>
        <v>60619061,flex-fuel (premium unleaded required/E85),6,1,3120.82482543044,6809.25,6212.25,16.0379919835591</v>
      </c>
      <c r="AD237" s="5" t="str">
        <f t="shared" si="71"/>
        <v/>
      </c>
    </row>
    <row r="238" spans="1:30">
      <c r="A238" s="7">
        <v>1</v>
      </c>
      <c r="B238" s="5" t="str">
        <f t="shared" si="60"/>
        <v>10691061</v>
      </c>
      <c r="C238" s="7">
        <v>691</v>
      </c>
      <c r="D238" s="12">
        <f t="shared" si="61"/>
        <v>831</v>
      </c>
      <c r="E238" s="15"/>
      <c r="F238" s="5" t="str">
        <f t="shared" si="62"/>
        <v>10691061</v>
      </c>
      <c r="G238" s="5" t="str">
        <f>IF(A238=7,"",VLOOKUP(engines!$A238,LegendAndTables!$C$4:$D$11,2,FALSE))</f>
        <v>premium unleaded (recommended)</v>
      </c>
      <c r="H238" s="5">
        <f>IF(G238="","",IF(I238=0,_xlfn.XLOOKUP(J238,LegendAndTables!$D$14:$D$21,LegendAndTables!$C$14:$C$21,0,-1,2),_xlfn.XLOOKUP(J238,LegendAndTables!$E$14:$E$21,LegendAndTables!$C$14:$C$21,0,-1,2)))</f>
        <v>6</v>
      </c>
      <c r="I238" s="5">
        <f t="shared" si="63"/>
        <v>1</v>
      </c>
      <c r="J238" s="12">
        <f t="shared" si="54"/>
        <v>3355.9165634637325</v>
      </c>
      <c r="K238" s="12">
        <f t="shared" si="64"/>
        <v>6429.1500000000005</v>
      </c>
      <c r="L238" s="12">
        <f t="shared" si="65"/>
        <v>5920.1500000000005</v>
      </c>
      <c r="M238" s="14">
        <f>IF(G238="","",(4.966747+(23.27979-4.966747)/(1+(C238/463.6174)))*_xlfn.XLOOKUP(engines!G238,LegendAndTables!$D$4:$D$11,LegendAndTables!$E$4:$E$11,0,0,1)*IF(O238=0,1,1.2)*(1-0.01*H238))</f>
        <v>14.035980436960426</v>
      </c>
      <c r="N238" s="12">
        <f t="shared" si="55"/>
        <v>205.90500000000003</v>
      </c>
      <c r="O238" s="7">
        <v>1</v>
      </c>
      <c r="P238" s="7">
        <v>123</v>
      </c>
      <c r="Q238" s="7">
        <v>509</v>
      </c>
      <c r="R238" s="12">
        <f t="shared" si="56"/>
        <v>831.13715713548845</v>
      </c>
      <c r="S238" s="15"/>
      <c r="T238" s="5" t="str">
        <f t="shared" si="66"/>
        <v/>
      </c>
      <c r="U238" s="5" t="str">
        <f>IF(A238&lt;&gt;7,"",VLOOKUP(engines!$A238,LegendAndTables!$C$4:$D$11,2,FALSE))</f>
        <v/>
      </c>
      <c r="V238" s="12" t="str">
        <f t="shared" si="67"/>
        <v/>
      </c>
      <c r="W238" s="12" t="str">
        <f t="shared" si="57"/>
        <v/>
      </c>
      <c r="X238" s="12" t="str">
        <f t="shared" si="58"/>
        <v/>
      </c>
      <c r="Y238" s="14" t="str">
        <f t="shared" si="68"/>
        <v/>
      </c>
      <c r="Z238" s="12" t="str">
        <f t="shared" si="59"/>
        <v/>
      </c>
      <c r="AA238" s="15"/>
      <c r="AB238" s="5" t="str">
        <f t="shared" si="69"/>
        <v>10691061,691,831</v>
      </c>
      <c r="AC238" s="5" t="str">
        <f t="shared" si="70"/>
        <v>10691061,premium unleaded (recommended),6,1,3355.91656346373,6429.15,5920.15,14.0359804369604</v>
      </c>
      <c r="AD238" s="5" t="str">
        <f t="shared" si="71"/>
        <v/>
      </c>
    </row>
    <row r="239" spans="1:30">
      <c r="A239" s="7">
        <v>3</v>
      </c>
      <c r="B239" s="5" t="str">
        <f t="shared" si="60"/>
        <v>31085081</v>
      </c>
      <c r="C239" s="7">
        <v>1085</v>
      </c>
      <c r="D239" s="12">
        <f t="shared" si="61"/>
        <v>1338</v>
      </c>
      <c r="E239" s="15"/>
      <c r="F239" s="5" t="str">
        <f t="shared" si="62"/>
        <v>31085081</v>
      </c>
      <c r="G239" s="5" t="str">
        <f>IF(A239=7,"",VLOOKUP(engines!$A239,LegendAndTables!$C$4:$D$11,2,FALSE))</f>
        <v>premium unleaded (required)</v>
      </c>
      <c r="H239" s="5">
        <f>IF(G239="","",IF(I239=0,_xlfn.XLOOKUP(J239,LegendAndTables!$D$14:$D$21,LegendAndTables!$C$14:$C$21,0,-1,2),_xlfn.XLOOKUP(J239,LegendAndTables!$E$14:$E$21,LegendAndTables!$C$14:$C$21,0,-1,2)))</f>
        <v>8</v>
      </c>
      <c r="I239" s="5">
        <f t="shared" si="63"/>
        <v>1</v>
      </c>
      <c r="J239" s="12">
        <f t="shared" si="54"/>
        <v>4387.8273177636229</v>
      </c>
      <c r="K239" s="12">
        <f t="shared" si="64"/>
        <v>6436.5</v>
      </c>
      <c r="L239" s="12">
        <f t="shared" si="65"/>
        <v>5775.5</v>
      </c>
      <c r="M239" s="14">
        <f>IF(G239="","",(4.966747+(23.27979-4.966747)/(1+(C239/463.6174)))*_xlfn.XLOOKUP(engines!G239,LegendAndTables!$D$4:$D$11,LegendAndTables!$E$4:$E$11,0,0,1)*IF(O239=0,1,1.2)*(1-0.01*H239))</f>
        <v>11.882011391643465</v>
      </c>
      <c r="N239" s="12">
        <f t="shared" si="55"/>
        <v>247.27500000000001</v>
      </c>
      <c r="O239" s="7">
        <v>1</v>
      </c>
      <c r="P239" s="7">
        <v>130</v>
      </c>
      <c r="Q239" s="7">
        <v>661</v>
      </c>
      <c r="R239" s="12">
        <f t="shared" si="56"/>
        <v>1337.7270586166587</v>
      </c>
      <c r="S239" s="15"/>
      <c r="T239" s="5" t="str">
        <f t="shared" si="66"/>
        <v/>
      </c>
      <c r="U239" s="5" t="str">
        <f>IF(A239&lt;&gt;7,"",VLOOKUP(engines!$A239,LegendAndTables!$C$4:$D$11,2,FALSE))</f>
        <v/>
      </c>
      <c r="V239" s="12" t="str">
        <f t="shared" si="67"/>
        <v/>
      </c>
      <c r="W239" s="12" t="str">
        <f t="shared" si="57"/>
        <v/>
      </c>
      <c r="X239" s="12" t="str">
        <f t="shared" si="58"/>
        <v/>
      </c>
      <c r="Y239" s="14" t="str">
        <f t="shared" si="68"/>
        <v/>
      </c>
      <c r="Z239" s="12" t="str">
        <f t="shared" si="59"/>
        <v/>
      </c>
      <c r="AA239" s="15"/>
      <c r="AB239" s="5" t="str">
        <f t="shared" si="69"/>
        <v>31085081,1085,1338</v>
      </c>
      <c r="AC239" s="5" t="str">
        <f t="shared" si="70"/>
        <v>31085081,premium unleaded (required),8,1,4387.82731776362,6436.5,5775.5,11.8820113916435</v>
      </c>
      <c r="AD239" s="5" t="str">
        <f t="shared" si="71"/>
        <v/>
      </c>
    </row>
    <row r="240" spans="1:30">
      <c r="A240" s="7">
        <v>6</v>
      </c>
      <c r="B240" s="5" t="str">
        <f t="shared" si="60"/>
        <v>60907081</v>
      </c>
      <c r="C240" s="7">
        <v>907</v>
      </c>
      <c r="D240" s="12">
        <f t="shared" si="61"/>
        <v>1104</v>
      </c>
      <c r="E240" s="15"/>
      <c r="F240" s="5" t="str">
        <f t="shared" si="62"/>
        <v>60907081</v>
      </c>
      <c r="G240" s="5" t="str">
        <f>IF(A240=7,"",VLOOKUP(engines!$A240,LegendAndTables!$C$4:$D$11,2,FALSE))</f>
        <v>flex-fuel (premium unleaded required/E85)</v>
      </c>
      <c r="H240" s="5">
        <f>IF(G240="","",IF(I240=0,_xlfn.XLOOKUP(J240,LegendAndTables!$D$14:$D$21,LegendAndTables!$C$14:$C$21,0,-1,2),_xlfn.XLOOKUP(J240,LegendAndTables!$E$14:$E$21,LegendAndTables!$C$14:$C$21,0,-1,2)))</f>
        <v>8</v>
      </c>
      <c r="I240" s="5">
        <f t="shared" si="63"/>
        <v>1</v>
      </c>
      <c r="J240" s="12">
        <f t="shared" si="54"/>
        <v>3967.8894065664849</v>
      </c>
      <c r="K240" s="12">
        <f t="shared" si="64"/>
        <v>6776.7000000000007</v>
      </c>
      <c r="L240" s="12">
        <f t="shared" si="65"/>
        <v>5852.7000000000007</v>
      </c>
      <c r="M240" s="14">
        <f>IF(G240="","",(4.966747+(23.27979-4.966747)/(1+(C240/463.6174)))*_xlfn.XLOOKUP(engines!G240,LegendAndTables!$D$4:$D$11,LegendAndTables!$E$4:$E$11,0,0,1)*IF(O240=0,1,1.2)*(1-0.01*H240))</f>
        <v>13.677399092522133</v>
      </c>
      <c r="N240" s="12">
        <f t="shared" si="55"/>
        <v>228.58500000000001</v>
      </c>
      <c r="O240" s="7">
        <v>1</v>
      </c>
      <c r="P240" s="7">
        <v>454</v>
      </c>
      <c r="Q240" s="7">
        <v>924</v>
      </c>
      <c r="R240" s="12">
        <f t="shared" si="56"/>
        <v>1103.5153671995797</v>
      </c>
      <c r="S240" s="15"/>
      <c r="T240" s="5" t="str">
        <f t="shared" si="66"/>
        <v/>
      </c>
      <c r="U240" s="5" t="str">
        <f>IF(A240&lt;&gt;7,"",VLOOKUP(engines!$A240,LegendAndTables!$C$4:$D$11,2,FALSE))</f>
        <v/>
      </c>
      <c r="V240" s="12" t="str">
        <f t="shared" si="67"/>
        <v/>
      </c>
      <c r="W240" s="12" t="str">
        <f t="shared" si="57"/>
        <v/>
      </c>
      <c r="X240" s="12" t="str">
        <f t="shared" si="58"/>
        <v/>
      </c>
      <c r="Y240" s="14" t="str">
        <f t="shared" si="68"/>
        <v/>
      </c>
      <c r="Z240" s="12" t="str">
        <f t="shared" si="59"/>
        <v/>
      </c>
      <c r="AA240" s="15"/>
      <c r="AB240" s="5" t="str">
        <f t="shared" si="69"/>
        <v>60907081,907,1104</v>
      </c>
      <c r="AC240" s="5" t="str">
        <f t="shared" si="70"/>
        <v>60907081,flex-fuel (premium unleaded required/E85),8,1,3967.88940656648,6776.7,5852.7,13.6773990925221</v>
      </c>
      <c r="AD240" s="5" t="str">
        <f t="shared" si="71"/>
        <v/>
      </c>
    </row>
    <row r="241" spans="1:30">
      <c r="A241" s="7">
        <v>2</v>
      </c>
      <c r="B241" s="5" t="str">
        <f t="shared" si="60"/>
        <v>21233081</v>
      </c>
      <c r="C241" s="7">
        <v>1233</v>
      </c>
      <c r="D241" s="12">
        <f t="shared" si="61"/>
        <v>1365</v>
      </c>
      <c r="E241" s="15"/>
      <c r="F241" s="5" t="str">
        <f t="shared" si="62"/>
        <v>21233081</v>
      </c>
      <c r="G241" s="5" t="str">
        <f>IF(A241=7,"",VLOOKUP(engines!$A241,LegendAndTables!$C$4:$D$11,2,FALSE))</f>
        <v>regular unleaded</v>
      </c>
      <c r="H241" s="5">
        <f>IF(G241="","",IF(I241=0,_xlfn.XLOOKUP(J241,LegendAndTables!$D$14:$D$21,LegendAndTables!$C$14:$C$21,0,-1,2),_xlfn.XLOOKUP(J241,LegendAndTables!$E$14:$E$21,LegendAndTables!$C$14:$C$21,0,-1,2)))</f>
        <v>8</v>
      </c>
      <c r="I241" s="5">
        <f t="shared" si="63"/>
        <v>1</v>
      </c>
      <c r="J241" s="12">
        <f t="shared" si="54"/>
        <v>4691.5130414930654</v>
      </c>
      <c r="K241" s="12">
        <f t="shared" si="64"/>
        <v>7367.85</v>
      </c>
      <c r="L241" s="12">
        <f t="shared" si="65"/>
        <v>6429.85</v>
      </c>
      <c r="M241" s="14">
        <f>IF(G241="","",(4.966747+(23.27979-4.966747)/(1+(C241/463.6174)))*_xlfn.XLOOKUP(engines!G241,LegendAndTables!$D$4:$D$11,LegendAndTables!$E$4:$E$11,0,0,1)*IF(O241=0,1,1.2)*(1-0.01*H241))</f>
        <v>11.007946693658797</v>
      </c>
      <c r="N241" s="12">
        <f t="shared" si="55"/>
        <v>262.815</v>
      </c>
      <c r="O241" s="7">
        <v>1</v>
      </c>
      <c r="P241" s="7">
        <v>1017</v>
      </c>
      <c r="Q241" s="7">
        <v>938</v>
      </c>
      <c r="R241" s="12">
        <f t="shared" si="56"/>
        <v>1365.4933732557565</v>
      </c>
      <c r="S241" s="15"/>
      <c r="T241" s="5" t="str">
        <f t="shared" si="66"/>
        <v/>
      </c>
      <c r="U241" s="5" t="str">
        <f>IF(A241&lt;&gt;7,"",VLOOKUP(engines!$A241,LegendAndTables!$C$4:$D$11,2,FALSE))</f>
        <v/>
      </c>
      <c r="V241" s="12" t="str">
        <f t="shared" si="67"/>
        <v/>
      </c>
      <c r="W241" s="12" t="str">
        <f t="shared" si="57"/>
        <v/>
      </c>
      <c r="X241" s="12" t="str">
        <f t="shared" si="58"/>
        <v/>
      </c>
      <c r="Y241" s="14" t="str">
        <f t="shared" si="68"/>
        <v/>
      </c>
      <c r="Z241" s="12" t="str">
        <f t="shared" si="59"/>
        <v/>
      </c>
      <c r="AA241" s="15"/>
      <c r="AB241" s="5" t="str">
        <f t="shared" si="69"/>
        <v>21233081,1233,1365</v>
      </c>
      <c r="AC241" s="5" t="str">
        <f t="shared" si="70"/>
        <v>21233081,regular unleaded,8,1,4691.51304149307,7367.85,6429.85,11.0079466936588</v>
      </c>
      <c r="AD241" s="5" t="str">
        <f t="shared" si="71"/>
        <v/>
      </c>
    </row>
    <row r="242" spans="1:30">
      <c r="A242" s="7">
        <v>5</v>
      </c>
      <c r="B242" s="5" t="str">
        <f t="shared" si="60"/>
        <v>50998081</v>
      </c>
      <c r="C242" s="7">
        <v>998</v>
      </c>
      <c r="D242" s="12">
        <f t="shared" si="61"/>
        <v>1153</v>
      </c>
      <c r="E242" s="15"/>
      <c r="F242" s="5" t="str">
        <f t="shared" si="62"/>
        <v>50998081</v>
      </c>
      <c r="G242" s="5" t="str">
        <f>IF(A242=7,"",VLOOKUP(engines!$A242,LegendAndTables!$C$4:$D$11,2,FALSE))</f>
        <v>flex-fuel (premium unleaded recommended/E85)</v>
      </c>
      <c r="H242" s="5">
        <f>IF(G242="","",IF(I242=0,_xlfn.XLOOKUP(J242,LegendAndTables!$D$14:$D$21,LegendAndTables!$C$14:$C$21,0,-1,2),_xlfn.XLOOKUP(J242,LegendAndTables!$E$14:$E$21,LegendAndTables!$C$14:$C$21,0,-1,2)))</f>
        <v>8</v>
      </c>
      <c r="I242" s="5">
        <f t="shared" si="63"/>
        <v>1</v>
      </c>
      <c r="J242" s="12">
        <f t="shared" si="54"/>
        <v>4190.8121273200632</v>
      </c>
      <c r="K242" s="12">
        <f t="shared" si="64"/>
        <v>6808.2000000000007</v>
      </c>
      <c r="L242" s="12">
        <f t="shared" si="65"/>
        <v>6162.2000000000007</v>
      </c>
      <c r="M242" s="14">
        <f>IF(G242="","",(4.966747+(23.27979-4.966747)/(1+(C242/463.6174)))*_xlfn.XLOOKUP(engines!G242,LegendAndTables!$D$4:$D$11,LegendAndTables!$E$4:$E$11,0,0,1)*IF(O242=0,1,1.2)*(1-0.01*H242))</f>
        <v>12.847902017052006</v>
      </c>
      <c r="N242" s="12">
        <f t="shared" si="55"/>
        <v>238.14000000000001</v>
      </c>
      <c r="O242" s="7">
        <v>1</v>
      </c>
      <c r="P242" s="7">
        <v>484</v>
      </c>
      <c r="Q242" s="7">
        <v>646</v>
      </c>
      <c r="R242" s="12">
        <f t="shared" si="56"/>
        <v>1153.2464154935435</v>
      </c>
      <c r="S242" s="15"/>
      <c r="T242" s="5" t="str">
        <f t="shared" si="66"/>
        <v/>
      </c>
      <c r="U242" s="5" t="str">
        <f>IF(A242&lt;&gt;7,"",VLOOKUP(engines!$A242,LegendAndTables!$C$4:$D$11,2,FALSE))</f>
        <v/>
      </c>
      <c r="V242" s="12" t="str">
        <f t="shared" si="67"/>
        <v/>
      </c>
      <c r="W242" s="12" t="str">
        <f t="shared" si="57"/>
        <v/>
      </c>
      <c r="X242" s="12" t="str">
        <f t="shared" si="58"/>
        <v/>
      </c>
      <c r="Y242" s="14" t="str">
        <f t="shared" si="68"/>
        <v/>
      </c>
      <c r="Z242" s="12" t="str">
        <f t="shared" si="59"/>
        <v/>
      </c>
      <c r="AA242" s="15"/>
      <c r="AB242" s="5" t="str">
        <f t="shared" si="69"/>
        <v>50998081,998,1153</v>
      </c>
      <c r="AC242" s="5" t="str">
        <f t="shared" si="70"/>
        <v>50998081,flex-fuel (premium unleaded recommended/E85),8,1,4190.81212732006,6808.2,6162.2,12.847902017052</v>
      </c>
      <c r="AD242" s="5" t="str">
        <f t="shared" si="71"/>
        <v/>
      </c>
    </row>
    <row r="243" spans="1:30">
      <c r="A243" s="7">
        <v>8</v>
      </c>
      <c r="B243" s="5" t="str">
        <f t="shared" si="60"/>
        <v>80085031</v>
      </c>
      <c r="C243" s="7">
        <v>85</v>
      </c>
      <c r="D243" s="12">
        <f t="shared" si="61"/>
        <v>93</v>
      </c>
      <c r="E243" s="15"/>
      <c r="F243" s="5" t="str">
        <f t="shared" si="62"/>
        <v>80085031</v>
      </c>
      <c r="G243" s="5" t="str">
        <f>IF(A243=7,"",VLOOKUP(engines!$A243,LegendAndTables!$C$4:$D$11,2,FALSE))</f>
        <v>flex-fuel (unleaded/E85)</v>
      </c>
      <c r="H243" s="5">
        <f>IF(G243="","",IF(I243=0,_xlfn.XLOOKUP(J243,LegendAndTables!$D$14:$D$21,LegendAndTables!$C$14:$C$21,0,-1,2),_xlfn.XLOOKUP(J243,LegendAndTables!$E$14:$E$21,LegendAndTables!$C$14:$C$21,0,-1,2)))</f>
        <v>3</v>
      </c>
      <c r="I243" s="5">
        <f t="shared" si="63"/>
        <v>1</v>
      </c>
      <c r="J243" s="12">
        <f t="shared" si="54"/>
        <v>597.43454577402906</v>
      </c>
      <c r="K243" s="12">
        <f t="shared" si="64"/>
        <v>7373.1</v>
      </c>
      <c r="L243" s="12">
        <f t="shared" si="65"/>
        <v>6478.1</v>
      </c>
      <c r="M243" s="14">
        <f>IF(G243="","",(4.966747+(23.27979-4.966747)/(1+(C243/463.6174)))*_xlfn.XLOOKUP(engines!G243,LegendAndTables!$D$4:$D$11,LegendAndTables!$E$4:$E$11,0,0,1)*IF(O243=0,1,1.2)*(1-0.01*H243))</f>
        <v>25.460674973060087</v>
      </c>
      <c r="N243" s="12">
        <f t="shared" si="55"/>
        <v>142.27500000000001</v>
      </c>
      <c r="O243" s="7">
        <v>1</v>
      </c>
      <c r="P243" s="7">
        <v>1022</v>
      </c>
      <c r="Q243" s="7">
        <v>895</v>
      </c>
      <c r="R243" s="12">
        <f t="shared" si="56"/>
        <v>93.43264417910035</v>
      </c>
      <c r="S243" s="15"/>
      <c r="T243" s="5" t="str">
        <f t="shared" si="66"/>
        <v/>
      </c>
      <c r="U243" s="5" t="str">
        <f>IF(A243&lt;&gt;7,"",VLOOKUP(engines!$A243,LegendAndTables!$C$4:$D$11,2,FALSE))</f>
        <v/>
      </c>
      <c r="V243" s="12" t="str">
        <f t="shared" si="67"/>
        <v/>
      </c>
      <c r="W243" s="12" t="str">
        <f t="shared" si="57"/>
        <v/>
      </c>
      <c r="X243" s="12" t="str">
        <f t="shared" si="58"/>
        <v/>
      </c>
      <c r="Y243" s="14" t="str">
        <f t="shared" si="68"/>
        <v/>
      </c>
      <c r="Z243" s="12" t="str">
        <f t="shared" si="59"/>
        <v/>
      </c>
      <c r="AA243" s="15"/>
      <c r="AB243" s="5" t="str">
        <f t="shared" si="69"/>
        <v>80085031,85,93</v>
      </c>
      <c r="AC243" s="5" t="str">
        <f t="shared" si="70"/>
        <v>80085031,flex-fuel (unleaded/E85),3,1,597.434545774029,7373.1,6478.1,25.4606749730601</v>
      </c>
      <c r="AD243" s="5" t="str">
        <f t="shared" si="71"/>
        <v/>
      </c>
    </row>
    <row r="244" spans="1:30">
      <c r="A244" s="7">
        <v>8</v>
      </c>
      <c r="B244" s="5" t="str">
        <f t="shared" si="60"/>
        <v>81468100</v>
      </c>
      <c r="C244" s="7">
        <v>1468</v>
      </c>
      <c r="D244" s="12">
        <f t="shared" si="61"/>
        <v>1778</v>
      </c>
      <c r="E244" s="15"/>
      <c r="F244" s="5" t="str">
        <f t="shared" si="62"/>
        <v>81468100</v>
      </c>
      <c r="G244" s="5" t="str">
        <f>IF(A244=7,"",VLOOKUP(engines!$A244,LegendAndTables!$C$4:$D$11,2,FALSE))</f>
        <v>flex-fuel (unleaded/E85)</v>
      </c>
      <c r="H244" s="5">
        <f>IF(G244="","",IF(I244=0,_xlfn.XLOOKUP(J244,LegendAndTables!$D$14:$D$21,LegendAndTables!$C$14:$C$21,0,-1,2),_xlfn.XLOOKUP(J244,LegendAndTables!$E$14:$E$21,LegendAndTables!$C$14:$C$21,0,-1,2)))</f>
        <v>10</v>
      </c>
      <c r="I244" s="5">
        <f t="shared" si="63"/>
        <v>0</v>
      </c>
      <c r="J244" s="12">
        <f t="shared" si="54"/>
        <v>5361.5777940102262</v>
      </c>
      <c r="K244" s="12">
        <f t="shared" si="64"/>
        <v>6710</v>
      </c>
      <c r="L244" s="12">
        <f t="shared" si="65"/>
        <v>5880</v>
      </c>
      <c r="M244" s="14">
        <f>IF(G244="","",(4.966747+(23.27979-4.966747)/(1+(C244/463.6174)))*_xlfn.XLOOKUP(engines!G244,LegendAndTables!$D$4:$D$11,LegendAndTables!$E$4:$E$11,0,0,1)*IF(O244=0,1,1.2)*(1-0.01*H244))</f>
        <v>9.0157546711565111</v>
      </c>
      <c r="N244" s="12">
        <f t="shared" si="55"/>
        <v>273.8</v>
      </c>
      <c r="O244" s="7">
        <v>0</v>
      </c>
      <c r="P244" s="7">
        <v>710</v>
      </c>
      <c r="Q244" s="7">
        <v>830</v>
      </c>
      <c r="R244" s="12">
        <f t="shared" si="56"/>
        <v>1777.7721208337991</v>
      </c>
      <c r="S244" s="15"/>
      <c r="T244" s="5" t="str">
        <f t="shared" si="66"/>
        <v/>
      </c>
      <c r="U244" s="5" t="str">
        <f>IF(A244&lt;&gt;7,"",VLOOKUP(engines!$A244,LegendAndTables!$C$4:$D$11,2,FALSE))</f>
        <v/>
      </c>
      <c r="V244" s="12" t="str">
        <f t="shared" si="67"/>
        <v/>
      </c>
      <c r="W244" s="12" t="str">
        <f t="shared" si="57"/>
        <v/>
      </c>
      <c r="X244" s="12" t="str">
        <f t="shared" si="58"/>
        <v/>
      </c>
      <c r="Y244" s="14" t="str">
        <f t="shared" si="68"/>
        <v/>
      </c>
      <c r="Z244" s="12" t="str">
        <f t="shared" si="59"/>
        <v/>
      </c>
      <c r="AA244" s="15"/>
      <c r="AB244" s="5" t="str">
        <f t="shared" si="69"/>
        <v>81468100,1468,1778</v>
      </c>
      <c r="AC244" s="5" t="str">
        <f t="shared" si="70"/>
        <v>81468100,flex-fuel (unleaded/E85),10,0,5361.57779401023,6710,5880,9.01575467115651</v>
      </c>
      <c r="AD244" s="5" t="str">
        <f t="shared" si="71"/>
        <v/>
      </c>
    </row>
    <row r="245" spans="1:30">
      <c r="A245" s="7">
        <v>4</v>
      </c>
      <c r="B245" s="5" t="str">
        <f t="shared" si="60"/>
        <v>40876081</v>
      </c>
      <c r="C245" s="7">
        <v>876</v>
      </c>
      <c r="D245" s="12">
        <f t="shared" si="61"/>
        <v>1275</v>
      </c>
      <c r="E245" s="15"/>
      <c r="F245" s="5" t="str">
        <f t="shared" si="62"/>
        <v>40876081</v>
      </c>
      <c r="G245" s="5" t="str">
        <f>IF(A245=7,"",VLOOKUP(engines!$A245,LegendAndTables!$C$4:$D$11,2,FALSE))</f>
        <v>diesel</v>
      </c>
      <c r="H245" s="5">
        <f>IF(G245="","",IF(I245=0,_xlfn.XLOOKUP(J245,LegendAndTables!$D$14:$D$21,LegendAndTables!$C$14:$C$21,0,-1,2),_xlfn.XLOOKUP(J245,LegendAndTables!$E$14:$E$21,LegendAndTables!$C$14:$C$21,0,-1,2)))</f>
        <v>8</v>
      </c>
      <c r="I245" s="5">
        <f t="shared" si="63"/>
        <v>1</v>
      </c>
      <c r="J245" s="12">
        <f t="shared" si="54"/>
        <v>3887.6314738383699</v>
      </c>
      <c r="K245" s="12">
        <f t="shared" si="64"/>
        <v>5542.95</v>
      </c>
      <c r="L245" s="12">
        <f t="shared" si="65"/>
        <v>4893.95</v>
      </c>
      <c r="M245" s="14">
        <f>IF(G245="","",(4.966747+(23.27979-4.966747)/(1+(C245/463.6174)))*_xlfn.XLOOKUP(engines!G245,LegendAndTables!$D$4:$D$11,LegendAndTables!$E$4:$E$11,0,0,1)*IF(O245=0,1,1.2)*(1-0.01*H245))</f>
        <v>14.976281888053693</v>
      </c>
      <c r="N245" s="12">
        <f t="shared" si="55"/>
        <v>225.33000000000004</v>
      </c>
      <c r="O245" s="7">
        <v>1</v>
      </c>
      <c r="P245" s="7">
        <v>779</v>
      </c>
      <c r="Q245" s="7">
        <v>649</v>
      </c>
      <c r="R245" s="12">
        <f t="shared" si="56"/>
        <v>1274.5942060198165</v>
      </c>
      <c r="S245" s="15"/>
      <c r="T245" s="5" t="str">
        <f t="shared" si="66"/>
        <v/>
      </c>
      <c r="U245" s="5" t="str">
        <f>IF(A245&lt;&gt;7,"",VLOOKUP(engines!$A245,LegendAndTables!$C$4:$D$11,2,FALSE))</f>
        <v/>
      </c>
      <c r="V245" s="12" t="str">
        <f t="shared" si="67"/>
        <v/>
      </c>
      <c r="W245" s="12" t="str">
        <f t="shared" si="57"/>
        <v/>
      </c>
      <c r="X245" s="12" t="str">
        <f t="shared" si="58"/>
        <v/>
      </c>
      <c r="Y245" s="14" t="str">
        <f t="shared" si="68"/>
        <v/>
      </c>
      <c r="Z245" s="12" t="str">
        <f t="shared" si="59"/>
        <v/>
      </c>
      <c r="AA245" s="15"/>
      <c r="AB245" s="5" t="str">
        <f t="shared" si="69"/>
        <v>40876081,876,1275</v>
      </c>
      <c r="AC245" s="5" t="str">
        <f t="shared" si="70"/>
        <v>40876081,diesel,8,1,3887.63147383837,5542.95,4893.95,14.9762818880537</v>
      </c>
      <c r="AD245" s="5" t="str">
        <f t="shared" si="71"/>
        <v/>
      </c>
    </row>
    <row r="246" spans="1:30">
      <c r="A246" s="7">
        <v>3</v>
      </c>
      <c r="B246" s="5" t="str">
        <f t="shared" si="60"/>
        <v>30225041</v>
      </c>
      <c r="C246" s="7">
        <v>225</v>
      </c>
      <c r="D246" s="12">
        <f t="shared" si="61"/>
        <v>237</v>
      </c>
      <c r="E246" s="15"/>
      <c r="F246" s="5" t="str">
        <f t="shared" si="62"/>
        <v>30225041</v>
      </c>
      <c r="G246" s="5" t="str">
        <f>IF(A246=7,"",VLOOKUP(engines!$A246,LegendAndTables!$C$4:$D$11,2,FALSE))</f>
        <v>premium unleaded (required)</v>
      </c>
      <c r="H246" s="5">
        <f>IF(G246="","",IF(I246=0,_xlfn.XLOOKUP(J246,LegendAndTables!$D$14:$D$21,LegendAndTables!$C$14:$C$21,0,-1,2),_xlfn.XLOOKUP(J246,LegendAndTables!$E$14:$E$21,LegendAndTables!$C$14:$C$21,0,-1,2)))</f>
        <v>4</v>
      </c>
      <c r="I246" s="5">
        <f t="shared" si="63"/>
        <v>1</v>
      </c>
      <c r="J246" s="12">
        <f t="shared" si="54"/>
        <v>1433.349259436216</v>
      </c>
      <c r="K246" s="12">
        <f t="shared" si="64"/>
        <v>7718.55</v>
      </c>
      <c r="L246" s="12">
        <f t="shared" si="65"/>
        <v>6772.55</v>
      </c>
      <c r="M246" s="14">
        <f>IF(G246="","",(4.966747+(23.27979-4.966747)/(1+(C246/463.6174)))*_xlfn.XLOOKUP(engines!G246,LegendAndTables!$D$4:$D$11,LegendAndTables!$E$4:$E$11,0,0,1)*IF(O246=0,1,1.2)*(1-0.01*H246))</f>
        <v>20.522926540504592</v>
      </c>
      <c r="N246" s="12">
        <f t="shared" si="55"/>
        <v>156.97499999999999</v>
      </c>
      <c r="O246" s="7">
        <v>1</v>
      </c>
      <c r="P246" s="7">
        <v>1351</v>
      </c>
      <c r="Q246" s="7">
        <v>946</v>
      </c>
      <c r="R246" s="12">
        <f t="shared" si="56"/>
        <v>236.56890511349098</v>
      </c>
      <c r="S246" s="15"/>
      <c r="T246" s="5" t="str">
        <f t="shared" si="66"/>
        <v/>
      </c>
      <c r="U246" s="5" t="str">
        <f>IF(A246&lt;&gt;7,"",VLOOKUP(engines!$A246,LegendAndTables!$C$4:$D$11,2,FALSE))</f>
        <v/>
      </c>
      <c r="V246" s="12" t="str">
        <f t="shared" si="67"/>
        <v/>
      </c>
      <c r="W246" s="12" t="str">
        <f t="shared" si="57"/>
        <v/>
      </c>
      <c r="X246" s="12" t="str">
        <f t="shared" si="58"/>
        <v/>
      </c>
      <c r="Y246" s="14" t="str">
        <f t="shared" si="68"/>
        <v/>
      </c>
      <c r="Z246" s="12" t="str">
        <f t="shared" si="59"/>
        <v/>
      </c>
      <c r="AA246" s="15"/>
      <c r="AB246" s="5" t="str">
        <f t="shared" si="69"/>
        <v>30225041,225,237</v>
      </c>
      <c r="AC246" s="5" t="str">
        <f t="shared" si="70"/>
        <v>30225041,premium unleaded (required),4,1,1433.34925943622,7718.55,6772.55,20.5229265405046</v>
      </c>
      <c r="AD246" s="5" t="str">
        <f t="shared" si="71"/>
        <v/>
      </c>
    </row>
    <row r="247" spans="1:30">
      <c r="A247" s="7">
        <v>1</v>
      </c>
      <c r="B247" s="5" t="str">
        <f t="shared" si="60"/>
        <v>11340081</v>
      </c>
      <c r="C247" s="7">
        <v>1340</v>
      </c>
      <c r="D247" s="12">
        <f t="shared" si="61"/>
        <v>1478</v>
      </c>
      <c r="E247" s="15"/>
      <c r="F247" s="5" t="str">
        <f t="shared" si="62"/>
        <v>11340081</v>
      </c>
      <c r="G247" s="5" t="str">
        <f>IF(A247=7,"",VLOOKUP(engines!$A247,LegendAndTables!$C$4:$D$11,2,FALSE))</f>
        <v>premium unleaded (recommended)</v>
      </c>
      <c r="H247" s="5">
        <f>IF(G247="","",IF(I247=0,_xlfn.XLOOKUP(J247,LegendAndTables!$D$14:$D$21,LegendAndTables!$C$14:$C$21,0,-1,2),_xlfn.XLOOKUP(J247,LegendAndTables!$E$14:$E$21,LegendAndTables!$C$14:$C$21,0,-1,2)))</f>
        <v>8</v>
      </c>
      <c r="I247" s="5">
        <f t="shared" si="63"/>
        <v>1</v>
      </c>
      <c r="J247" s="12">
        <f t="shared" si="54"/>
        <v>4889.6186827221309</v>
      </c>
      <c r="K247" s="12">
        <f t="shared" si="64"/>
        <v>7278.6</v>
      </c>
      <c r="L247" s="12">
        <f t="shared" si="65"/>
        <v>6456.6</v>
      </c>
      <c r="M247" s="14">
        <f>IF(G247="","",(4.966747+(23.27979-4.966747)/(1+(C247/463.6174)))*_xlfn.XLOOKUP(engines!G247,LegendAndTables!$D$4:$D$11,LegendAndTables!$E$4:$E$11,0,0,1)*IF(O247=0,1,1.2)*(1-0.01*H247))</f>
        <v>10.786997090532331</v>
      </c>
      <c r="N247" s="12">
        <f t="shared" si="55"/>
        <v>274.05</v>
      </c>
      <c r="O247" s="7">
        <v>1</v>
      </c>
      <c r="P247" s="7">
        <v>932</v>
      </c>
      <c r="Q247" s="7">
        <v>822</v>
      </c>
      <c r="R247" s="12">
        <f t="shared" si="56"/>
        <v>1477.8429303054861</v>
      </c>
      <c r="S247" s="15"/>
      <c r="T247" s="5" t="str">
        <f t="shared" si="66"/>
        <v/>
      </c>
      <c r="U247" s="5" t="str">
        <f>IF(A247&lt;&gt;7,"",VLOOKUP(engines!$A247,LegendAndTables!$C$4:$D$11,2,FALSE))</f>
        <v/>
      </c>
      <c r="V247" s="12" t="str">
        <f t="shared" si="67"/>
        <v/>
      </c>
      <c r="W247" s="12" t="str">
        <f t="shared" si="57"/>
        <v/>
      </c>
      <c r="X247" s="12" t="str">
        <f t="shared" si="58"/>
        <v/>
      </c>
      <c r="Y247" s="14" t="str">
        <f t="shared" si="68"/>
        <v/>
      </c>
      <c r="Z247" s="12" t="str">
        <f t="shared" si="59"/>
        <v/>
      </c>
      <c r="AA247" s="15"/>
      <c r="AB247" s="5" t="str">
        <f t="shared" si="69"/>
        <v>11340081,1340,1478</v>
      </c>
      <c r="AC247" s="5" t="str">
        <f t="shared" si="70"/>
        <v>11340081,premium unleaded (recommended),8,1,4889.61868272213,7278.6,6456.6,10.7869970905323</v>
      </c>
      <c r="AD247" s="5" t="str">
        <f t="shared" si="71"/>
        <v/>
      </c>
    </row>
    <row r="248" spans="1:30">
      <c r="A248" s="7">
        <v>5</v>
      </c>
      <c r="B248" s="5" t="str">
        <f t="shared" si="60"/>
        <v>50953081</v>
      </c>
      <c r="C248" s="7">
        <v>953</v>
      </c>
      <c r="D248" s="12">
        <f t="shared" si="61"/>
        <v>1069</v>
      </c>
      <c r="E248" s="15"/>
      <c r="F248" s="5" t="str">
        <f t="shared" si="62"/>
        <v>50953081</v>
      </c>
      <c r="G248" s="5" t="str">
        <f>IF(A248=7,"",VLOOKUP(engines!$A248,LegendAndTables!$C$4:$D$11,2,FALSE))</f>
        <v>flex-fuel (premium unleaded recommended/E85)</v>
      </c>
      <c r="H248" s="5">
        <f>IF(G248="","",IF(I248=0,_xlfn.XLOOKUP(J248,LegendAndTables!$D$14:$D$21,LegendAndTables!$C$14:$C$21,0,-1,2),_xlfn.XLOOKUP(J248,LegendAndTables!$E$14:$E$21,LegendAndTables!$C$14:$C$21,0,-1,2)))</f>
        <v>8</v>
      </c>
      <c r="I248" s="5">
        <f t="shared" si="63"/>
        <v>1</v>
      </c>
      <c r="J248" s="12">
        <f t="shared" si="54"/>
        <v>4082.8567144356612</v>
      </c>
      <c r="K248" s="12">
        <f t="shared" si="64"/>
        <v>7211.4000000000005</v>
      </c>
      <c r="L248" s="12">
        <f t="shared" si="65"/>
        <v>6350.4000000000005</v>
      </c>
      <c r="M248" s="14">
        <f>IF(G248="","",(4.966747+(23.27979-4.966747)/(1+(C248/463.6174)))*_xlfn.XLOOKUP(engines!G248,LegendAndTables!$D$4:$D$11,LegendAndTables!$E$4:$E$11,0,0,1)*IF(O248=0,1,1.2)*(1-0.01*H248))</f>
        <v>13.067910440307667</v>
      </c>
      <c r="N248" s="12">
        <f t="shared" si="55"/>
        <v>233.41500000000002</v>
      </c>
      <c r="O248" s="7">
        <v>1</v>
      </c>
      <c r="P248" s="7">
        <v>868</v>
      </c>
      <c r="Q248" s="7">
        <v>861</v>
      </c>
      <c r="R248" s="12">
        <f t="shared" si="56"/>
        <v>1068.6098692820985</v>
      </c>
      <c r="S248" s="15"/>
      <c r="T248" s="5" t="str">
        <f t="shared" si="66"/>
        <v/>
      </c>
      <c r="U248" s="5" t="str">
        <f>IF(A248&lt;&gt;7,"",VLOOKUP(engines!$A248,LegendAndTables!$C$4:$D$11,2,FALSE))</f>
        <v/>
      </c>
      <c r="V248" s="12" t="str">
        <f t="shared" si="67"/>
        <v/>
      </c>
      <c r="W248" s="12" t="str">
        <f t="shared" si="57"/>
        <v/>
      </c>
      <c r="X248" s="12" t="str">
        <f t="shared" si="58"/>
        <v/>
      </c>
      <c r="Y248" s="14" t="str">
        <f t="shared" si="68"/>
        <v/>
      </c>
      <c r="Z248" s="12" t="str">
        <f t="shared" si="59"/>
        <v/>
      </c>
      <c r="AA248" s="15"/>
      <c r="AB248" s="5" t="str">
        <f t="shared" si="69"/>
        <v>50953081,953,1069</v>
      </c>
      <c r="AC248" s="5" t="str">
        <f t="shared" si="70"/>
        <v>50953081,flex-fuel (premium unleaded recommended/E85),8,1,4082.85671443566,7211.4,6350.4,13.0679104403077</v>
      </c>
      <c r="AD248" s="5" t="str">
        <f t="shared" si="71"/>
        <v/>
      </c>
    </row>
    <row r="249" spans="1:30">
      <c r="A249" s="7">
        <v>4</v>
      </c>
      <c r="B249" s="5" t="str">
        <f t="shared" si="60"/>
        <v>40575060</v>
      </c>
      <c r="C249" s="7">
        <v>575</v>
      </c>
      <c r="D249" s="12">
        <f t="shared" si="61"/>
        <v>916</v>
      </c>
      <c r="E249" s="15"/>
      <c r="F249" s="5" t="str">
        <f t="shared" si="62"/>
        <v>40575060</v>
      </c>
      <c r="G249" s="5" t="str">
        <f>IF(A249=7,"",VLOOKUP(engines!$A249,LegendAndTables!$C$4:$D$11,2,FALSE))</f>
        <v>diesel</v>
      </c>
      <c r="H249" s="5">
        <f>IF(G249="","",IF(I249=0,_xlfn.XLOOKUP(J249,LegendAndTables!$D$14:$D$21,LegendAndTables!$C$14:$C$21,0,-1,2),_xlfn.XLOOKUP(J249,LegendAndTables!$E$14:$E$21,LegendAndTables!$C$14:$C$21,0,-1,2)))</f>
        <v>6</v>
      </c>
      <c r="I249" s="5">
        <f t="shared" si="63"/>
        <v>0</v>
      </c>
      <c r="J249" s="12">
        <f t="shared" si="54"/>
        <v>3116.5311653116528</v>
      </c>
      <c r="K249" s="12">
        <f t="shared" si="64"/>
        <v>5342</v>
      </c>
      <c r="L249" s="12">
        <f t="shared" si="65"/>
        <v>4472</v>
      </c>
      <c r="M249" s="14">
        <f>IF(G249="","",(4.966747+(23.27979-4.966747)/(1+(C249/463.6174)))*_xlfn.XLOOKUP(engines!G249,LegendAndTables!$D$4:$D$11,LegendAndTables!$E$4:$E$11,0,0,1)*IF(O249=0,1,1.2)*(1-0.01*H249))</f>
        <v>14.823399865750648</v>
      </c>
      <c r="N249" s="12">
        <f t="shared" si="55"/>
        <v>184.5</v>
      </c>
      <c r="O249" s="7">
        <v>0</v>
      </c>
      <c r="P249" s="7">
        <v>842</v>
      </c>
      <c r="Q249" s="7">
        <v>870</v>
      </c>
      <c r="R249" s="12">
        <f t="shared" si="56"/>
        <v>915.57391625687217</v>
      </c>
      <c r="S249" s="15"/>
      <c r="T249" s="5" t="str">
        <f t="shared" si="66"/>
        <v/>
      </c>
      <c r="U249" s="5" t="str">
        <f>IF(A249&lt;&gt;7,"",VLOOKUP(engines!$A249,LegendAndTables!$C$4:$D$11,2,FALSE))</f>
        <v/>
      </c>
      <c r="V249" s="12" t="str">
        <f t="shared" si="67"/>
        <v/>
      </c>
      <c r="W249" s="12" t="str">
        <f t="shared" si="57"/>
        <v/>
      </c>
      <c r="X249" s="12" t="str">
        <f t="shared" si="58"/>
        <v/>
      </c>
      <c r="Y249" s="14" t="str">
        <f t="shared" si="68"/>
        <v/>
      </c>
      <c r="Z249" s="12" t="str">
        <f t="shared" si="59"/>
        <v/>
      </c>
      <c r="AA249" s="15"/>
      <c r="AB249" s="5" t="str">
        <f t="shared" si="69"/>
        <v>40575060,575,916</v>
      </c>
      <c r="AC249" s="5" t="str">
        <f t="shared" si="70"/>
        <v>40575060,diesel,6,0,3116.53116531165,5342,4472,14.8233998657506</v>
      </c>
      <c r="AD249" s="5" t="str">
        <f t="shared" si="71"/>
        <v/>
      </c>
    </row>
    <row r="250" spans="1:30">
      <c r="A250" s="7">
        <v>2</v>
      </c>
      <c r="B250" s="5" t="str">
        <f t="shared" si="60"/>
        <v>21178080</v>
      </c>
      <c r="C250" s="7">
        <v>1178</v>
      </c>
      <c r="D250" s="12">
        <f t="shared" si="61"/>
        <v>1659</v>
      </c>
      <c r="E250" s="15"/>
      <c r="F250" s="5" t="str">
        <f t="shared" si="62"/>
        <v>21178080</v>
      </c>
      <c r="G250" s="5" t="str">
        <f>IF(A250=7,"",VLOOKUP(engines!$A250,LegendAndTables!$C$4:$D$11,2,FALSE))</f>
        <v>regular unleaded</v>
      </c>
      <c r="H250" s="5">
        <f>IF(G250="","",IF(I250=0,_xlfn.XLOOKUP(J250,LegendAndTables!$D$14:$D$21,LegendAndTables!$C$14:$C$21,0,-1,2),_xlfn.XLOOKUP(J250,LegendAndTables!$E$14:$E$21,LegendAndTables!$C$14:$C$21,0,-1,2)))</f>
        <v>8</v>
      </c>
      <c r="I250" s="5">
        <f t="shared" si="63"/>
        <v>0</v>
      </c>
      <c r="J250" s="12">
        <f t="shared" si="54"/>
        <v>4812.0915032679741</v>
      </c>
      <c r="K250" s="12">
        <f t="shared" si="64"/>
        <v>6025</v>
      </c>
      <c r="L250" s="12">
        <f t="shared" si="65"/>
        <v>5055</v>
      </c>
      <c r="M250" s="14">
        <f>IF(G250="","",(4.966747+(23.27979-4.966747)/(1+(C250/463.6174)))*_xlfn.XLOOKUP(engines!G250,LegendAndTables!$D$4:$D$11,LegendAndTables!$E$4:$E$11,0,0,1)*IF(O250=0,1,1.2)*(1-0.01*H250))</f>
        <v>9.3275352613089506</v>
      </c>
      <c r="N250" s="12">
        <f t="shared" si="55"/>
        <v>244.8</v>
      </c>
      <c r="O250" s="7">
        <v>0</v>
      </c>
      <c r="P250" s="7">
        <v>25</v>
      </c>
      <c r="Q250" s="7">
        <v>970</v>
      </c>
      <c r="R250" s="12">
        <f t="shared" si="56"/>
        <v>1659.4015533561649</v>
      </c>
      <c r="S250" s="15"/>
      <c r="T250" s="5" t="str">
        <f t="shared" si="66"/>
        <v/>
      </c>
      <c r="U250" s="5" t="str">
        <f>IF(A250&lt;&gt;7,"",VLOOKUP(engines!$A250,LegendAndTables!$C$4:$D$11,2,FALSE))</f>
        <v/>
      </c>
      <c r="V250" s="12" t="str">
        <f t="shared" si="67"/>
        <v/>
      </c>
      <c r="W250" s="12" t="str">
        <f t="shared" si="57"/>
        <v/>
      </c>
      <c r="X250" s="12" t="str">
        <f t="shared" si="58"/>
        <v/>
      </c>
      <c r="Y250" s="14" t="str">
        <f t="shared" si="68"/>
        <v/>
      </c>
      <c r="Z250" s="12" t="str">
        <f t="shared" si="59"/>
        <v/>
      </c>
      <c r="AA250" s="15"/>
      <c r="AB250" s="5" t="str">
        <f t="shared" si="69"/>
        <v>21178080,1178,1659</v>
      </c>
      <c r="AC250" s="5" t="str">
        <f t="shared" si="70"/>
        <v>21178080,regular unleaded,8,0,4812.09150326797,6025,5055,9.32753526130895</v>
      </c>
      <c r="AD250" s="5" t="str">
        <f t="shared" si="71"/>
        <v/>
      </c>
    </row>
    <row r="251" spans="1:30">
      <c r="A251" s="7">
        <v>2</v>
      </c>
      <c r="B251" s="5" t="str">
        <f t="shared" si="60"/>
        <v>21413100</v>
      </c>
      <c r="C251" s="7">
        <v>1413</v>
      </c>
      <c r="D251" s="12">
        <f t="shared" si="61"/>
        <v>1696</v>
      </c>
      <c r="E251" s="15"/>
      <c r="F251" s="5" t="str">
        <f t="shared" si="62"/>
        <v>21413100</v>
      </c>
      <c r="G251" s="5" t="str">
        <f>IF(A251=7,"",VLOOKUP(engines!$A251,LegendAndTables!$C$4:$D$11,2,FALSE))</f>
        <v>regular unleaded</v>
      </c>
      <c r="H251" s="5">
        <f>IF(G251="","",IF(I251=0,_xlfn.XLOOKUP(J251,LegendAndTables!$D$14:$D$21,LegendAndTables!$C$14:$C$21,0,-1,2),_xlfn.XLOOKUP(J251,LegendAndTables!$E$14:$E$21,LegendAndTables!$C$14:$C$21,0,-1,2)))</f>
        <v>10</v>
      </c>
      <c r="I251" s="5">
        <f t="shared" si="63"/>
        <v>0</v>
      </c>
      <c r="J251" s="12">
        <f t="shared" si="54"/>
        <v>5266.4927320163988</v>
      </c>
      <c r="K251" s="12">
        <f t="shared" si="64"/>
        <v>6485</v>
      </c>
      <c r="L251" s="12">
        <f t="shared" si="65"/>
        <v>5931</v>
      </c>
      <c r="M251" s="14">
        <f>IF(G251="","",(4.966747+(23.27979-4.966747)/(1+(C251/463.6174)))*_xlfn.XLOOKUP(engines!G251,LegendAndTables!$D$4:$D$11,LegendAndTables!$E$4:$E$11,0,0,1)*IF(O251=0,1,1.2)*(1-0.01*H251))</f>
        <v>8.5418776896193123</v>
      </c>
      <c r="N251" s="12">
        <f t="shared" si="55"/>
        <v>268.3</v>
      </c>
      <c r="O251" s="7">
        <v>0</v>
      </c>
      <c r="P251" s="7">
        <v>485</v>
      </c>
      <c r="Q251" s="7">
        <v>554</v>
      </c>
      <c r="R251" s="12">
        <f t="shared" si="56"/>
        <v>1696.4520918377382</v>
      </c>
      <c r="S251" s="15"/>
      <c r="T251" s="5" t="str">
        <f t="shared" si="66"/>
        <v/>
      </c>
      <c r="U251" s="5" t="str">
        <f>IF(A251&lt;&gt;7,"",VLOOKUP(engines!$A251,LegendAndTables!$C$4:$D$11,2,FALSE))</f>
        <v/>
      </c>
      <c r="V251" s="12" t="str">
        <f t="shared" si="67"/>
        <v/>
      </c>
      <c r="W251" s="12" t="str">
        <f t="shared" si="57"/>
        <v/>
      </c>
      <c r="X251" s="12" t="str">
        <f t="shared" si="58"/>
        <v/>
      </c>
      <c r="Y251" s="14" t="str">
        <f t="shared" si="68"/>
        <v/>
      </c>
      <c r="Z251" s="12" t="str">
        <f t="shared" si="59"/>
        <v/>
      </c>
      <c r="AA251" s="15"/>
      <c r="AB251" s="5" t="str">
        <f t="shared" si="69"/>
        <v>21413100,1413,1696</v>
      </c>
      <c r="AC251" s="5" t="str">
        <f t="shared" si="70"/>
        <v>21413100,regular unleaded,10,0,5266.4927320164,6485,5931,8.54187768961931</v>
      </c>
      <c r="AD251" s="5" t="str">
        <f t="shared" si="71"/>
        <v/>
      </c>
    </row>
    <row r="252" spans="1:30">
      <c r="A252" s="7">
        <v>4</v>
      </c>
      <c r="B252" s="5" t="str">
        <f t="shared" si="60"/>
        <v>41332081</v>
      </c>
      <c r="C252" s="7">
        <v>1332</v>
      </c>
      <c r="D252" s="12">
        <f t="shared" si="61"/>
        <v>1939</v>
      </c>
      <c r="E252" s="15"/>
      <c r="F252" s="5" t="str">
        <f t="shared" si="62"/>
        <v>41332081</v>
      </c>
      <c r="G252" s="5" t="str">
        <f>IF(A252=7,"",VLOOKUP(engines!$A252,LegendAndTables!$C$4:$D$11,2,FALSE))</f>
        <v>diesel</v>
      </c>
      <c r="H252" s="5">
        <f>IF(G252="","",IF(I252=0,_xlfn.XLOOKUP(J252,LegendAndTables!$D$14:$D$21,LegendAndTables!$C$14:$C$21,0,-1,2),_xlfn.XLOOKUP(J252,LegendAndTables!$E$14:$E$21,LegendAndTables!$C$14:$C$21,0,-1,2)))</f>
        <v>8</v>
      </c>
      <c r="I252" s="5">
        <f t="shared" si="63"/>
        <v>1</v>
      </c>
      <c r="J252" s="12">
        <f t="shared" si="54"/>
        <v>4875.3705940485333</v>
      </c>
      <c r="K252" s="12">
        <f t="shared" si="64"/>
        <v>5641.6500000000005</v>
      </c>
      <c r="L252" s="12">
        <f t="shared" si="65"/>
        <v>4892.6500000000005</v>
      </c>
      <c r="M252" s="14">
        <f>IF(G252="","",(4.966747+(23.27979-4.966747)/(1+(C252/463.6174)))*_xlfn.XLOOKUP(engines!G252,LegendAndTables!$D$4:$D$11,LegendAndTables!$E$4:$E$11,0,0,1)*IF(O252=0,1,1.2)*(1-0.01*H252))</f>
        <v>12.844018650418057</v>
      </c>
      <c r="N252" s="12">
        <f t="shared" si="55"/>
        <v>273.21000000000004</v>
      </c>
      <c r="O252" s="7">
        <v>1</v>
      </c>
      <c r="P252" s="7">
        <v>873</v>
      </c>
      <c r="Q252" s="7">
        <v>749</v>
      </c>
      <c r="R252" s="12">
        <f t="shared" si="56"/>
        <v>1938.5965582848007</v>
      </c>
      <c r="S252" s="15"/>
      <c r="T252" s="5" t="str">
        <f t="shared" si="66"/>
        <v/>
      </c>
      <c r="U252" s="5" t="str">
        <f>IF(A252&lt;&gt;7,"",VLOOKUP(engines!$A252,LegendAndTables!$C$4:$D$11,2,FALSE))</f>
        <v/>
      </c>
      <c r="V252" s="12" t="str">
        <f t="shared" si="67"/>
        <v/>
      </c>
      <c r="W252" s="12" t="str">
        <f t="shared" si="57"/>
        <v/>
      </c>
      <c r="X252" s="12" t="str">
        <f t="shared" si="58"/>
        <v/>
      </c>
      <c r="Y252" s="14" t="str">
        <f t="shared" si="68"/>
        <v/>
      </c>
      <c r="Z252" s="12" t="str">
        <f t="shared" si="59"/>
        <v/>
      </c>
      <c r="AA252" s="15"/>
      <c r="AB252" s="5" t="str">
        <f t="shared" si="69"/>
        <v>41332081,1332,1939</v>
      </c>
      <c r="AC252" s="5" t="str">
        <f t="shared" si="70"/>
        <v>41332081,diesel,8,1,4875.37059404853,5641.65,4892.65,12.8440186504181</v>
      </c>
      <c r="AD252" s="5" t="str">
        <f t="shared" si="71"/>
        <v/>
      </c>
    </row>
    <row r="253" spans="1:30">
      <c r="A253" s="7">
        <v>6</v>
      </c>
      <c r="B253" s="5" t="str">
        <f t="shared" si="60"/>
        <v>60103030</v>
      </c>
      <c r="C253" s="7">
        <v>103</v>
      </c>
      <c r="D253" s="12">
        <f t="shared" si="61"/>
        <v>129</v>
      </c>
      <c r="E253" s="15"/>
      <c r="F253" s="5" t="str">
        <f t="shared" si="62"/>
        <v>60103030</v>
      </c>
      <c r="G253" s="5" t="str">
        <f>IF(A253=7,"",VLOOKUP(engines!$A253,LegendAndTables!$C$4:$D$11,2,FALSE))</f>
        <v>flex-fuel (premium unleaded required/E85)</v>
      </c>
      <c r="H253" s="5">
        <f>IF(G253="","",IF(I253=0,_xlfn.XLOOKUP(J253,LegendAndTables!$D$14:$D$21,LegendAndTables!$C$14:$C$21,0,-1,2),_xlfn.XLOOKUP(J253,LegendAndTables!$E$14:$E$21,LegendAndTables!$C$14:$C$21,0,-1,2)))</f>
        <v>3</v>
      </c>
      <c r="I253" s="5">
        <f t="shared" si="63"/>
        <v>0</v>
      </c>
      <c r="J253" s="12">
        <f t="shared" si="54"/>
        <v>750.18208302986159</v>
      </c>
      <c r="K253" s="12">
        <f t="shared" si="64"/>
        <v>6533</v>
      </c>
      <c r="L253" s="12">
        <f t="shared" si="65"/>
        <v>5670</v>
      </c>
      <c r="M253" s="14">
        <f>IF(G253="","",(4.966747+(23.27979-4.966747)/(1+(C253/463.6174)))*_xlfn.XLOOKUP(engines!G253,LegendAndTables!$D$4:$D$11,LegendAndTables!$E$4:$E$11,0,0,1)*IF(O253=0,1,1.2)*(1-0.01*H253))</f>
        <v>21.481064800441427</v>
      </c>
      <c r="N253" s="12">
        <f t="shared" si="55"/>
        <v>137.30000000000001</v>
      </c>
      <c r="O253" s="7">
        <v>0</v>
      </c>
      <c r="P253" s="7">
        <v>533</v>
      </c>
      <c r="Q253" s="7">
        <v>863</v>
      </c>
      <c r="R253" s="12">
        <f t="shared" si="56"/>
        <v>129.35449582411638</v>
      </c>
      <c r="S253" s="15"/>
      <c r="T253" s="5" t="str">
        <f t="shared" si="66"/>
        <v/>
      </c>
      <c r="U253" s="5" t="str">
        <f>IF(A253&lt;&gt;7,"",VLOOKUP(engines!$A253,LegendAndTables!$C$4:$D$11,2,FALSE))</f>
        <v/>
      </c>
      <c r="V253" s="12" t="str">
        <f t="shared" si="67"/>
        <v/>
      </c>
      <c r="W253" s="12" t="str">
        <f t="shared" si="57"/>
        <v/>
      </c>
      <c r="X253" s="12" t="str">
        <f t="shared" si="58"/>
        <v/>
      </c>
      <c r="Y253" s="14" t="str">
        <f t="shared" si="68"/>
        <v/>
      </c>
      <c r="Z253" s="12" t="str">
        <f t="shared" si="59"/>
        <v/>
      </c>
      <c r="AA253" s="15"/>
      <c r="AB253" s="5" t="str">
        <f t="shared" si="69"/>
        <v>60103030,103,129</v>
      </c>
      <c r="AC253" s="5" t="str">
        <f t="shared" si="70"/>
        <v>60103030,flex-fuel (premium unleaded required/E85),3,0,750.182083029862,6533,5670,21.4810648004414</v>
      </c>
      <c r="AD253" s="5" t="str">
        <f t="shared" si="71"/>
        <v/>
      </c>
    </row>
    <row r="254" spans="1:30">
      <c r="A254" s="7">
        <v>4</v>
      </c>
      <c r="B254" s="5" t="str">
        <f t="shared" si="60"/>
        <v>40567060</v>
      </c>
      <c r="C254" s="7">
        <v>567</v>
      </c>
      <c r="D254" s="12">
        <f t="shared" si="61"/>
        <v>768</v>
      </c>
      <c r="E254" s="15"/>
      <c r="F254" s="5" t="str">
        <f t="shared" si="62"/>
        <v>40567060</v>
      </c>
      <c r="G254" s="5" t="str">
        <f>IF(A254=7,"",VLOOKUP(engines!$A254,LegendAndTables!$C$4:$D$11,2,FALSE))</f>
        <v>diesel</v>
      </c>
      <c r="H254" s="5">
        <f>IF(G254="","",IF(I254=0,_xlfn.XLOOKUP(J254,LegendAndTables!$D$14:$D$21,LegendAndTables!$C$14:$C$21,0,-1,2),_xlfn.XLOOKUP(J254,LegendAndTables!$E$14:$E$21,LegendAndTables!$C$14:$C$21,0,-1,2)))</f>
        <v>6</v>
      </c>
      <c r="I254" s="5">
        <f t="shared" si="63"/>
        <v>0</v>
      </c>
      <c r="J254" s="12">
        <f t="shared" si="54"/>
        <v>3086.5541643984761</v>
      </c>
      <c r="K254" s="12">
        <f t="shared" si="64"/>
        <v>5787</v>
      </c>
      <c r="L254" s="12">
        <f t="shared" si="65"/>
        <v>5256</v>
      </c>
      <c r="M254" s="14">
        <f>IF(G254="","",(4.966747+(23.27979-4.966747)/(1+(C254/463.6174)))*_xlfn.XLOOKUP(engines!G254,LegendAndTables!$D$4:$D$11,LegendAndTables!$E$4:$E$11,0,0,1)*IF(O254=0,1,1.2)*(1-0.01*H254))</f>
        <v>14.894975674579417</v>
      </c>
      <c r="N254" s="12">
        <f t="shared" si="55"/>
        <v>183.7</v>
      </c>
      <c r="O254" s="7">
        <v>0</v>
      </c>
      <c r="P254" s="7">
        <v>1287</v>
      </c>
      <c r="Q254" s="7">
        <v>531</v>
      </c>
      <c r="R254" s="12">
        <f t="shared" si="56"/>
        <v>768.16597043045306</v>
      </c>
      <c r="S254" s="15"/>
      <c r="T254" s="5" t="str">
        <f t="shared" si="66"/>
        <v/>
      </c>
      <c r="U254" s="5" t="str">
        <f>IF(A254&lt;&gt;7,"",VLOOKUP(engines!$A254,LegendAndTables!$C$4:$D$11,2,FALSE))</f>
        <v/>
      </c>
      <c r="V254" s="12" t="str">
        <f t="shared" si="67"/>
        <v/>
      </c>
      <c r="W254" s="12" t="str">
        <f t="shared" si="57"/>
        <v/>
      </c>
      <c r="X254" s="12" t="str">
        <f t="shared" si="58"/>
        <v/>
      </c>
      <c r="Y254" s="14" t="str">
        <f t="shared" si="68"/>
        <v/>
      </c>
      <c r="Z254" s="12" t="str">
        <f t="shared" si="59"/>
        <v/>
      </c>
      <c r="AA254" s="15"/>
      <c r="AB254" s="5" t="str">
        <f t="shared" si="69"/>
        <v>40567060,567,768</v>
      </c>
      <c r="AC254" s="5" t="str">
        <f t="shared" si="70"/>
        <v>40567060,diesel,6,0,3086.55416439848,5787,5256,14.8949756745794</v>
      </c>
      <c r="AD254" s="5" t="str">
        <f t="shared" si="71"/>
        <v/>
      </c>
    </row>
    <row r="255" spans="1:30">
      <c r="A255" s="7">
        <v>4</v>
      </c>
      <c r="B255" s="5" t="str">
        <f t="shared" si="60"/>
        <v>40870080</v>
      </c>
      <c r="C255" s="7">
        <v>870</v>
      </c>
      <c r="D255" s="12">
        <f t="shared" si="61"/>
        <v>1472</v>
      </c>
      <c r="E255" s="15"/>
      <c r="F255" s="5" t="str">
        <f t="shared" si="62"/>
        <v>40870080</v>
      </c>
      <c r="G255" s="5" t="str">
        <f>IF(A255=7,"",VLOOKUP(engines!$A255,LegendAndTables!$C$4:$D$11,2,FALSE))</f>
        <v>diesel</v>
      </c>
      <c r="H255" s="5">
        <f>IF(G255="","",IF(I255=0,_xlfn.XLOOKUP(J255,LegendAndTables!$D$14:$D$21,LegendAndTables!$C$14:$C$21,0,-1,2),_xlfn.XLOOKUP(J255,LegendAndTables!$E$14:$E$21,LegendAndTables!$C$14:$C$21,0,-1,2)))</f>
        <v>8</v>
      </c>
      <c r="I255" s="5">
        <f t="shared" si="63"/>
        <v>0</v>
      </c>
      <c r="J255" s="12">
        <f t="shared" si="54"/>
        <v>4065.4205607476638</v>
      </c>
      <c r="K255" s="12">
        <f t="shared" si="64"/>
        <v>4887</v>
      </c>
      <c r="L255" s="12">
        <f t="shared" si="65"/>
        <v>4209</v>
      </c>
      <c r="M255" s="14">
        <f>IF(G255="","",(4.966747+(23.27979-4.966747)/(1+(C255/463.6174)))*_xlfn.XLOOKUP(engines!G255,LegendAndTables!$D$4:$D$11,LegendAndTables!$E$4:$E$11,0,0,1)*IF(O255=0,1,1.2)*(1-0.01*H255))</f>
        <v>12.511714457977215</v>
      </c>
      <c r="N255" s="12">
        <f t="shared" si="55"/>
        <v>214</v>
      </c>
      <c r="O255" s="7">
        <v>0</v>
      </c>
      <c r="P255" s="7">
        <v>387</v>
      </c>
      <c r="Q255" s="7">
        <v>678</v>
      </c>
      <c r="R255" s="12">
        <f t="shared" si="56"/>
        <v>1471.8640187365118</v>
      </c>
      <c r="S255" s="15"/>
      <c r="T255" s="5" t="str">
        <f t="shared" si="66"/>
        <v/>
      </c>
      <c r="U255" s="5" t="str">
        <f>IF(A255&lt;&gt;7,"",VLOOKUP(engines!$A255,LegendAndTables!$C$4:$D$11,2,FALSE))</f>
        <v/>
      </c>
      <c r="V255" s="12" t="str">
        <f t="shared" si="67"/>
        <v/>
      </c>
      <c r="W255" s="12" t="str">
        <f t="shared" si="57"/>
        <v/>
      </c>
      <c r="X255" s="12" t="str">
        <f t="shared" si="58"/>
        <v/>
      </c>
      <c r="Y255" s="14" t="str">
        <f t="shared" si="68"/>
        <v/>
      </c>
      <c r="Z255" s="12" t="str">
        <f t="shared" si="59"/>
        <v/>
      </c>
      <c r="AA255" s="15"/>
      <c r="AB255" s="5" t="str">
        <f t="shared" si="69"/>
        <v>40870080,870,1472</v>
      </c>
      <c r="AC255" s="5" t="str">
        <f t="shared" si="70"/>
        <v>40870080,diesel,8,0,4065.42056074766,4887,4209,12.5117144579772</v>
      </c>
      <c r="AD255" s="5" t="str">
        <f t="shared" si="71"/>
        <v/>
      </c>
    </row>
    <row r="256" spans="1:30">
      <c r="A256" s="7">
        <v>7</v>
      </c>
      <c r="B256" s="5" t="str">
        <f t="shared" si="60"/>
        <v>70065895</v>
      </c>
      <c r="C256" s="7">
        <v>65</v>
      </c>
      <c r="D256" s="12">
        <f t="shared" si="61"/>
        <v>97</v>
      </c>
      <c r="E256" s="15"/>
      <c r="F256" s="5" t="str">
        <f t="shared" si="62"/>
        <v/>
      </c>
      <c r="G256" s="5" t="str">
        <f>IF(A256=7,"",VLOOKUP(engines!$A256,LegendAndTables!$C$4:$D$11,2,FALSE))</f>
        <v/>
      </c>
      <c r="H256" s="5" t="str">
        <f>IF(G256="","",IF(I256=0,_xlfn.XLOOKUP(J256,LegendAndTables!$D$14:$D$21,LegendAndTables!$C$14:$C$21,0,-1,2),_xlfn.XLOOKUP(J256,LegendAndTables!$E$14:$E$21,LegendAndTables!$C$14:$C$21,0,-1,2)))</f>
        <v/>
      </c>
      <c r="I256" s="5" t="str">
        <f t="shared" si="63"/>
        <v/>
      </c>
      <c r="J256" s="12" t="str">
        <f t="shared" si="54"/>
        <v/>
      </c>
      <c r="K256" s="12" t="str">
        <f t="shared" si="64"/>
        <v/>
      </c>
      <c r="L256" s="12" t="str">
        <f t="shared" si="65"/>
        <v/>
      </c>
      <c r="M256" s="14" t="str">
        <f>IF(G256="","",(4.966747+(23.27979-4.966747)/(1+(C256/463.6174)))*_xlfn.XLOOKUP(engines!G256,LegendAndTables!$D$4:$D$11,LegendAndTables!$E$4:$E$11,0,0,1)*IF(O256=0,1,1.2)*(1-0.01*H256))</f>
        <v/>
      </c>
      <c r="N256" s="12" t="str">
        <f t="shared" si="55"/>
        <v/>
      </c>
      <c r="O256" s="7">
        <v>1</v>
      </c>
      <c r="P256" s="7">
        <v>988</v>
      </c>
      <c r="Q256" s="7">
        <v>571</v>
      </c>
      <c r="R256" s="12" t="str">
        <f t="shared" si="56"/>
        <v/>
      </c>
      <c r="S256" s="15"/>
      <c r="T256" s="5" t="str">
        <f t="shared" si="66"/>
        <v>70065895</v>
      </c>
      <c r="U256" s="5" t="str">
        <f>IF(A256&lt;&gt;7,"",VLOOKUP(engines!$A256,LegendAndTables!$C$4:$D$11,2,FALSE))</f>
        <v>electric</v>
      </c>
      <c r="V256" s="12">
        <f t="shared" si="67"/>
        <v>275.84392938405972</v>
      </c>
      <c r="W256" s="12">
        <f t="shared" si="57"/>
        <v>175.71708678973371</v>
      </c>
      <c r="X256" s="12">
        <f t="shared" si="58"/>
        <v>63.247715242653491</v>
      </c>
      <c r="Y256" s="14">
        <f t="shared" si="68"/>
        <v>8.9480751085201469</v>
      </c>
      <c r="Z256" s="12">
        <f t="shared" si="59"/>
        <v>97.442206307568924</v>
      </c>
      <c r="AA256" s="15"/>
      <c r="AB256" s="5" t="str">
        <f t="shared" si="69"/>
        <v>70065895,65,97</v>
      </c>
      <c r="AC256" s="5" t="str">
        <f t="shared" si="70"/>
        <v/>
      </c>
      <c r="AD256" s="5" t="str">
        <f t="shared" si="71"/>
        <v>70065895,electric,275.84392938406,175.717086789734,63.2477152426535,8.94807510852015</v>
      </c>
    </row>
    <row r="257" spans="1:30">
      <c r="A257" s="7">
        <v>5</v>
      </c>
      <c r="B257" s="5" t="str">
        <f t="shared" si="60"/>
        <v>50778080</v>
      </c>
      <c r="C257" s="7">
        <v>778</v>
      </c>
      <c r="D257" s="12">
        <f t="shared" si="61"/>
        <v>796</v>
      </c>
      <c r="E257" s="15"/>
      <c r="F257" s="5" t="str">
        <f t="shared" si="62"/>
        <v>50778080</v>
      </c>
      <c r="G257" s="5" t="str">
        <f>IF(A257=7,"",VLOOKUP(engines!$A257,LegendAndTables!$C$4:$D$11,2,FALSE))</f>
        <v>flex-fuel (premium unleaded recommended/E85)</v>
      </c>
      <c r="H257" s="5">
        <f>IF(G257="","",IF(I257=0,_xlfn.XLOOKUP(J257,LegendAndTables!$D$14:$D$21,LegendAndTables!$C$14:$C$21,0,-1,2),_xlfn.XLOOKUP(J257,LegendAndTables!$E$14:$E$21,LegendAndTables!$C$14:$C$21,0,-1,2)))</f>
        <v>8</v>
      </c>
      <c r="I257" s="5">
        <f t="shared" si="63"/>
        <v>0</v>
      </c>
      <c r="J257" s="12">
        <f t="shared" si="54"/>
        <v>3798.828125</v>
      </c>
      <c r="K257" s="12">
        <f t="shared" si="64"/>
        <v>7462</v>
      </c>
      <c r="L257" s="12">
        <f t="shared" si="65"/>
        <v>6960</v>
      </c>
      <c r="M257" s="14">
        <f>IF(G257="","",(4.966747+(23.27979-4.966747)/(1+(C257/463.6174)))*_xlfn.XLOOKUP(engines!G257,LegendAndTables!$D$4:$D$11,LegendAndTables!$E$4:$E$11,0,0,1)*IF(O257=0,1,1.2)*(1-0.01*H257))</f>
        <v>11.729249115810221</v>
      </c>
      <c r="N257" s="12">
        <f t="shared" si="55"/>
        <v>204.8</v>
      </c>
      <c r="O257" s="7">
        <v>0</v>
      </c>
      <c r="P257" s="7">
        <v>1462</v>
      </c>
      <c r="Q257" s="7">
        <v>502</v>
      </c>
      <c r="R257" s="12">
        <f t="shared" si="56"/>
        <v>795.97186872153168</v>
      </c>
      <c r="S257" s="15"/>
      <c r="T257" s="5" t="str">
        <f t="shared" si="66"/>
        <v/>
      </c>
      <c r="U257" s="5" t="str">
        <f>IF(A257&lt;&gt;7,"",VLOOKUP(engines!$A257,LegendAndTables!$C$4:$D$11,2,FALSE))</f>
        <v/>
      </c>
      <c r="V257" s="12" t="str">
        <f t="shared" si="67"/>
        <v/>
      </c>
      <c r="W257" s="12" t="str">
        <f t="shared" si="57"/>
        <v/>
      </c>
      <c r="X257" s="12" t="str">
        <f t="shared" si="58"/>
        <v/>
      </c>
      <c r="Y257" s="14" t="str">
        <f t="shared" si="68"/>
        <v/>
      </c>
      <c r="Z257" s="12" t="str">
        <f t="shared" si="59"/>
        <v/>
      </c>
      <c r="AA257" s="15"/>
      <c r="AB257" s="5" t="str">
        <f t="shared" si="69"/>
        <v>50778080,778,796</v>
      </c>
      <c r="AC257" s="5" t="str">
        <f t="shared" si="70"/>
        <v>50778080,flex-fuel (premium unleaded recommended/E85),8,0,3798.828125,7462,6960,11.7292491158102</v>
      </c>
      <c r="AD257" s="5" t="str">
        <f t="shared" si="71"/>
        <v/>
      </c>
    </row>
    <row r="258" spans="1:30">
      <c r="A258" s="7">
        <v>2</v>
      </c>
      <c r="B258" s="5" t="str">
        <f t="shared" si="60"/>
        <v>21310100</v>
      </c>
      <c r="C258" s="7">
        <v>1310</v>
      </c>
      <c r="D258" s="12">
        <f t="shared" si="61"/>
        <v>1461</v>
      </c>
      <c r="E258" s="15"/>
      <c r="F258" s="5" t="str">
        <f t="shared" si="62"/>
        <v>21310100</v>
      </c>
      <c r="G258" s="5" t="str">
        <f>IF(A258=7,"",VLOOKUP(engines!$A258,LegendAndTables!$C$4:$D$11,2,FALSE))</f>
        <v>regular unleaded</v>
      </c>
      <c r="H258" s="5">
        <f>IF(G258="","",IF(I258=0,_xlfn.XLOOKUP(J258,LegendAndTables!$D$14:$D$21,LegendAndTables!$C$14:$C$21,0,-1,2),_xlfn.XLOOKUP(J258,LegendAndTables!$E$14:$E$21,LegendAndTables!$C$14:$C$21,0,-1,2)))</f>
        <v>10</v>
      </c>
      <c r="I258" s="5">
        <f t="shared" si="63"/>
        <v>0</v>
      </c>
      <c r="J258" s="12">
        <f t="shared" ref="J258:J321" si="72">IF(G258="","",(C258/N258)*1000)</f>
        <v>5077.5193798449618</v>
      </c>
      <c r="K258" s="12">
        <f t="shared" si="64"/>
        <v>7033</v>
      </c>
      <c r="L258" s="12">
        <f t="shared" si="65"/>
        <v>6387</v>
      </c>
      <c r="M258" s="14">
        <f>IF(G258="","",(4.966747+(23.27979-4.966747)/(1+(C258/463.6174)))*_xlfn.XLOOKUP(engines!G258,LegendAndTables!$D$4:$D$11,LegendAndTables!$E$4:$E$11,0,0,1)*IF(O258=0,1,1.2)*(1-0.01*H258))</f>
        <v>8.7783412894525039</v>
      </c>
      <c r="N258" s="12">
        <f t="shared" ref="N258:N321" si="73">IF(G258="","",(127+(0.1*C258))*IF(I258=1,1.05,1))</f>
        <v>258</v>
      </c>
      <c r="O258" s="7">
        <v>0</v>
      </c>
      <c r="P258" s="7">
        <v>1033</v>
      </c>
      <c r="Q258" s="7">
        <v>646</v>
      </c>
      <c r="R258" s="12">
        <f t="shared" ref="R258:R321" si="74">IF(G258="","",((C258*5252)/L258)/0.73756)</f>
        <v>1460.5006051928738</v>
      </c>
      <c r="S258" s="15"/>
      <c r="T258" s="5" t="str">
        <f t="shared" si="66"/>
        <v/>
      </c>
      <c r="U258" s="5" t="str">
        <f>IF(A258&lt;&gt;7,"",VLOOKUP(engines!$A258,LegendAndTables!$C$4:$D$11,2,FALSE))</f>
        <v/>
      </c>
      <c r="V258" s="12" t="str">
        <f t="shared" si="67"/>
        <v/>
      </c>
      <c r="W258" s="12" t="str">
        <f t="shared" ref="W258:W321" si="75">IF(U258="","",C258*745.699872/V258)</f>
        <v/>
      </c>
      <c r="X258" s="12" t="str">
        <f t="shared" ref="X258:X321" si="76">IF(U258="","",124.3065+(61.25141-124.3065)/(1+(C258/390.72)^1.907076))</f>
        <v/>
      </c>
      <c r="Y258" s="14" t="str">
        <f t="shared" si="68"/>
        <v/>
      </c>
      <c r="Z258" s="12" t="str">
        <f t="shared" ref="Z258:Z321" si="77">IF(U258="","",((C258*5252)/4750)/0.73756)</f>
        <v/>
      </c>
      <c r="AA258" s="15"/>
      <c r="AB258" s="5" t="str">
        <f t="shared" si="69"/>
        <v>21310100,1310,1461</v>
      </c>
      <c r="AC258" s="5" t="str">
        <f t="shared" si="70"/>
        <v>21310100,regular unleaded,10,0,5077.51937984496,7033,6387,8.7783412894525</v>
      </c>
      <c r="AD258" s="5" t="str">
        <f t="shared" si="71"/>
        <v/>
      </c>
    </row>
    <row r="259" spans="1:30">
      <c r="A259" s="7">
        <v>6</v>
      </c>
      <c r="B259" s="5" t="str">
        <f t="shared" ref="B259:B322" si="78">IF(G259&lt;&gt;"",CONCATENATE(A259,RIGHT("0000"&amp;C259,4),RIGHT("00"&amp;H259,2),I259),CONCATENATE(A259,RIGHT("0000"&amp;C259,4),ROUND(Y259*100,0)))</f>
        <v>60804081</v>
      </c>
      <c r="C259" s="7">
        <v>804</v>
      </c>
      <c r="D259" s="12">
        <f t="shared" ref="D259:D322" si="79">ROUND(IF(R259&lt;&gt;"",R259,Z259),0)</f>
        <v>904</v>
      </c>
      <c r="E259" s="15"/>
      <c r="F259" s="5" t="str">
        <f t="shared" ref="F259:F322" si="80">IF(G259="","",B259)</f>
        <v>60804081</v>
      </c>
      <c r="G259" s="5" t="str">
        <f>IF(A259=7,"",VLOOKUP(engines!$A259,LegendAndTables!$C$4:$D$11,2,FALSE))</f>
        <v>flex-fuel (premium unleaded required/E85)</v>
      </c>
      <c r="H259" s="5">
        <f>IF(G259="","",IF(I259=0,_xlfn.XLOOKUP(J259,LegendAndTables!$D$14:$D$21,LegendAndTables!$C$14:$C$21,0,-1,2),_xlfn.XLOOKUP(J259,LegendAndTables!$E$14:$E$21,LegendAndTables!$C$14:$C$21,0,-1,2)))</f>
        <v>8</v>
      </c>
      <c r="I259" s="5">
        <f t="shared" ref="I259:I322" si="81">IF(G259="","",O259)</f>
        <v>1</v>
      </c>
      <c r="J259" s="12">
        <f t="shared" si="72"/>
        <v>3691.9685907149742</v>
      </c>
      <c r="K259" s="12">
        <f t="shared" ref="K259:K322" si="82">IF(G259="","",IF(G259="diesel",4500+P259,6000+P259)*IF(I259=1,1.05,1))</f>
        <v>7211.4000000000005</v>
      </c>
      <c r="L259" s="12">
        <f t="shared" ref="L259:L322" si="83">IF(G259="","",K259-Q259)</f>
        <v>6336.4000000000005</v>
      </c>
      <c r="M259" s="14">
        <f>IF(G259="","",(4.966747+(23.27979-4.966747)/(1+(C259/463.6174)))*_xlfn.XLOOKUP(engines!G259,LegendAndTables!$D$4:$D$11,LegendAndTables!$E$4:$E$11,0,0,1)*IF(O259=0,1,1.2)*(1-0.01*H259))</f>
        <v>14.294200116893318</v>
      </c>
      <c r="N259" s="12">
        <f t="shared" si="73"/>
        <v>217.77</v>
      </c>
      <c r="O259" s="7">
        <v>1</v>
      </c>
      <c r="P259" s="7">
        <v>868</v>
      </c>
      <c r="Q259" s="7">
        <v>875</v>
      </c>
      <c r="R259" s="12">
        <f t="shared" si="74"/>
        <v>903.52635538890229</v>
      </c>
      <c r="S259" s="15"/>
      <c r="T259" s="5" t="str">
        <f t="shared" ref="T259:T322" si="84">IF(U259="","",B259)</f>
        <v/>
      </c>
      <c r="U259" s="5" t="str">
        <f>IF(A259&lt;&gt;7,"",VLOOKUP(engines!$A259,LegendAndTables!$C$4:$D$11,2,FALSE))</f>
        <v/>
      </c>
      <c r="V259" s="12" t="str">
        <f t="shared" ref="V259:V322" si="85">IF(U259="","",3669.741+(-11726.07-3669.741)/(1+(X259/0.00007159594)^0.09225318))</f>
        <v/>
      </c>
      <c r="W259" s="12" t="str">
        <f t="shared" si="75"/>
        <v/>
      </c>
      <c r="X259" s="12" t="str">
        <f t="shared" si="76"/>
        <v/>
      </c>
      <c r="Y259" s="14" t="str">
        <f t="shared" ref="Y259:Y322" si="86">IF(U259="","",(4.966747+(23.27979-4.966747)/(1+(C259/463.6174)))/2.35)</f>
        <v/>
      </c>
      <c r="Z259" s="12" t="str">
        <f t="shared" si="77"/>
        <v/>
      </c>
      <c r="AA259" s="15"/>
      <c r="AB259" s="5" t="str">
        <f t="shared" ref="AB259:AB322" si="87">B259&amp;","&amp;C259&amp;","&amp;D259</f>
        <v>60804081,804,904</v>
      </c>
      <c r="AC259" s="5" t="str">
        <f t="shared" ref="AC259:AC322" si="88">IF(F259&lt;&gt;"",F259&amp;","&amp;G259&amp;","&amp;H259&amp;","&amp;I259&amp;","&amp;J259&amp;","&amp;K259&amp;","&amp;L259&amp;","&amp;M259,"")</f>
        <v>60804081,flex-fuel (premium unleaded required/E85),8,1,3691.96859071497,7211.4,6336.4,14.2942001168933</v>
      </c>
      <c r="AD259" s="5" t="str">
        <f t="shared" ref="AD259:AD322" si="89">IF(T259&lt;&gt;"",T259&amp;","&amp;U259&amp;","&amp;V259&amp;","&amp;W259&amp;","&amp;X259&amp;","&amp;Y259,"")</f>
        <v/>
      </c>
    </row>
    <row r="260" spans="1:30">
      <c r="A260" s="7">
        <v>1</v>
      </c>
      <c r="B260" s="5" t="str">
        <f t="shared" si="78"/>
        <v>11406100</v>
      </c>
      <c r="C260" s="7">
        <v>1406</v>
      </c>
      <c r="D260" s="12">
        <f t="shared" si="79"/>
        <v>1686</v>
      </c>
      <c r="E260" s="15"/>
      <c r="F260" s="5" t="str">
        <f t="shared" si="80"/>
        <v>11406100</v>
      </c>
      <c r="G260" s="5" t="str">
        <f>IF(A260=7,"",VLOOKUP(engines!$A260,LegendAndTables!$C$4:$D$11,2,FALSE))</f>
        <v>premium unleaded (recommended)</v>
      </c>
      <c r="H260" s="5">
        <f>IF(G260="","",IF(I260=0,_xlfn.XLOOKUP(J260,LegendAndTables!$D$14:$D$21,LegendAndTables!$C$14:$C$21,0,-1,2),_xlfn.XLOOKUP(J260,LegendAndTables!$E$14:$E$21,LegendAndTables!$C$14:$C$21,0,-1,2)))</f>
        <v>10</v>
      </c>
      <c r="I260" s="5">
        <f t="shared" si="81"/>
        <v>0</v>
      </c>
      <c r="J260" s="12">
        <f t="shared" si="72"/>
        <v>5254.1106128550073</v>
      </c>
      <c r="K260" s="12">
        <f t="shared" si="82"/>
        <v>6565</v>
      </c>
      <c r="L260" s="12">
        <f t="shared" si="83"/>
        <v>5938</v>
      </c>
      <c r="M260" s="14">
        <f>IF(G260="","",(4.966747+(23.27979-4.966747)/(1+(C260/463.6174)))*_xlfn.XLOOKUP(engines!G260,LegendAndTables!$D$4:$D$11,LegendAndTables!$E$4:$E$11,0,0,1)*IF(O260=0,1,1.2)*(1-0.01*H260))</f>
        <v>8.6426940896359419</v>
      </c>
      <c r="N260" s="12">
        <f t="shared" si="73"/>
        <v>267.60000000000002</v>
      </c>
      <c r="O260" s="7">
        <v>0</v>
      </c>
      <c r="P260" s="7">
        <v>565</v>
      </c>
      <c r="Q260" s="7">
        <v>627</v>
      </c>
      <c r="R260" s="12">
        <f t="shared" si="74"/>
        <v>1686.0579185561028</v>
      </c>
      <c r="S260" s="15"/>
      <c r="T260" s="5" t="str">
        <f t="shared" si="84"/>
        <v/>
      </c>
      <c r="U260" s="5" t="str">
        <f>IF(A260&lt;&gt;7,"",VLOOKUP(engines!$A260,LegendAndTables!$C$4:$D$11,2,FALSE))</f>
        <v/>
      </c>
      <c r="V260" s="12" t="str">
        <f t="shared" si="85"/>
        <v/>
      </c>
      <c r="W260" s="12" t="str">
        <f t="shared" si="75"/>
        <v/>
      </c>
      <c r="X260" s="12" t="str">
        <f t="shared" si="76"/>
        <v/>
      </c>
      <c r="Y260" s="14" t="str">
        <f t="shared" si="86"/>
        <v/>
      </c>
      <c r="Z260" s="12" t="str">
        <f t="shared" si="77"/>
        <v/>
      </c>
      <c r="AA260" s="15"/>
      <c r="AB260" s="5" t="str">
        <f t="shared" si="87"/>
        <v>11406100,1406,1686</v>
      </c>
      <c r="AC260" s="5" t="str">
        <f t="shared" si="88"/>
        <v>11406100,premium unleaded (recommended),10,0,5254.11061285501,6565,5938,8.64269408963594</v>
      </c>
      <c r="AD260" s="5" t="str">
        <f t="shared" si="89"/>
        <v/>
      </c>
    </row>
    <row r="261" spans="1:30">
      <c r="A261" s="7">
        <v>8</v>
      </c>
      <c r="B261" s="5" t="str">
        <f t="shared" si="78"/>
        <v>81024080</v>
      </c>
      <c r="C261" s="7">
        <v>1024</v>
      </c>
      <c r="D261" s="12">
        <f t="shared" si="79"/>
        <v>1190</v>
      </c>
      <c r="E261" s="15"/>
      <c r="F261" s="5" t="str">
        <f t="shared" si="80"/>
        <v>81024080</v>
      </c>
      <c r="G261" s="5" t="str">
        <f>IF(A261=7,"",VLOOKUP(engines!$A261,LegendAndTables!$C$4:$D$11,2,FALSE))</f>
        <v>flex-fuel (unleaded/E85)</v>
      </c>
      <c r="H261" s="5">
        <f>IF(G261="","",IF(I261=0,_xlfn.XLOOKUP(J261,LegendAndTables!$D$14:$D$21,LegendAndTables!$C$14:$C$21,0,-1,2),_xlfn.XLOOKUP(J261,LegendAndTables!$E$14:$E$21,LegendAndTables!$C$14:$C$21,0,-1,2)))</f>
        <v>8</v>
      </c>
      <c r="I261" s="5">
        <f t="shared" si="81"/>
        <v>0</v>
      </c>
      <c r="J261" s="12">
        <f t="shared" si="72"/>
        <v>4463.8186573670446</v>
      </c>
      <c r="K261" s="12">
        <f t="shared" si="82"/>
        <v>7082</v>
      </c>
      <c r="L261" s="12">
        <f t="shared" si="83"/>
        <v>6126</v>
      </c>
      <c r="M261" s="14">
        <f>IF(G261="","",(4.966747+(23.27979-4.966747)/(1+(C261/463.6174)))*_xlfn.XLOOKUP(engines!G261,LegendAndTables!$D$4:$D$11,LegendAndTables!$E$4:$E$11,0,0,1)*IF(O261=0,1,1.2)*(1-0.01*H261))</f>
        <v>10.50750976155334</v>
      </c>
      <c r="N261" s="12">
        <f t="shared" si="73"/>
        <v>229.4</v>
      </c>
      <c r="O261" s="7">
        <v>0</v>
      </c>
      <c r="P261" s="7">
        <v>1082</v>
      </c>
      <c r="Q261" s="7">
        <v>956</v>
      </c>
      <c r="R261" s="12">
        <f t="shared" si="74"/>
        <v>1190.2832604535904</v>
      </c>
      <c r="S261" s="15"/>
      <c r="T261" s="5" t="str">
        <f t="shared" si="84"/>
        <v/>
      </c>
      <c r="U261" s="5" t="str">
        <f>IF(A261&lt;&gt;7,"",VLOOKUP(engines!$A261,LegendAndTables!$C$4:$D$11,2,FALSE))</f>
        <v/>
      </c>
      <c r="V261" s="12" t="str">
        <f t="shared" si="85"/>
        <v/>
      </c>
      <c r="W261" s="12" t="str">
        <f t="shared" si="75"/>
        <v/>
      </c>
      <c r="X261" s="12" t="str">
        <f t="shared" si="76"/>
        <v/>
      </c>
      <c r="Y261" s="14" t="str">
        <f t="shared" si="86"/>
        <v/>
      </c>
      <c r="Z261" s="12" t="str">
        <f t="shared" si="77"/>
        <v/>
      </c>
      <c r="AA261" s="15"/>
      <c r="AB261" s="5" t="str">
        <f t="shared" si="87"/>
        <v>81024080,1024,1190</v>
      </c>
      <c r="AC261" s="5" t="str">
        <f t="shared" si="88"/>
        <v>81024080,flex-fuel (unleaded/E85),8,0,4463.81865736704,7082,6126,10.5075097615533</v>
      </c>
      <c r="AD261" s="5" t="str">
        <f t="shared" si="89"/>
        <v/>
      </c>
    </row>
    <row r="262" spans="1:30">
      <c r="A262" s="7">
        <v>7</v>
      </c>
      <c r="B262" s="5" t="str">
        <f t="shared" si="78"/>
        <v>71490396</v>
      </c>
      <c r="C262" s="7">
        <v>1490</v>
      </c>
      <c r="D262" s="12">
        <f t="shared" si="79"/>
        <v>2234</v>
      </c>
      <c r="E262" s="15"/>
      <c r="F262" s="5" t="str">
        <f t="shared" si="80"/>
        <v/>
      </c>
      <c r="G262" s="5" t="str">
        <f>IF(A262=7,"",VLOOKUP(engines!$A262,LegendAndTables!$C$4:$D$11,2,FALSE))</f>
        <v/>
      </c>
      <c r="H262" s="5" t="str">
        <f>IF(G262="","",IF(I262=0,_xlfn.XLOOKUP(J262,LegendAndTables!$D$14:$D$21,LegendAndTables!$C$14:$C$21,0,-1,2),_xlfn.XLOOKUP(J262,LegendAndTables!$E$14:$E$21,LegendAndTables!$C$14:$C$21,0,-1,2)))</f>
        <v/>
      </c>
      <c r="I262" s="5" t="str">
        <f t="shared" si="81"/>
        <v/>
      </c>
      <c r="J262" s="12" t="str">
        <f t="shared" si="72"/>
        <v/>
      </c>
      <c r="K262" s="12" t="str">
        <f t="shared" si="82"/>
        <v/>
      </c>
      <c r="L262" s="12" t="str">
        <f t="shared" si="83"/>
        <v/>
      </c>
      <c r="M262" s="14" t="str">
        <f>IF(G262="","",(4.966747+(23.27979-4.966747)/(1+(C262/463.6174)))*_xlfn.XLOOKUP(engines!G262,LegendAndTables!$D$4:$D$11,LegendAndTables!$E$4:$E$11,0,0,1)*IF(O262=0,1,1.2)*(1-0.01*H262))</f>
        <v/>
      </c>
      <c r="N262" s="12" t="str">
        <f t="shared" si="73"/>
        <v/>
      </c>
      <c r="O262" s="7">
        <v>0</v>
      </c>
      <c r="P262" s="7">
        <v>1273</v>
      </c>
      <c r="Q262" s="7">
        <v>524</v>
      </c>
      <c r="R262" s="12" t="str">
        <f t="shared" si="74"/>
        <v/>
      </c>
      <c r="S262" s="15"/>
      <c r="T262" s="5" t="str">
        <f t="shared" si="84"/>
        <v>71490396</v>
      </c>
      <c r="U262" s="5" t="str">
        <f>IF(A262&lt;&gt;7,"",VLOOKUP(engines!$A262,LegendAndTables!$C$4:$D$11,2,FALSE))</f>
        <v>electric</v>
      </c>
      <c r="V262" s="12">
        <f t="shared" si="85"/>
        <v>429.08522203702159</v>
      </c>
      <c r="W262" s="12">
        <f t="shared" si="75"/>
        <v>2589.4455278726296</v>
      </c>
      <c r="X262" s="12">
        <f t="shared" si="76"/>
        <v>119.75105686246987</v>
      </c>
      <c r="Y262" s="14">
        <f t="shared" si="86"/>
        <v>3.962832763107131</v>
      </c>
      <c r="Z262" s="12">
        <f t="shared" si="77"/>
        <v>2233.6751907427333</v>
      </c>
      <c r="AA262" s="15"/>
      <c r="AB262" s="5" t="str">
        <f t="shared" si="87"/>
        <v>71490396,1490,2234</v>
      </c>
      <c r="AC262" s="5" t="str">
        <f t="shared" si="88"/>
        <v/>
      </c>
      <c r="AD262" s="5" t="str">
        <f t="shared" si="89"/>
        <v>71490396,electric,429.085222037022,2589.44552787263,119.75105686247,3.96283276310713</v>
      </c>
    </row>
    <row r="263" spans="1:30">
      <c r="A263" s="7">
        <v>2</v>
      </c>
      <c r="B263" s="5" t="str">
        <f t="shared" si="78"/>
        <v>21218081</v>
      </c>
      <c r="C263" s="7">
        <v>1218</v>
      </c>
      <c r="D263" s="12">
        <f t="shared" si="79"/>
        <v>1467</v>
      </c>
      <c r="E263" s="15"/>
      <c r="F263" s="5" t="str">
        <f t="shared" si="80"/>
        <v>21218081</v>
      </c>
      <c r="G263" s="5" t="str">
        <f>IF(A263=7,"",VLOOKUP(engines!$A263,LegendAndTables!$C$4:$D$11,2,FALSE))</f>
        <v>regular unleaded</v>
      </c>
      <c r="H263" s="5">
        <f>IF(G263="","",IF(I263=0,_xlfn.XLOOKUP(J263,LegendAndTables!$D$14:$D$21,LegendAndTables!$C$14:$C$21,0,-1,2),_xlfn.XLOOKUP(J263,LegendAndTables!$E$14:$E$21,LegendAndTables!$C$14:$C$21,0,-1,2)))</f>
        <v>8</v>
      </c>
      <c r="I263" s="5">
        <f t="shared" si="81"/>
        <v>1</v>
      </c>
      <c r="J263" s="12">
        <f t="shared" si="72"/>
        <v>4662.3794212218654</v>
      </c>
      <c r="K263" s="12">
        <f t="shared" si="82"/>
        <v>6615</v>
      </c>
      <c r="L263" s="12">
        <f t="shared" si="83"/>
        <v>5911</v>
      </c>
      <c r="M263" s="14">
        <f>IF(G263="","",(4.966747+(23.27979-4.966747)/(1+(C263/463.6174)))*_xlfn.XLOOKUP(engines!G263,LegendAndTables!$D$4:$D$11,LegendAndTables!$E$4:$E$11,0,0,1)*IF(O263=0,1,1.2)*(1-0.01*H263))</f>
        <v>11.057226553682177</v>
      </c>
      <c r="N263" s="12">
        <f t="shared" si="73"/>
        <v>261.24</v>
      </c>
      <c r="O263" s="7">
        <v>1</v>
      </c>
      <c r="P263" s="7">
        <v>300</v>
      </c>
      <c r="Q263" s="7">
        <v>704</v>
      </c>
      <c r="R263" s="12">
        <f t="shared" si="74"/>
        <v>1467.282340857176</v>
      </c>
      <c r="S263" s="15"/>
      <c r="T263" s="5" t="str">
        <f t="shared" si="84"/>
        <v/>
      </c>
      <c r="U263" s="5" t="str">
        <f>IF(A263&lt;&gt;7,"",VLOOKUP(engines!$A263,LegendAndTables!$C$4:$D$11,2,FALSE))</f>
        <v/>
      </c>
      <c r="V263" s="12" t="str">
        <f t="shared" si="85"/>
        <v/>
      </c>
      <c r="W263" s="12" t="str">
        <f t="shared" si="75"/>
        <v/>
      </c>
      <c r="X263" s="12" t="str">
        <f t="shared" si="76"/>
        <v/>
      </c>
      <c r="Y263" s="14" t="str">
        <f t="shared" si="86"/>
        <v/>
      </c>
      <c r="Z263" s="12" t="str">
        <f t="shared" si="77"/>
        <v/>
      </c>
      <c r="AA263" s="15"/>
      <c r="AB263" s="5" t="str">
        <f t="shared" si="87"/>
        <v>21218081,1218,1467</v>
      </c>
      <c r="AC263" s="5" t="str">
        <f t="shared" si="88"/>
        <v>21218081,regular unleaded,8,1,4662.37942122187,6615,5911,11.0572265536822</v>
      </c>
      <c r="AD263" s="5" t="str">
        <f t="shared" si="89"/>
        <v/>
      </c>
    </row>
    <row r="264" spans="1:30">
      <c r="A264" s="7">
        <v>2</v>
      </c>
      <c r="B264" s="5" t="str">
        <f t="shared" si="78"/>
        <v>21316081</v>
      </c>
      <c r="C264" s="7">
        <v>1316</v>
      </c>
      <c r="D264" s="12">
        <f t="shared" si="79"/>
        <v>1530</v>
      </c>
      <c r="E264" s="15"/>
      <c r="F264" s="5" t="str">
        <f t="shared" si="80"/>
        <v>21316081</v>
      </c>
      <c r="G264" s="5" t="str">
        <f>IF(A264=7,"",VLOOKUP(engines!$A264,LegendAndTables!$C$4:$D$11,2,FALSE))</f>
        <v>regular unleaded</v>
      </c>
      <c r="H264" s="5">
        <f>IF(G264="","",IF(I264=0,_xlfn.XLOOKUP(J264,LegendAndTables!$D$14:$D$21,LegendAndTables!$C$14:$C$21,0,-1,2),_xlfn.XLOOKUP(J264,LegendAndTables!$E$14:$E$21,LegendAndTables!$C$14:$C$21,0,-1,2)))</f>
        <v>8</v>
      </c>
      <c r="I264" s="5">
        <f t="shared" si="81"/>
        <v>1</v>
      </c>
      <c r="J264" s="12">
        <f t="shared" si="72"/>
        <v>4846.609951018303</v>
      </c>
      <c r="K264" s="12">
        <f t="shared" si="82"/>
        <v>7041.3</v>
      </c>
      <c r="L264" s="12">
        <f t="shared" si="83"/>
        <v>6124.3</v>
      </c>
      <c r="M264" s="14">
        <f>IF(G264="","",(4.966747+(23.27979-4.966747)/(1+(C264/463.6174)))*_xlfn.XLOOKUP(engines!G264,LegendAndTables!$D$4:$D$11,LegendAndTables!$E$4:$E$11,0,0,1)*IF(O264=0,1,1.2)*(1-0.01*H264))</f>
        <v>10.750280852411299</v>
      </c>
      <c r="N264" s="12">
        <f t="shared" si="73"/>
        <v>271.53000000000003</v>
      </c>
      <c r="O264" s="7">
        <v>1</v>
      </c>
      <c r="P264" s="7">
        <v>706</v>
      </c>
      <c r="Q264" s="7">
        <v>917</v>
      </c>
      <c r="R264" s="12">
        <f t="shared" si="74"/>
        <v>1530.1245897581093</v>
      </c>
      <c r="S264" s="15"/>
      <c r="T264" s="5" t="str">
        <f t="shared" si="84"/>
        <v/>
      </c>
      <c r="U264" s="5" t="str">
        <f>IF(A264&lt;&gt;7,"",VLOOKUP(engines!$A264,LegendAndTables!$C$4:$D$11,2,FALSE))</f>
        <v/>
      </c>
      <c r="V264" s="12" t="str">
        <f t="shared" si="85"/>
        <v/>
      </c>
      <c r="W264" s="12" t="str">
        <f t="shared" si="75"/>
        <v/>
      </c>
      <c r="X264" s="12" t="str">
        <f t="shared" si="76"/>
        <v/>
      </c>
      <c r="Y264" s="14" t="str">
        <f t="shared" si="86"/>
        <v/>
      </c>
      <c r="Z264" s="12" t="str">
        <f t="shared" si="77"/>
        <v/>
      </c>
      <c r="AA264" s="15"/>
      <c r="AB264" s="5" t="str">
        <f t="shared" si="87"/>
        <v>21316081,1316,1530</v>
      </c>
      <c r="AC264" s="5" t="str">
        <f t="shared" si="88"/>
        <v>21316081,regular unleaded,8,1,4846.6099510183,7041.3,6124.3,10.7502808524113</v>
      </c>
      <c r="AD264" s="5" t="str">
        <f t="shared" si="89"/>
        <v/>
      </c>
    </row>
    <row r="265" spans="1:30">
      <c r="A265" s="7">
        <v>3</v>
      </c>
      <c r="B265" s="5" t="str">
        <f t="shared" si="78"/>
        <v>31323081</v>
      </c>
      <c r="C265" s="7">
        <v>1323</v>
      </c>
      <c r="D265" s="12">
        <f t="shared" si="79"/>
        <v>1369</v>
      </c>
      <c r="E265" s="15"/>
      <c r="F265" s="5" t="str">
        <f t="shared" si="80"/>
        <v>31323081</v>
      </c>
      <c r="G265" s="5" t="str">
        <f>IF(A265=7,"",VLOOKUP(engines!$A265,LegendAndTables!$C$4:$D$11,2,FALSE))</f>
        <v>premium unleaded (required)</v>
      </c>
      <c r="H265" s="5">
        <f>IF(G265="","",IF(I265=0,_xlfn.XLOOKUP(J265,LegendAndTables!$D$14:$D$21,LegendAndTables!$C$14:$C$21,0,-1,2),_xlfn.XLOOKUP(J265,LegendAndTables!$E$14:$E$21,LegendAndTables!$C$14:$C$21,0,-1,2)))</f>
        <v>8</v>
      </c>
      <c r="I265" s="5">
        <f t="shared" si="81"/>
        <v>1</v>
      </c>
      <c r="J265" s="12">
        <f t="shared" si="72"/>
        <v>4859.2364057076738</v>
      </c>
      <c r="K265" s="12">
        <f t="shared" si="82"/>
        <v>7523.25</v>
      </c>
      <c r="L265" s="12">
        <f t="shared" si="83"/>
        <v>6883.25</v>
      </c>
      <c r="M265" s="14">
        <f>IF(G265="","",(4.966747+(23.27979-4.966747)/(1+(C265/463.6174)))*_xlfn.XLOOKUP(engines!G265,LegendAndTables!$D$4:$D$11,LegendAndTables!$E$4:$E$11,0,0,1)*IF(O265=0,1,1.2)*(1-0.01*H265))</f>
        <v>11.051534020139735</v>
      </c>
      <c r="N265" s="12">
        <f t="shared" si="73"/>
        <v>272.26500000000004</v>
      </c>
      <c r="O265" s="7">
        <v>1</v>
      </c>
      <c r="P265" s="7">
        <v>1165</v>
      </c>
      <c r="Q265" s="7">
        <v>640</v>
      </c>
      <c r="R265" s="12">
        <f t="shared" si="74"/>
        <v>1368.653973247968</v>
      </c>
      <c r="S265" s="15"/>
      <c r="T265" s="5" t="str">
        <f t="shared" si="84"/>
        <v/>
      </c>
      <c r="U265" s="5" t="str">
        <f>IF(A265&lt;&gt;7,"",VLOOKUP(engines!$A265,LegendAndTables!$C$4:$D$11,2,FALSE))</f>
        <v/>
      </c>
      <c r="V265" s="12" t="str">
        <f t="shared" si="85"/>
        <v/>
      </c>
      <c r="W265" s="12" t="str">
        <f t="shared" si="75"/>
        <v/>
      </c>
      <c r="X265" s="12" t="str">
        <f t="shared" si="76"/>
        <v/>
      </c>
      <c r="Y265" s="14" t="str">
        <f t="shared" si="86"/>
        <v/>
      </c>
      <c r="Z265" s="12" t="str">
        <f t="shared" si="77"/>
        <v/>
      </c>
      <c r="AA265" s="15"/>
      <c r="AB265" s="5" t="str">
        <f t="shared" si="87"/>
        <v>31323081,1323,1369</v>
      </c>
      <c r="AC265" s="5" t="str">
        <f t="shared" si="88"/>
        <v>31323081,premium unleaded (required),8,1,4859.23640570767,7523.25,6883.25,11.0515340201397</v>
      </c>
      <c r="AD265" s="5" t="str">
        <f t="shared" si="89"/>
        <v/>
      </c>
    </row>
    <row r="266" spans="1:30">
      <c r="A266" s="7">
        <v>6</v>
      </c>
      <c r="B266" s="5" t="str">
        <f t="shared" si="78"/>
        <v>60448051</v>
      </c>
      <c r="C266" s="7">
        <v>448</v>
      </c>
      <c r="D266" s="12">
        <f t="shared" si="79"/>
        <v>454</v>
      </c>
      <c r="E266" s="15"/>
      <c r="F266" s="5" t="str">
        <f t="shared" si="80"/>
        <v>60448051</v>
      </c>
      <c r="G266" s="5" t="str">
        <f>IF(A266=7,"",VLOOKUP(engines!$A266,LegendAndTables!$C$4:$D$11,2,FALSE))</f>
        <v>flex-fuel (premium unleaded required/E85)</v>
      </c>
      <c r="H266" s="5">
        <f>IF(G266="","",IF(I266=0,_xlfn.XLOOKUP(J266,LegendAndTables!$D$14:$D$21,LegendAndTables!$C$14:$C$21,0,-1,2),_xlfn.XLOOKUP(J266,LegendAndTables!$E$14:$E$21,LegendAndTables!$C$14:$C$21,0,-1,2)))</f>
        <v>5</v>
      </c>
      <c r="I266" s="5">
        <f t="shared" si="81"/>
        <v>1</v>
      </c>
      <c r="J266" s="12">
        <f t="shared" si="72"/>
        <v>2483.5079549864181</v>
      </c>
      <c r="K266" s="12">
        <f t="shared" si="82"/>
        <v>7661.85</v>
      </c>
      <c r="L266" s="12">
        <f t="shared" si="83"/>
        <v>7023.85</v>
      </c>
      <c r="M266" s="14">
        <f>IF(G266="","",(4.966747+(23.27979-4.966747)/(1+(C266/463.6174)))*_xlfn.XLOOKUP(engines!G266,LegendAndTables!$D$4:$D$11,LegendAndTables!$E$4:$E$11,0,0,1)*IF(O266=0,1,1.2)*(1-0.01*H266))</f>
        <v>18.070081202163351</v>
      </c>
      <c r="N266" s="12">
        <f t="shared" si="73"/>
        <v>180.39000000000001</v>
      </c>
      <c r="O266" s="7">
        <v>1</v>
      </c>
      <c r="P266" s="7">
        <v>1297</v>
      </c>
      <c r="Q266" s="7">
        <v>638</v>
      </c>
      <c r="R266" s="12">
        <f t="shared" si="74"/>
        <v>454.18223957276695</v>
      </c>
      <c r="S266" s="15"/>
      <c r="T266" s="5" t="str">
        <f t="shared" si="84"/>
        <v/>
      </c>
      <c r="U266" s="5" t="str">
        <f>IF(A266&lt;&gt;7,"",VLOOKUP(engines!$A266,LegendAndTables!$C$4:$D$11,2,FALSE))</f>
        <v/>
      </c>
      <c r="V266" s="12" t="str">
        <f t="shared" si="85"/>
        <v/>
      </c>
      <c r="W266" s="12" t="str">
        <f t="shared" si="75"/>
        <v/>
      </c>
      <c r="X266" s="12" t="str">
        <f t="shared" si="76"/>
        <v/>
      </c>
      <c r="Y266" s="14" t="str">
        <f t="shared" si="86"/>
        <v/>
      </c>
      <c r="Z266" s="12" t="str">
        <f t="shared" si="77"/>
        <v/>
      </c>
      <c r="AA266" s="15"/>
      <c r="AB266" s="5" t="str">
        <f t="shared" si="87"/>
        <v>60448051,448,454</v>
      </c>
      <c r="AC266" s="5" t="str">
        <f t="shared" si="88"/>
        <v>60448051,flex-fuel (premium unleaded required/E85),5,1,2483.50795498642,7661.85,7023.85,18.0700812021634</v>
      </c>
      <c r="AD266" s="5" t="str">
        <f t="shared" si="89"/>
        <v/>
      </c>
    </row>
    <row r="267" spans="1:30">
      <c r="A267" s="7">
        <v>6</v>
      </c>
      <c r="B267" s="5" t="str">
        <f t="shared" si="78"/>
        <v>61391081</v>
      </c>
      <c r="C267" s="7">
        <v>1391</v>
      </c>
      <c r="D267" s="12">
        <f t="shared" si="79"/>
        <v>1466</v>
      </c>
      <c r="E267" s="15"/>
      <c r="F267" s="5" t="str">
        <f t="shared" si="80"/>
        <v>61391081</v>
      </c>
      <c r="G267" s="5" t="str">
        <f>IF(A267=7,"",VLOOKUP(engines!$A267,LegendAndTables!$C$4:$D$11,2,FALSE))</f>
        <v>flex-fuel (premium unleaded required/E85)</v>
      </c>
      <c r="H267" s="5">
        <f>IF(G267="","",IF(I267=0,_xlfn.XLOOKUP(J267,LegendAndTables!$D$14:$D$21,LegendAndTables!$C$14:$C$21,0,-1,2),_xlfn.XLOOKUP(J267,LegendAndTables!$E$14:$E$21,LegendAndTables!$C$14:$C$21,0,-1,2)))</f>
        <v>8</v>
      </c>
      <c r="I267" s="5">
        <f t="shared" si="81"/>
        <v>1</v>
      </c>
      <c r="J267" s="12">
        <f t="shared" si="72"/>
        <v>4978.4363200372209</v>
      </c>
      <c r="K267" s="12">
        <f t="shared" si="82"/>
        <v>7280.7000000000007</v>
      </c>
      <c r="L267" s="12">
        <f t="shared" si="83"/>
        <v>6755.7000000000007</v>
      </c>
      <c r="M267" s="14">
        <f>IF(G267="","",(4.966747+(23.27979-4.966747)/(1+(C267/463.6174)))*_xlfn.XLOOKUP(engines!G267,LegendAndTables!$D$4:$D$11,LegendAndTables!$E$4:$E$11,0,0,1)*IF(O267=0,1,1.2)*(1-0.01*H267))</f>
        <v>11.696387188913551</v>
      </c>
      <c r="N267" s="12">
        <f t="shared" si="73"/>
        <v>279.40500000000003</v>
      </c>
      <c r="O267" s="7">
        <v>1</v>
      </c>
      <c r="P267" s="7">
        <v>934</v>
      </c>
      <c r="Q267" s="7">
        <v>525</v>
      </c>
      <c r="R267" s="12">
        <f t="shared" si="74"/>
        <v>1466.1693490185146</v>
      </c>
      <c r="S267" s="15"/>
      <c r="T267" s="5" t="str">
        <f t="shared" si="84"/>
        <v/>
      </c>
      <c r="U267" s="5" t="str">
        <f>IF(A267&lt;&gt;7,"",VLOOKUP(engines!$A267,LegendAndTables!$C$4:$D$11,2,FALSE))</f>
        <v/>
      </c>
      <c r="V267" s="12" t="str">
        <f t="shared" si="85"/>
        <v/>
      </c>
      <c r="W267" s="12" t="str">
        <f t="shared" si="75"/>
        <v/>
      </c>
      <c r="X267" s="12" t="str">
        <f t="shared" si="76"/>
        <v/>
      </c>
      <c r="Y267" s="14" t="str">
        <f t="shared" si="86"/>
        <v/>
      </c>
      <c r="Z267" s="12" t="str">
        <f t="shared" si="77"/>
        <v/>
      </c>
      <c r="AA267" s="15"/>
      <c r="AB267" s="5" t="str">
        <f t="shared" si="87"/>
        <v>61391081,1391,1466</v>
      </c>
      <c r="AC267" s="5" t="str">
        <f t="shared" si="88"/>
        <v>61391081,flex-fuel (premium unleaded required/E85),8,1,4978.43632003722,7280.7,6755.7,11.6963871889136</v>
      </c>
      <c r="AD267" s="5" t="str">
        <f t="shared" si="89"/>
        <v/>
      </c>
    </row>
    <row r="268" spans="1:30">
      <c r="A268" s="7">
        <v>7</v>
      </c>
      <c r="B268" s="5" t="str">
        <f t="shared" si="78"/>
        <v>70368646</v>
      </c>
      <c r="C268" s="7">
        <v>368</v>
      </c>
      <c r="D268" s="12">
        <f t="shared" si="79"/>
        <v>552</v>
      </c>
      <c r="E268" s="15"/>
      <c r="F268" s="5" t="str">
        <f t="shared" si="80"/>
        <v/>
      </c>
      <c r="G268" s="5" t="str">
        <f>IF(A268=7,"",VLOOKUP(engines!$A268,LegendAndTables!$C$4:$D$11,2,FALSE))</f>
        <v/>
      </c>
      <c r="H268" s="5" t="str">
        <f>IF(G268="","",IF(I268=0,_xlfn.XLOOKUP(J268,LegendAndTables!$D$14:$D$21,LegendAndTables!$C$14:$C$21,0,-1,2),_xlfn.XLOOKUP(J268,LegendAndTables!$E$14:$E$21,LegendAndTables!$C$14:$C$21,0,-1,2)))</f>
        <v/>
      </c>
      <c r="I268" s="5" t="str">
        <f t="shared" si="81"/>
        <v/>
      </c>
      <c r="J268" s="12" t="str">
        <f t="shared" si="72"/>
        <v/>
      </c>
      <c r="K268" s="12" t="str">
        <f t="shared" si="82"/>
        <v/>
      </c>
      <c r="L268" s="12" t="str">
        <f t="shared" si="83"/>
        <v/>
      </c>
      <c r="M268" s="14" t="str">
        <f>IF(G268="","",(4.966747+(23.27979-4.966747)/(1+(C268/463.6174)))*_xlfn.XLOOKUP(engines!G268,LegendAndTables!$D$4:$D$11,LegendAndTables!$E$4:$E$11,0,0,1)*IF(O268=0,1,1.2)*(1-0.01*H268))</f>
        <v/>
      </c>
      <c r="N268" s="12" t="str">
        <f t="shared" si="73"/>
        <v/>
      </c>
      <c r="O268" s="7">
        <v>0</v>
      </c>
      <c r="P268" s="7">
        <v>545</v>
      </c>
      <c r="Q268" s="7">
        <v>950</v>
      </c>
      <c r="R268" s="12" t="str">
        <f t="shared" si="74"/>
        <v/>
      </c>
      <c r="S268" s="15"/>
      <c r="T268" s="5" t="str">
        <f t="shared" si="84"/>
        <v>70368646</v>
      </c>
      <c r="U268" s="5" t="str">
        <f>IF(A268&lt;&gt;7,"",VLOOKUP(engines!$A268,LegendAndTables!$C$4:$D$11,2,FALSE))</f>
        <v>electric</v>
      </c>
      <c r="V268" s="12">
        <f t="shared" si="85"/>
        <v>363.75304722008468</v>
      </c>
      <c r="W268" s="12">
        <f t="shared" si="75"/>
        <v>754.40619671281206</v>
      </c>
      <c r="X268" s="12">
        <f t="shared" si="76"/>
        <v>90.979906923130301</v>
      </c>
      <c r="Y268" s="14">
        <f t="shared" si="86"/>
        <v>6.4578994324389827</v>
      </c>
      <c r="Z268" s="12">
        <f t="shared" si="77"/>
        <v>551.67279878746706</v>
      </c>
      <c r="AA268" s="15"/>
      <c r="AB268" s="5" t="str">
        <f t="shared" si="87"/>
        <v>70368646,368,552</v>
      </c>
      <c r="AC268" s="5" t="str">
        <f t="shared" si="88"/>
        <v/>
      </c>
      <c r="AD268" s="5" t="str">
        <f t="shared" si="89"/>
        <v>70368646,electric,363.753047220085,754.406196712812,90.9799069231303,6.45789943243898</v>
      </c>
    </row>
    <row r="269" spans="1:30">
      <c r="A269" s="7">
        <v>1</v>
      </c>
      <c r="B269" s="5" t="str">
        <f t="shared" si="78"/>
        <v>10668060</v>
      </c>
      <c r="C269" s="7">
        <v>668</v>
      </c>
      <c r="D269" s="12">
        <f t="shared" si="79"/>
        <v>792</v>
      </c>
      <c r="E269" s="15"/>
      <c r="F269" s="5" t="str">
        <f t="shared" si="80"/>
        <v>10668060</v>
      </c>
      <c r="G269" s="5" t="str">
        <f>IF(A269=7,"",VLOOKUP(engines!$A269,LegendAndTables!$C$4:$D$11,2,FALSE))</f>
        <v>premium unleaded (recommended)</v>
      </c>
      <c r="H269" s="5">
        <f>IF(G269="","",IF(I269=0,_xlfn.XLOOKUP(J269,LegendAndTables!$D$14:$D$21,LegendAndTables!$C$14:$C$21,0,-1,2),_xlfn.XLOOKUP(J269,LegendAndTables!$E$14:$E$21,LegendAndTables!$C$14:$C$21,0,-1,2)))</f>
        <v>6</v>
      </c>
      <c r="I269" s="5">
        <f t="shared" si="81"/>
        <v>0</v>
      </c>
      <c r="J269" s="12">
        <f t="shared" si="72"/>
        <v>3446.8524251805984</v>
      </c>
      <c r="K269" s="12">
        <f t="shared" si="82"/>
        <v>6784</v>
      </c>
      <c r="L269" s="12">
        <f t="shared" si="83"/>
        <v>6007</v>
      </c>
      <c r="M269" s="14">
        <f>IF(G269="","",(4.966747+(23.27979-4.966747)/(1+(C269/463.6174)))*_xlfn.XLOOKUP(engines!G269,LegendAndTables!$D$4:$D$11,LegendAndTables!$E$4:$E$11,0,0,1)*IF(O269=0,1,1.2)*(1-0.01*H269))</f>
        <v>11.83854291327059</v>
      </c>
      <c r="N269" s="12">
        <f t="shared" si="73"/>
        <v>193.8</v>
      </c>
      <c r="O269" s="7">
        <v>0</v>
      </c>
      <c r="P269" s="7">
        <v>784</v>
      </c>
      <c r="Q269" s="7">
        <v>777</v>
      </c>
      <c r="R269" s="12">
        <f t="shared" si="74"/>
        <v>791.85596448737033</v>
      </c>
      <c r="S269" s="15"/>
      <c r="T269" s="5" t="str">
        <f t="shared" si="84"/>
        <v/>
      </c>
      <c r="U269" s="5" t="str">
        <f>IF(A269&lt;&gt;7,"",VLOOKUP(engines!$A269,LegendAndTables!$C$4:$D$11,2,FALSE))</f>
        <v/>
      </c>
      <c r="V269" s="12" t="str">
        <f t="shared" si="85"/>
        <v/>
      </c>
      <c r="W269" s="12" t="str">
        <f t="shared" si="75"/>
        <v/>
      </c>
      <c r="X269" s="12" t="str">
        <f t="shared" si="76"/>
        <v/>
      </c>
      <c r="Y269" s="14" t="str">
        <f t="shared" si="86"/>
        <v/>
      </c>
      <c r="Z269" s="12" t="str">
        <f t="shared" si="77"/>
        <v/>
      </c>
      <c r="AA269" s="15"/>
      <c r="AB269" s="5" t="str">
        <f t="shared" si="87"/>
        <v>10668060,668,792</v>
      </c>
      <c r="AC269" s="5" t="str">
        <f t="shared" si="88"/>
        <v>10668060,premium unleaded (recommended),6,0,3446.8524251806,6784,6007,11.8385429132706</v>
      </c>
      <c r="AD269" s="5" t="str">
        <f t="shared" si="89"/>
        <v/>
      </c>
    </row>
    <row r="270" spans="1:30">
      <c r="A270" s="7">
        <v>6</v>
      </c>
      <c r="B270" s="5" t="str">
        <f t="shared" si="78"/>
        <v>61437100</v>
      </c>
      <c r="C270" s="7">
        <v>1437</v>
      </c>
      <c r="D270" s="12">
        <f t="shared" si="79"/>
        <v>1750</v>
      </c>
      <c r="E270" s="15"/>
      <c r="F270" s="5" t="str">
        <f t="shared" si="80"/>
        <v>61437100</v>
      </c>
      <c r="G270" s="5" t="str">
        <f>IF(A270=7,"",VLOOKUP(engines!$A270,LegendAndTables!$C$4:$D$11,2,FALSE))</f>
        <v>flex-fuel (premium unleaded required/E85)</v>
      </c>
      <c r="H270" s="5">
        <f>IF(G270="","",IF(I270=0,_xlfn.XLOOKUP(J270,LegendAndTables!$D$14:$D$21,LegendAndTables!$C$14:$C$21,0,-1,2),_xlfn.XLOOKUP(J270,LegendAndTables!$E$14:$E$21,LegendAndTables!$C$14:$C$21,0,-1,2)))</f>
        <v>10</v>
      </c>
      <c r="I270" s="5">
        <f t="shared" si="81"/>
        <v>0</v>
      </c>
      <c r="J270" s="12">
        <f t="shared" si="72"/>
        <v>5308.4595493165862</v>
      </c>
      <c r="K270" s="12">
        <f t="shared" si="82"/>
        <v>6810</v>
      </c>
      <c r="L270" s="12">
        <f t="shared" si="83"/>
        <v>5847</v>
      </c>
      <c r="M270" s="14">
        <f>IF(G270="","",(4.966747+(23.27979-4.966747)/(1+(C270/463.6174)))*_xlfn.XLOOKUP(engines!G270,LegendAndTables!$D$4:$D$11,LegendAndTables!$E$4:$E$11,0,0,1)*IF(O270=0,1,1.2)*(1-0.01*H270))</f>
        <v>9.4244117833471677</v>
      </c>
      <c r="N270" s="12">
        <f t="shared" si="73"/>
        <v>270.70000000000005</v>
      </c>
      <c r="O270" s="7">
        <v>0</v>
      </c>
      <c r="P270" s="7">
        <v>810</v>
      </c>
      <c r="Q270" s="7">
        <v>963</v>
      </c>
      <c r="R270" s="12">
        <f t="shared" si="74"/>
        <v>1750.0523337514005</v>
      </c>
      <c r="S270" s="15"/>
      <c r="T270" s="5" t="str">
        <f t="shared" si="84"/>
        <v/>
      </c>
      <c r="U270" s="5" t="str">
        <f>IF(A270&lt;&gt;7,"",VLOOKUP(engines!$A270,LegendAndTables!$C$4:$D$11,2,FALSE))</f>
        <v/>
      </c>
      <c r="V270" s="12" t="str">
        <f t="shared" si="85"/>
        <v/>
      </c>
      <c r="W270" s="12" t="str">
        <f t="shared" si="75"/>
        <v/>
      </c>
      <c r="X270" s="12" t="str">
        <f t="shared" si="76"/>
        <v/>
      </c>
      <c r="Y270" s="14" t="str">
        <f t="shared" si="86"/>
        <v/>
      </c>
      <c r="Z270" s="12" t="str">
        <f t="shared" si="77"/>
        <v/>
      </c>
      <c r="AA270" s="15"/>
      <c r="AB270" s="5" t="str">
        <f t="shared" si="87"/>
        <v>61437100,1437,1750</v>
      </c>
      <c r="AC270" s="5" t="str">
        <f t="shared" si="88"/>
        <v>61437100,flex-fuel (premium unleaded required/E85),10,0,5308.45954931659,6810,5847,9.42441178334717</v>
      </c>
      <c r="AD270" s="5" t="str">
        <f t="shared" si="89"/>
        <v/>
      </c>
    </row>
    <row r="271" spans="1:30">
      <c r="A271" s="7">
        <v>8</v>
      </c>
      <c r="B271" s="5" t="str">
        <f t="shared" si="78"/>
        <v>80840081</v>
      </c>
      <c r="C271" s="7">
        <v>840</v>
      </c>
      <c r="D271" s="12">
        <f t="shared" si="79"/>
        <v>953</v>
      </c>
      <c r="E271" s="15"/>
      <c r="F271" s="5" t="str">
        <f t="shared" si="80"/>
        <v>80840081</v>
      </c>
      <c r="G271" s="5" t="str">
        <f>IF(A271=7,"",VLOOKUP(engines!$A271,LegendAndTables!$C$4:$D$11,2,FALSE))</f>
        <v>flex-fuel (unleaded/E85)</v>
      </c>
      <c r="H271" s="5">
        <f>IF(G271="","",IF(I271=0,_xlfn.XLOOKUP(J271,LegendAndTables!$D$14:$D$21,LegendAndTables!$C$14:$C$21,0,-1,2),_xlfn.XLOOKUP(J271,LegendAndTables!$E$14:$E$21,LegendAndTables!$C$14:$C$21,0,-1,2)))</f>
        <v>8</v>
      </c>
      <c r="I271" s="5">
        <f t="shared" si="81"/>
        <v>1</v>
      </c>
      <c r="J271" s="12">
        <f t="shared" si="72"/>
        <v>3791.4691943127959</v>
      </c>
      <c r="K271" s="12">
        <f t="shared" si="82"/>
        <v>7271.25</v>
      </c>
      <c r="L271" s="12">
        <f t="shared" si="83"/>
        <v>6279.25</v>
      </c>
      <c r="M271" s="14">
        <f>IF(G271="","",(4.966747+(23.27979-4.966747)/(1+(C271/463.6174)))*_xlfn.XLOOKUP(engines!G271,LegendAndTables!$D$4:$D$11,LegendAndTables!$E$4:$E$11,0,0,1)*IF(O271=0,1,1.2)*(1-0.01*H271))</f>
        <v>13.560600944306577</v>
      </c>
      <c r="N271" s="12">
        <f t="shared" si="73"/>
        <v>221.55</v>
      </c>
      <c r="O271" s="7">
        <v>1</v>
      </c>
      <c r="P271" s="7">
        <v>925</v>
      </c>
      <c r="Q271" s="7">
        <v>992</v>
      </c>
      <c r="R271" s="12">
        <f t="shared" si="74"/>
        <v>952.57432916645473</v>
      </c>
      <c r="S271" s="15"/>
      <c r="T271" s="5" t="str">
        <f t="shared" si="84"/>
        <v/>
      </c>
      <c r="U271" s="5" t="str">
        <f>IF(A271&lt;&gt;7,"",VLOOKUP(engines!$A271,LegendAndTables!$C$4:$D$11,2,FALSE))</f>
        <v/>
      </c>
      <c r="V271" s="12" t="str">
        <f t="shared" si="85"/>
        <v/>
      </c>
      <c r="W271" s="12" t="str">
        <f t="shared" si="75"/>
        <v/>
      </c>
      <c r="X271" s="12" t="str">
        <f t="shared" si="76"/>
        <v/>
      </c>
      <c r="Y271" s="14" t="str">
        <f t="shared" si="86"/>
        <v/>
      </c>
      <c r="Z271" s="12" t="str">
        <f t="shared" si="77"/>
        <v/>
      </c>
      <c r="AA271" s="15"/>
      <c r="AB271" s="5" t="str">
        <f t="shared" si="87"/>
        <v>80840081,840,953</v>
      </c>
      <c r="AC271" s="5" t="str">
        <f t="shared" si="88"/>
        <v>80840081,flex-fuel (unleaded/E85),8,1,3791.4691943128,7271.25,6279.25,13.5606009443066</v>
      </c>
      <c r="AD271" s="5" t="str">
        <f t="shared" si="89"/>
        <v/>
      </c>
    </row>
    <row r="272" spans="1:30">
      <c r="A272" s="7">
        <v>5</v>
      </c>
      <c r="B272" s="5" t="str">
        <f t="shared" si="78"/>
        <v>50815081</v>
      </c>
      <c r="C272" s="7">
        <v>815</v>
      </c>
      <c r="D272" s="12">
        <f t="shared" si="79"/>
        <v>929</v>
      </c>
      <c r="E272" s="15"/>
      <c r="F272" s="5" t="str">
        <f t="shared" si="80"/>
        <v>50815081</v>
      </c>
      <c r="G272" s="5" t="str">
        <f>IF(A272=7,"",VLOOKUP(engines!$A272,LegendAndTables!$C$4:$D$11,2,FALSE))</f>
        <v>flex-fuel (premium unleaded recommended/E85)</v>
      </c>
      <c r="H272" s="5">
        <f>IF(G272="","",IF(I272=0,_xlfn.XLOOKUP(J272,LegendAndTables!$D$14:$D$21,LegendAndTables!$C$14:$C$21,0,-1,2),_xlfn.XLOOKUP(J272,LegendAndTables!$E$14:$E$21,LegendAndTables!$C$14:$C$21,0,-1,2)))</f>
        <v>8</v>
      </c>
      <c r="I272" s="5">
        <f t="shared" si="81"/>
        <v>1</v>
      </c>
      <c r="J272" s="12">
        <f t="shared" si="72"/>
        <v>3722.7360968368162</v>
      </c>
      <c r="K272" s="12">
        <f t="shared" si="82"/>
        <v>6909</v>
      </c>
      <c r="L272" s="12">
        <f t="shared" si="83"/>
        <v>6246</v>
      </c>
      <c r="M272" s="14">
        <f>IF(G272="","",(4.966747+(23.27979-4.966747)/(1+(C272/463.6174)))*_xlfn.XLOOKUP(engines!G272,LegendAndTables!$D$4:$D$11,LegendAndTables!$E$4:$E$11,0,0,1)*IF(O272=0,1,1.2)*(1-0.01*H272))</f>
        <v>13.839167185838379</v>
      </c>
      <c r="N272" s="12">
        <f t="shared" si="73"/>
        <v>218.92500000000001</v>
      </c>
      <c r="O272" s="7">
        <v>1</v>
      </c>
      <c r="P272" s="7">
        <v>580</v>
      </c>
      <c r="Q272" s="7">
        <v>663</v>
      </c>
      <c r="R272" s="12">
        <f t="shared" si="74"/>
        <v>929.14392267833227</v>
      </c>
      <c r="S272" s="15"/>
      <c r="T272" s="5" t="str">
        <f t="shared" si="84"/>
        <v/>
      </c>
      <c r="U272" s="5" t="str">
        <f>IF(A272&lt;&gt;7,"",VLOOKUP(engines!$A272,LegendAndTables!$C$4:$D$11,2,FALSE))</f>
        <v/>
      </c>
      <c r="V272" s="12" t="str">
        <f t="shared" si="85"/>
        <v/>
      </c>
      <c r="W272" s="12" t="str">
        <f t="shared" si="75"/>
        <v/>
      </c>
      <c r="X272" s="12" t="str">
        <f t="shared" si="76"/>
        <v/>
      </c>
      <c r="Y272" s="14" t="str">
        <f t="shared" si="86"/>
        <v/>
      </c>
      <c r="Z272" s="12" t="str">
        <f t="shared" si="77"/>
        <v/>
      </c>
      <c r="AA272" s="15"/>
      <c r="AB272" s="5" t="str">
        <f t="shared" si="87"/>
        <v>50815081,815,929</v>
      </c>
      <c r="AC272" s="5" t="str">
        <f t="shared" si="88"/>
        <v>50815081,flex-fuel (premium unleaded recommended/E85),8,1,3722.73609683682,6909,6246,13.8391671858384</v>
      </c>
      <c r="AD272" s="5" t="str">
        <f t="shared" si="89"/>
        <v/>
      </c>
    </row>
    <row r="273" spans="1:30">
      <c r="A273" s="7">
        <v>5</v>
      </c>
      <c r="B273" s="5" t="str">
        <f t="shared" si="78"/>
        <v>51056081</v>
      </c>
      <c r="C273" s="7">
        <v>1056</v>
      </c>
      <c r="D273" s="12">
        <f t="shared" si="79"/>
        <v>1204</v>
      </c>
      <c r="E273" s="15"/>
      <c r="F273" s="5" t="str">
        <f t="shared" si="80"/>
        <v>51056081</v>
      </c>
      <c r="G273" s="5" t="str">
        <f>IF(A273=7,"",VLOOKUP(engines!$A273,LegendAndTables!$C$4:$D$11,2,FALSE))</f>
        <v>flex-fuel (premium unleaded recommended/E85)</v>
      </c>
      <c r="H273" s="5">
        <f>IF(G273="","",IF(I273=0,_xlfn.XLOOKUP(J273,LegendAndTables!$D$14:$D$21,LegendAndTables!$C$14:$C$21,0,-1,2),_xlfn.XLOOKUP(J273,LegendAndTables!$E$14:$E$21,LegendAndTables!$C$14:$C$21,0,-1,2)))</f>
        <v>8</v>
      </c>
      <c r="I273" s="5">
        <f t="shared" si="81"/>
        <v>1</v>
      </c>
      <c r="J273" s="12">
        <f t="shared" si="72"/>
        <v>4323.7931458051826</v>
      </c>
      <c r="K273" s="12">
        <f t="shared" si="82"/>
        <v>7234.5</v>
      </c>
      <c r="L273" s="12">
        <f t="shared" si="83"/>
        <v>6243.5</v>
      </c>
      <c r="M273" s="14">
        <f>IF(G273="","",(4.966747+(23.27979-4.966747)/(1+(C273/463.6174)))*_xlfn.XLOOKUP(engines!G273,LegendAndTables!$D$4:$D$11,LegendAndTables!$E$4:$E$11,0,0,1)*IF(O273=0,1,1.2)*(1-0.01*H273))</f>
        <v>12.583555798344126</v>
      </c>
      <c r="N273" s="12">
        <f t="shared" si="73"/>
        <v>244.23000000000005</v>
      </c>
      <c r="O273" s="7">
        <v>1</v>
      </c>
      <c r="P273" s="7">
        <v>890</v>
      </c>
      <c r="Q273" s="7">
        <v>991</v>
      </c>
      <c r="R273" s="12">
        <f t="shared" si="74"/>
        <v>1204.3789709636869</v>
      </c>
      <c r="S273" s="15"/>
      <c r="T273" s="5" t="str">
        <f t="shared" si="84"/>
        <v/>
      </c>
      <c r="U273" s="5" t="str">
        <f>IF(A273&lt;&gt;7,"",VLOOKUP(engines!$A273,LegendAndTables!$C$4:$D$11,2,FALSE))</f>
        <v/>
      </c>
      <c r="V273" s="12" t="str">
        <f t="shared" si="85"/>
        <v/>
      </c>
      <c r="W273" s="12" t="str">
        <f t="shared" si="75"/>
        <v/>
      </c>
      <c r="X273" s="12" t="str">
        <f t="shared" si="76"/>
        <v/>
      </c>
      <c r="Y273" s="14" t="str">
        <f t="shared" si="86"/>
        <v/>
      </c>
      <c r="Z273" s="12" t="str">
        <f t="shared" si="77"/>
        <v/>
      </c>
      <c r="AA273" s="15"/>
      <c r="AB273" s="5" t="str">
        <f t="shared" si="87"/>
        <v>51056081,1056,1204</v>
      </c>
      <c r="AC273" s="5" t="str">
        <f t="shared" si="88"/>
        <v>51056081,flex-fuel (premium unleaded recommended/E85),8,1,4323.79314580518,7234.5,6243.5,12.5835557983441</v>
      </c>
      <c r="AD273" s="5" t="str">
        <f t="shared" si="89"/>
        <v/>
      </c>
    </row>
    <row r="274" spans="1:30">
      <c r="A274" s="7">
        <v>2</v>
      </c>
      <c r="B274" s="5" t="str">
        <f t="shared" si="78"/>
        <v>21417081</v>
      </c>
      <c r="C274" s="7">
        <v>1417</v>
      </c>
      <c r="D274" s="12">
        <f t="shared" si="79"/>
        <v>1759</v>
      </c>
      <c r="E274" s="15"/>
      <c r="F274" s="5" t="str">
        <f t="shared" si="80"/>
        <v>21417081</v>
      </c>
      <c r="G274" s="5" t="str">
        <f>IF(A274=7,"",VLOOKUP(engines!$A274,LegendAndTables!$C$4:$D$11,2,FALSE))</f>
        <v>regular unleaded</v>
      </c>
      <c r="H274" s="5">
        <f>IF(G274="","",IF(I274=0,_xlfn.XLOOKUP(J274,LegendAndTables!$D$14:$D$21,LegendAndTables!$C$14:$C$21,0,-1,2),_xlfn.XLOOKUP(J274,LegendAndTables!$E$14:$E$21,LegendAndTables!$C$14:$C$21,0,-1,2)))</f>
        <v>8</v>
      </c>
      <c r="I274" s="5">
        <f t="shared" si="81"/>
        <v>1</v>
      </c>
      <c r="J274" s="12">
        <f t="shared" si="72"/>
        <v>5022.4183458273519</v>
      </c>
      <c r="K274" s="12">
        <f t="shared" si="82"/>
        <v>6547.8</v>
      </c>
      <c r="L274" s="12">
        <f t="shared" si="83"/>
        <v>5735.8</v>
      </c>
      <c r="M274" s="14">
        <f>IF(G274="","",(4.966747+(23.27979-4.966747)/(1+(C274/463.6174)))*_xlfn.XLOOKUP(engines!G274,LegendAndTables!$D$4:$D$11,LegendAndTables!$E$4:$E$11,0,0,1)*IF(O274=0,1,1.2)*(1-0.01*H274))</f>
        <v>10.467412998160063</v>
      </c>
      <c r="N274" s="12">
        <f t="shared" si="73"/>
        <v>282.13500000000005</v>
      </c>
      <c r="O274" s="7">
        <v>1</v>
      </c>
      <c r="P274" s="7">
        <v>236</v>
      </c>
      <c r="Q274" s="7">
        <v>812</v>
      </c>
      <c r="R274" s="12">
        <f t="shared" si="74"/>
        <v>1759.1513761199415</v>
      </c>
      <c r="S274" s="15"/>
      <c r="T274" s="5" t="str">
        <f t="shared" si="84"/>
        <v/>
      </c>
      <c r="U274" s="5" t="str">
        <f>IF(A274&lt;&gt;7,"",VLOOKUP(engines!$A274,LegendAndTables!$C$4:$D$11,2,FALSE))</f>
        <v/>
      </c>
      <c r="V274" s="12" t="str">
        <f t="shared" si="85"/>
        <v/>
      </c>
      <c r="W274" s="12" t="str">
        <f t="shared" si="75"/>
        <v/>
      </c>
      <c r="X274" s="12" t="str">
        <f t="shared" si="76"/>
        <v/>
      </c>
      <c r="Y274" s="14" t="str">
        <f t="shared" si="86"/>
        <v/>
      </c>
      <c r="Z274" s="12" t="str">
        <f t="shared" si="77"/>
        <v/>
      </c>
      <c r="AA274" s="15"/>
      <c r="AB274" s="5" t="str">
        <f t="shared" si="87"/>
        <v>21417081,1417,1759</v>
      </c>
      <c r="AC274" s="5" t="str">
        <f t="shared" si="88"/>
        <v>21417081,regular unleaded,8,1,5022.41834582735,6547.8,5735.8,10.4674129981601</v>
      </c>
      <c r="AD274" s="5" t="str">
        <f t="shared" si="89"/>
        <v/>
      </c>
    </row>
    <row r="275" spans="1:30">
      <c r="A275" s="7">
        <v>1</v>
      </c>
      <c r="B275" s="5" t="str">
        <f t="shared" si="78"/>
        <v>10393050</v>
      </c>
      <c r="C275" s="7">
        <v>393</v>
      </c>
      <c r="D275" s="12">
        <f t="shared" si="79"/>
        <v>465</v>
      </c>
      <c r="E275" s="15"/>
      <c r="F275" s="5" t="str">
        <f t="shared" si="80"/>
        <v>10393050</v>
      </c>
      <c r="G275" s="5" t="str">
        <f>IF(A275=7,"",VLOOKUP(engines!$A275,LegendAndTables!$C$4:$D$11,2,FALSE))</f>
        <v>premium unleaded (recommended)</v>
      </c>
      <c r="H275" s="5">
        <f>IF(G275="","",IF(I275=0,_xlfn.XLOOKUP(J275,LegendAndTables!$D$14:$D$21,LegendAndTables!$C$14:$C$21,0,-1,2),_xlfn.XLOOKUP(J275,LegendAndTables!$E$14:$E$21,LegendAndTables!$C$14:$C$21,0,-1,2)))</f>
        <v>5</v>
      </c>
      <c r="I275" s="5">
        <f t="shared" si="81"/>
        <v>0</v>
      </c>
      <c r="J275" s="12">
        <f t="shared" si="72"/>
        <v>2363.1990378833434</v>
      </c>
      <c r="K275" s="12">
        <f t="shared" si="82"/>
        <v>6626</v>
      </c>
      <c r="L275" s="12">
        <f t="shared" si="83"/>
        <v>6019</v>
      </c>
      <c r="M275" s="14">
        <f>IF(G275="","",(4.966747+(23.27979-4.966747)/(1+(C275/463.6174)))*_xlfn.XLOOKUP(engines!G275,LegendAndTables!$D$4:$D$11,LegendAndTables!$E$4:$E$11,0,0,1)*IF(O275=0,1,1.2)*(1-0.01*H275))</f>
        <v>14.275545848555593</v>
      </c>
      <c r="N275" s="12">
        <f t="shared" si="73"/>
        <v>166.3</v>
      </c>
      <c r="O275" s="7">
        <v>0</v>
      </c>
      <c r="P275" s="7">
        <v>626</v>
      </c>
      <c r="Q275" s="7">
        <v>607</v>
      </c>
      <c r="R275" s="12">
        <f t="shared" si="74"/>
        <v>464.93856281941606</v>
      </c>
      <c r="S275" s="15"/>
      <c r="T275" s="5" t="str">
        <f t="shared" si="84"/>
        <v/>
      </c>
      <c r="U275" s="5" t="str">
        <f>IF(A275&lt;&gt;7,"",VLOOKUP(engines!$A275,LegendAndTables!$C$4:$D$11,2,FALSE))</f>
        <v/>
      </c>
      <c r="V275" s="12" t="str">
        <f t="shared" si="85"/>
        <v/>
      </c>
      <c r="W275" s="12" t="str">
        <f t="shared" si="75"/>
        <v/>
      </c>
      <c r="X275" s="12" t="str">
        <f t="shared" si="76"/>
        <v/>
      </c>
      <c r="Y275" s="14" t="str">
        <f t="shared" si="86"/>
        <v/>
      </c>
      <c r="Z275" s="12" t="str">
        <f t="shared" si="77"/>
        <v/>
      </c>
      <c r="AA275" s="15"/>
      <c r="AB275" s="5" t="str">
        <f t="shared" si="87"/>
        <v>10393050,393,465</v>
      </c>
      <c r="AC275" s="5" t="str">
        <f t="shared" si="88"/>
        <v>10393050,premium unleaded (recommended),5,0,2363.19903788334,6626,6019,14.2755458485556</v>
      </c>
      <c r="AD275" s="5" t="str">
        <f t="shared" si="89"/>
        <v/>
      </c>
    </row>
    <row r="276" spans="1:30">
      <c r="A276" s="7">
        <v>8</v>
      </c>
      <c r="B276" s="5" t="str">
        <f t="shared" si="78"/>
        <v>80087031</v>
      </c>
      <c r="C276" s="7">
        <v>87</v>
      </c>
      <c r="D276" s="12">
        <f t="shared" si="79"/>
        <v>106</v>
      </c>
      <c r="E276" s="15"/>
      <c r="F276" s="5" t="str">
        <f t="shared" si="80"/>
        <v>80087031</v>
      </c>
      <c r="G276" s="5" t="str">
        <f>IF(A276=7,"",VLOOKUP(engines!$A276,LegendAndTables!$C$4:$D$11,2,FALSE))</f>
        <v>flex-fuel (unleaded/E85)</v>
      </c>
      <c r="H276" s="5">
        <f>IF(G276="","",IF(I276=0,_xlfn.XLOOKUP(J276,LegendAndTables!$D$14:$D$21,LegendAndTables!$C$14:$C$21,0,-1,2),_xlfn.XLOOKUP(J276,LegendAndTables!$E$14:$E$21,LegendAndTables!$C$14:$C$21,0,-1,2)))</f>
        <v>3</v>
      </c>
      <c r="I276" s="5">
        <f t="shared" si="81"/>
        <v>1</v>
      </c>
      <c r="J276" s="12">
        <f t="shared" si="72"/>
        <v>610.59058848299833</v>
      </c>
      <c r="K276" s="12">
        <f t="shared" si="82"/>
        <v>6493.2000000000007</v>
      </c>
      <c r="L276" s="12">
        <f t="shared" si="83"/>
        <v>5850.2000000000007</v>
      </c>
      <c r="M276" s="14">
        <f>IF(G276="","",(4.966747+(23.27979-4.966747)/(1+(C276/463.6174)))*_xlfn.XLOOKUP(engines!G276,LegendAndTables!$D$4:$D$11,LegendAndTables!$E$4:$E$11,0,0,1)*IF(O276=0,1,1.2)*(1-0.01*H276))</f>
        <v>25.390663778646324</v>
      </c>
      <c r="N276" s="12">
        <f t="shared" si="73"/>
        <v>142.48499999999999</v>
      </c>
      <c r="O276" s="7">
        <v>1</v>
      </c>
      <c r="P276" s="7">
        <v>184</v>
      </c>
      <c r="Q276" s="7">
        <v>643</v>
      </c>
      <c r="R276" s="12">
        <f t="shared" si="74"/>
        <v>105.89510879733987</v>
      </c>
      <c r="S276" s="15"/>
      <c r="T276" s="5" t="str">
        <f t="shared" si="84"/>
        <v/>
      </c>
      <c r="U276" s="5" t="str">
        <f>IF(A276&lt;&gt;7,"",VLOOKUP(engines!$A276,LegendAndTables!$C$4:$D$11,2,FALSE))</f>
        <v/>
      </c>
      <c r="V276" s="12" t="str">
        <f t="shared" si="85"/>
        <v/>
      </c>
      <c r="W276" s="12" t="str">
        <f t="shared" si="75"/>
        <v/>
      </c>
      <c r="X276" s="12" t="str">
        <f t="shared" si="76"/>
        <v/>
      </c>
      <c r="Y276" s="14" t="str">
        <f t="shared" si="86"/>
        <v/>
      </c>
      <c r="Z276" s="12" t="str">
        <f t="shared" si="77"/>
        <v/>
      </c>
      <c r="AA276" s="15"/>
      <c r="AB276" s="5" t="str">
        <f t="shared" si="87"/>
        <v>80087031,87,106</v>
      </c>
      <c r="AC276" s="5" t="str">
        <f t="shared" si="88"/>
        <v>80087031,flex-fuel (unleaded/E85),3,1,610.590588482998,6493.2,5850.2,25.3906637786463</v>
      </c>
      <c r="AD276" s="5" t="str">
        <f t="shared" si="89"/>
        <v/>
      </c>
    </row>
    <row r="277" spans="1:30">
      <c r="A277" s="7">
        <v>6</v>
      </c>
      <c r="B277" s="5" t="str">
        <f t="shared" si="78"/>
        <v>61489101</v>
      </c>
      <c r="C277" s="7">
        <v>1489</v>
      </c>
      <c r="D277" s="12">
        <f t="shared" si="79"/>
        <v>1524</v>
      </c>
      <c r="E277" s="15"/>
      <c r="F277" s="5" t="str">
        <f t="shared" si="80"/>
        <v>61489101</v>
      </c>
      <c r="G277" s="5" t="str">
        <f>IF(A277=7,"",VLOOKUP(engines!$A277,LegendAndTables!$C$4:$D$11,2,FALSE))</f>
        <v>flex-fuel (premium unleaded required/E85)</v>
      </c>
      <c r="H277" s="5">
        <f>IF(G277="","",IF(I277=0,_xlfn.XLOOKUP(J277,LegendAndTables!$D$14:$D$21,LegendAndTables!$C$14:$C$21,0,-1,2),_xlfn.XLOOKUP(J277,LegendAndTables!$E$14:$E$21,LegendAndTables!$C$14:$C$21,0,-1,2)))</f>
        <v>10</v>
      </c>
      <c r="I277" s="5">
        <f t="shared" si="81"/>
        <v>1</v>
      </c>
      <c r="J277" s="12">
        <f t="shared" si="72"/>
        <v>5139.8885034260175</v>
      </c>
      <c r="K277" s="12">
        <f t="shared" si="82"/>
        <v>7712.25</v>
      </c>
      <c r="L277" s="12">
        <f t="shared" si="83"/>
        <v>6959.25</v>
      </c>
      <c r="M277" s="14">
        <f>IF(G277="","",(4.966747+(23.27979-4.966747)/(1+(C277/463.6174)))*_xlfn.XLOOKUP(engines!G277,LegendAndTables!$D$4:$D$11,LegendAndTables!$E$4:$E$11,0,0,1)*IF(O277=0,1,1.2)*(1-0.01*H277))</f>
        <v>11.166681353971745</v>
      </c>
      <c r="N277" s="12">
        <f t="shared" si="73"/>
        <v>289.69499999999999</v>
      </c>
      <c r="O277" s="7">
        <v>1</v>
      </c>
      <c r="P277" s="7">
        <v>1345</v>
      </c>
      <c r="Q277" s="7">
        <v>753</v>
      </c>
      <c r="R277" s="12">
        <f t="shared" si="74"/>
        <v>1523.5602082714661</v>
      </c>
      <c r="S277" s="15"/>
      <c r="T277" s="5" t="str">
        <f t="shared" si="84"/>
        <v/>
      </c>
      <c r="U277" s="5" t="str">
        <f>IF(A277&lt;&gt;7,"",VLOOKUP(engines!$A277,LegendAndTables!$C$4:$D$11,2,FALSE))</f>
        <v/>
      </c>
      <c r="V277" s="12" t="str">
        <f t="shared" si="85"/>
        <v/>
      </c>
      <c r="W277" s="12" t="str">
        <f t="shared" si="75"/>
        <v/>
      </c>
      <c r="X277" s="12" t="str">
        <f t="shared" si="76"/>
        <v/>
      </c>
      <c r="Y277" s="14" t="str">
        <f t="shared" si="86"/>
        <v/>
      </c>
      <c r="Z277" s="12" t="str">
        <f t="shared" si="77"/>
        <v/>
      </c>
      <c r="AA277" s="15"/>
      <c r="AB277" s="5" t="str">
        <f t="shared" si="87"/>
        <v>61489101,1489,1524</v>
      </c>
      <c r="AC277" s="5" t="str">
        <f t="shared" si="88"/>
        <v>61489101,flex-fuel (premium unleaded required/E85),10,1,5139.88850342602,7712.25,6959.25,11.1666813539717</v>
      </c>
      <c r="AD277" s="5" t="str">
        <f t="shared" si="89"/>
        <v/>
      </c>
    </row>
    <row r="278" spans="1:30">
      <c r="A278" s="7">
        <v>1</v>
      </c>
      <c r="B278" s="5" t="str">
        <f t="shared" si="78"/>
        <v>11294081</v>
      </c>
      <c r="C278" s="7">
        <v>1294</v>
      </c>
      <c r="D278" s="12">
        <f t="shared" si="79"/>
        <v>1337</v>
      </c>
      <c r="E278" s="15"/>
      <c r="F278" s="5" t="str">
        <f t="shared" si="80"/>
        <v>11294081</v>
      </c>
      <c r="G278" s="5" t="str">
        <f>IF(A278=7,"",VLOOKUP(engines!$A278,LegendAndTables!$C$4:$D$11,2,FALSE))</f>
        <v>premium unleaded (recommended)</v>
      </c>
      <c r="H278" s="5">
        <f>IF(G278="","",IF(I278=0,_xlfn.XLOOKUP(J278,LegendAndTables!$D$14:$D$21,LegendAndTables!$C$14:$C$21,0,-1,2),_xlfn.XLOOKUP(J278,LegendAndTables!$E$14:$E$21,LegendAndTables!$C$14:$C$21,0,-1,2)))</f>
        <v>8</v>
      </c>
      <c r="I278" s="5">
        <f t="shared" si="81"/>
        <v>1</v>
      </c>
      <c r="J278" s="12">
        <f t="shared" si="72"/>
        <v>4806.4779734046515</v>
      </c>
      <c r="K278" s="12">
        <f t="shared" si="82"/>
        <v>7772.1</v>
      </c>
      <c r="L278" s="12">
        <f t="shared" si="83"/>
        <v>6892.1</v>
      </c>
      <c r="M278" s="14">
        <f>IF(G278="","",(4.966747+(23.27979-4.966747)/(1+(C278/463.6174)))*_xlfn.XLOOKUP(engines!G278,LegendAndTables!$D$4:$D$11,LegendAndTables!$E$4:$E$11,0,0,1)*IF(O278=0,1,1.2)*(1-0.01*H278))</f>
        <v>10.92436957769592</v>
      </c>
      <c r="N278" s="12">
        <f t="shared" si="73"/>
        <v>269.21999999999997</v>
      </c>
      <c r="O278" s="7">
        <v>1</v>
      </c>
      <c r="P278" s="7">
        <v>1402</v>
      </c>
      <c r="Q278" s="7">
        <v>880</v>
      </c>
      <c r="R278" s="12">
        <f t="shared" si="74"/>
        <v>1336.9343073272796</v>
      </c>
      <c r="S278" s="15"/>
      <c r="T278" s="5" t="str">
        <f t="shared" si="84"/>
        <v/>
      </c>
      <c r="U278" s="5" t="str">
        <f>IF(A278&lt;&gt;7,"",VLOOKUP(engines!$A278,LegendAndTables!$C$4:$D$11,2,FALSE))</f>
        <v/>
      </c>
      <c r="V278" s="12" t="str">
        <f t="shared" si="85"/>
        <v/>
      </c>
      <c r="W278" s="12" t="str">
        <f t="shared" si="75"/>
        <v/>
      </c>
      <c r="X278" s="12" t="str">
        <f t="shared" si="76"/>
        <v/>
      </c>
      <c r="Y278" s="14" t="str">
        <f t="shared" si="86"/>
        <v/>
      </c>
      <c r="Z278" s="12" t="str">
        <f t="shared" si="77"/>
        <v/>
      </c>
      <c r="AA278" s="15"/>
      <c r="AB278" s="5" t="str">
        <f t="shared" si="87"/>
        <v>11294081,1294,1337</v>
      </c>
      <c r="AC278" s="5" t="str">
        <f t="shared" si="88"/>
        <v>11294081,premium unleaded (recommended),8,1,4806.47797340465,7772.1,6892.1,10.9243695776959</v>
      </c>
      <c r="AD278" s="5" t="str">
        <f t="shared" si="89"/>
        <v/>
      </c>
    </row>
    <row r="279" spans="1:30">
      <c r="A279" s="7">
        <v>3</v>
      </c>
      <c r="B279" s="5" t="str">
        <f t="shared" si="78"/>
        <v>30733061</v>
      </c>
      <c r="C279" s="7">
        <v>733</v>
      </c>
      <c r="D279" s="12">
        <f t="shared" si="79"/>
        <v>918</v>
      </c>
      <c r="E279" s="15"/>
      <c r="F279" s="5" t="str">
        <f t="shared" si="80"/>
        <v>30733061</v>
      </c>
      <c r="G279" s="5" t="str">
        <f>IF(A279=7,"",VLOOKUP(engines!$A279,LegendAndTables!$C$4:$D$11,2,FALSE))</f>
        <v>premium unleaded (required)</v>
      </c>
      <c r="H279" s="5">
        <f>IF(G279="","",IF(I279=0,_xlfn.XLOOKUP(J279,LegendAndTables!$D$14:$D$21,LegendAndTables!$C$14:$C$21,0,-1,2),_xlfn.XLOOKUP(J279,LegendAndTables!$E$14:$E$21,LegendAndTables!$C$14:$C$21,0,-1,2)))</f>
        <v>6</v>
      </c>
      <c r="I279" s="5">
        <f t="shared" si="81"/>
        <v>1</v>
      </c>
      <c r="J279" s="12">
        <f t="shared" si="72"/>
        <v>3485.2483179991914</v>
      </c>
      <c r="K279" s="12">
        <f t="shared" si="82"/>
        <v>6412.35</v>
      </c>
      <c r="L279" s="12">
        <f t="shared" si="83"/>
        <v>5688.35</v>
      </c>
      <c r="M279" s="14">
        <f>IF(G279="","",(4.966747+(23.27979-4.966747)/(1+(C279/463.6174)))*_xlfn.XLOOKUP(engines!G279,LegendAndTables!$D$4:$D$11,LegendAndTables!$E$4:$E$11,0,0,1)*IF(O279=0,1,1.2)*(1-0.01*H279))</f>
        <v>14.014057944841781</v>
      </c>
      <c r="N279" s="12">
        <f t="shared" si="73"/>
        <v>210.31500000000003</v>
      </c>
      <c r="O279" s="7">
        <v>1</v>
      </c>
      <c r="P279" s="7">
        <v>107</v>
      </c>
      <c r="Q279" s="7">
        <v>724</v>
      </c>
      <c r="R279" s="12">
        <f t="shared" si="74"/>
        <v>917.5822969115095</v>
      </c>
      <c r="S279" s="15"/>
      <c r="T279" s="5" t="str">
        <f t="shared" si="84"/>
        <v/>
      </c>
      <c r="U279" s="5" t="str">
        <f>IF(A279&lt;&gt;7,"",VLOOKUP(engines!$A279,LegendAndTables!$C$4:$D$11,2,FALSE))</f>
        <v/>
      </c>
      <c r="V279" s="12" t="str">
        <f t="shared" si="85"/>
        <v/>
      </c>
      <c r="W279" s="12" t="str">
        <f t="shared" si="75"/>
        <v/>
      </c>
      <c r="X279" s="12" t="str">
        <f t="shared" si="76"/>
        <v/>
      </c>
      <c r="Y279" s="14" t="str">
        <f t="shared" si="86"/>
        <v/>
      </c>
      <c r="Z279" s="12" t="str">
        <f t="shared" si="77"/>
        <v/>
      </c>
      <c r="AA279" s="15"/>
      <c r="AB279" s="5" t="str">
        <f t="shared" si="87"/>
        <v>30733061,733,918</v>
      </c>
      <c r="AC279" s="5" t="str">
        <f t="shared" si="88"/>
        <v>30733061,premium unleaded (required),6,1,3485.24831799919,6412.35,5688.35,14.0140579448418</v>
      </c>
      <c r="AD279" s="5" t="str">
        <f t="shared" si="89"/>
        <v/>
      </c>
    </row>
    <row r="280" spans="1:30">
      <c r="A280" s="7">
        <v>3</v>
      </c>
      <c r="B280" s="5" t="str">
        <f t="shared" si="78"/>
        <v>31001081</v>
      </c>
      <c r="C280" s="7">
        <v>1001</v>
      </c>
      <c r="D280" s="12">
        <f t="shared" si="79"/>
        <v>1144</v>
      </c>
      <c r="E280" s="15"/>
      <c r="F280" s="5" t="str">
        <f t="shared" si="80"/>
        <v>31001081</v>
      </c>
      <c r="G280" s="5" t="str">
        <f>IF(A280=7,"",VLOOKUP(engines!$A280,LegendAndTables!$C$4:$D$11,2,FALSE))</f>
        <v>premium unleaded (required)</v>
      </c>
      <c r="H280" s="5">
        <f>IF(G280="","",IF(I280=0,_xlfn.XLOOKUP(J280,LegendAndTables!$D$14:$D$21,LegendAndTables!$C$14:$C$21,0,-1,2),_xlfn.XLOOKUP(J280,LegendAndTables!$E$14:$E$21,LegendAndTables!$C$14:$C$21,0,-1,2)))</f>
        <v>8</v>
      </c>
      <c r="I280" s="5">
        <f t="shared" si="81"/>
        <v>1</v>
      </c>
      <c r="J280" s="12">
        <f t="shared" si="72"/>
        <v>4197.8570380155579</v>
      </c>
      <c r="K280" s="12">
        <f t="shared" si="82"/>
        <v>7119</v>
      </c>
      <c r="L280" s="12">
        <f t="shared" si="83"/>
        <v>6231</v>
      </c>
      <c r="M280" s="14">
        <f>IF(G280="","",(4.966747+(23.27979-4.966747)/(1+(C280/463.6174)))*_xlfn.XLOOKUP(engines!G280,LegendAndTables!$D$4:$D$11,LegendAndTables!$E$4:$E$11,0,0,1)*IF(O280=0,1,1.2)*(1-0.01*H280))</f>
        <v>12.239561984455138</v>
      </c>
      <c r="N280" s="12">
        <f t="shared" si="73"/>
        <v>238.45500000000004</v>
      </c>
      <c r="O280" s="7">
        <v>1</v>
      </c>
      <c r="P280" s="7">
        <v>780</v>
      </c>
      <c r="Q280" s="7">
        <v>888</v>
      </c>
      <c r="R280" s="12">
        <f t="shared" si="74"/>
        <v>1143.9411637616217</v>
      </c>
      <c r="S280" s="15"/>
      <c r="T280" s="5" t="str">
        <f t="shared" si="84"/>
        <v/>
      </c>
      <c r="U280" s="5" t="str">
        <f>IF(A280&lt;&gt;7,"",VLOOKUP(engines!$A280,LegendAndTables!$C$4:$D$11,2,FALSE))</f>
        <v/>
      </c>
      <c r="V280" s="12" t="str">
        <f t="shared" si="85"/>
        <v/>
      </c>
      <c r="W280" s="12" t="str">
        <f t="shared" si="75"/>
        <v/>
      </c>
      <c r="X280" s="12" t="str">
        <f t="shared" si="76"/>
        <v/>
      </c>
      <c r="Y280" s="14" t="str">
        <f t="shared" si="86"/>
        <v/>
      </c>
      <c r="Z280" s="12" t="str">
        <f t="shared" si="77"/>
        <v/>
      </c>
      <c r="AA280" s="15"/>
      <c r="AB280" s="5" t="str">
        <f t="shared" si="87"/>
        <v>31001081,1001,1144</v>
      </c>
      <c r="AC280" s="5" t="str">
        <f t="shared" si="88"/>
        <v>31001081,premium unleaded (required),8,1,4197.85703801556,7119,6231,12.2395619844551</v>
      </c>
      <c r="AD280" s="5" t="str">
        <f t="shared" si="89"/>
        <v/>
      </c>
    </row>
    <row r="281" spans="1:30">
      <c r="A281" s="7">
        <v>2</v>
      </c>
      <c r="B281" s="5" t="str">
        <f t="shared" si="78"/>
        <v>20222041</v>
      </c>
      <c r="C281" s="7">
        <v>222</v>
      </c>
      <c r="D281" s="12">
        <f t="shared" si="79"/>
        <v>266</v>
      </c>
      <c r="E281" s="15"/>
      <c r="F281" s="5" t="str">
        <f t="shared" si="80"/>
        <v>20222041</v>
      </c>
      <c r="G281" s="5" t="str">
        <f>IF(A281=7,"",VLOOKUP(engines!$A281,LegendAndTables!$C$4:$D$11,2,FALSE))</f>
        <v>regular unleaded</v>
      </c>
      <c r="H281" s="5">
        <f>IF(G281="","",IF(I281=0,_xlfn.XLOOKUP(J281,LegendAndTables!$D$14:$D$21,LegendAndTables!$C$14:$C$21,0,-1,2),_xlfn.XLOOKUP(J281,LegendAndTables!$E$14:$E$21,LegendAndTables!$C$14:$C$21,0,-1,2)))</f>
        <v>4</v>
      </c>
      <c r="I281" s="5">
        <f t="shared" si="81"/>
        <v>1</v>
      </c>
      <c r="J281" s="12">
        <f t="shared" si="72"/>
        <v>1417.0815779394868</v>
      </c>
      <c r="K281" s="12">
        <f t="shared" si="82"/>
        <v>6541.5</v>
      </c>
      <c r="L281" s="12">
        <f t="shared" si="83"/>
        <v>5939.5</v>
      </c>
      <c r="M281" s="14">
        <f>IF(G281="","",(4.966747+(23.27979-4.966747)/(1+(C281/463.6174)))*_xlfn.XLOOKUP(engines!G281,LegendAndTables!$D$4:$D$11,LegendAndTables!$E$4:$E$11,0,0,1)*IF(O281=0,1,1.2)*(1-0.01*H281))</f>
        <v>19.98732039967275</v>
      </c>
      <c r="N281" s="12">
        <f t="shared" si="73"/>
        <v>156.66</v>
      </c>
      <c r="O281" s="7">
        <v>1</v>
      </c>
      <c r="P281" s="7">
        <v>230</v>
      </c>
      <c r="Q281" s="7">
        <v>602</v>
      </c>
      <c r="R281" s="12">
        <f t="shared" si="74"/>
        <v>266.15243850189779</v>
      </c>
      <c r="S281" s="15"/>
      <c r="T281" s="5" t="str">
        <f t="shared" si="84"/>
        <v/>
      </c>
      <c r="U281" s="5" t="str">
        <f>IF(A281&lt;&gt;7,"",VLOOKUP(engines!$A281,LegendAndTables!$C$4:$D$11,2,FALSE))</f>
        <v/>
      </c>
      <c r="V281" s="12" t="str">
        <f t="shared" si="85"/>
        <v/>
      </c>
      <c r="W281" s="12" t="str">
        <f t="shared" si="75"/>
        <v/>
      </c>
      <c r="X281" s="12" t="str">
        <f t="shared" si="76"/>
        <v/>
      </c>
      <c r="Y281" s="14" t="str">
        <f t="shared" si="86"/>
        <v/>
      </c>
      <c r="Z281" s="12" t="str">
        <f t="shared" si="77"/>
        <v/>
      </c>
      <c r="AA281" s="15"/>
      <c r="AB281" s="5" t="str">
        <f t="shared" si="87"/>
        <v>20222041,222,266</v>
      </c>
      <c r="AC281" s="5" t="str">
        <f t="shared" si="88"/>
        <v>20222041,regular unleaded,4,1,1417.08157793949,6541.5,5939.5,19.9873203996728</v>
      </c>
      <c r="AD281" s="5" t="str">
        <f t="shared" si="89"/>
        <v/>
      </c>
    </row>
    <row r="282" spans="1:30">
      <c r="A282" s="7">
        <v>5</v>
      </c>
      <c r="B282" s="5" t="str">
        <f t="shared" si="78"/>
        <v>51026080</v>
      </c>
      <c r="C282" s="7">
        <v>1026</v>
      </c>
      <c r="D282" s="12">
        <f t="shared" si="79"/>
        <v>1116</v>
      </c>
      <c r="E282" s="15"/>
      <c r="F282" s="5" t="str">
        <f t="shared" si="80"/>
        <v>51026080</v>
      </c>
      <c r="G282" s="5" t="str">
        <f>IF(A282=7,"",VLOOKUP(engines!$A282,LegendAndTables!$C$4:$D$11,2,FALSE))</f>
        <v>flex-fuel (premium unleaded recommended/E85)</v>
      </c>
      <c r="H282" s="5">
        <f>IF(G282="","",IF(I282=0,_xlfn.XLOOKUP(J282,LegendAndTables!$D$14:$D$21,LegendAndTables!$C$14:$C$21,0,-1,2),_xlfn.XLOOKUP(J282,LegendAndTables!$E$14:$E$21,LegendAndTables!$C$14:$C$21,0,-1,2)))</f>
        <v>8</v>
      </c>
      <c r="I282" s="5">
        <f t="shared" si="81"/>
        <v>0</v>
      </c>
      <c r="J282" s="12">
        <f t="shared" si="72"/>
        <v>4468.6411149825781</v>
      </c>
      <c r="K282" s="12">
        <f t="shared" si="82"/>
        <v>7400</v>
      </c>
      <c r="L282" s="12">
        <f t="shared" si="83"/>
        <v>6544</v>
      </c>
      <c r="M282" s="14">
        <f>IF(G282="","",(4.966747+(23.27979-4.966747)/(1+(C282/463.6174)))*_xlfn.XLOOKUP(engines!G282,LegendAndTables!$D$4:$D$11,LegendAndTables!$E$4:$E$11,0,0,1)*IF(O282=0,1,1.2)*(1-0.01*H282))</f>
        <v>10.598097086061285</v>
      </c>
      <c r="N282" s="12">
        <f t="shared" si="73"/>
        <v>229.60000000000002</v>
      </c>
      <c r="O282" s="7">
        <v>0</v>
      </c>
      <c r="P282" s="7">
        <v>1400</v>
      </c>
      <c r="Q282" s="7">
        <v>856</v>
      </c>
      <c r="R282" s="12">
        <f t="shared" si="74"/>
        <v>1116.4298298851259</v>
      </c>
      <c r="S282" s="15"/>
      <c r="T282" s="5" t="str">
        <f t="shared" si="84"/>
        <v/>
      </c>
      <c r="U282" s="5" t="str">
        <f>IF(A282&lt;&gt;7,"",VLOOKUP(engines!$A282,LegendAndTables!$C$4:$D$11,2,FALSE))</f>
        <v/>
      </c>
      <c r="V282" s="12" t="str">
        <f t="shared" si="85"/>
        <v/>
      </c>
      <c r="W282" s="12" t="str">
        <f t="shared" si="75"/>
        <v/>
      </c>
      <c r="X282" s="12" t="str">
        <f t="shared" si="76"/>
        <v/>
      </c>
      <c r="Y282" s="14" t="str">
        <f t="shared" si="86"/>
        <v/>
      </c>
      <c r="Z282" s="12" t="str">
        <f t="shared" si="77"/>
        <v/>
      </c>
      <c r="AA282" s="15"/>
      <c r="AB282" s="5" t="str">
        <f t="shared" si="87"/>
        <v>51026080,1026,1116</v>
      </c>
      <c r="AC282" s="5" t="str">
        <f t="shared" si="88"/>
        <v>51026080,flex-fuel (premium unleaded recommended/E85),8,0,4468.64111498258,7400,6544,10.5980970860613</v>
      </c>
      <c r="AD282" s="5" t="str">
        <f t="shared" si="89"/>
        <v/>
      </c>
    </row>
    <row r="283" spans="1:30">
      <c r="A283" s="7">
        <v>8</v>
      </c>
      <c r="B283" s="5" t="str">
        <f t="shared" si="78"/>
        <v>80114030</v>
      </c>
      <c r="C283" s="7">
        <v>114</v>
      </c>
      <c r="D283" s="12">
        <f t="shared" si="79"/>
        <v>135</v>
      </c>
      <c r="E283" s="15"/>
      <c r="F283" s="5" t="str">
        <f t="shared" si="80"/>
        <v>80114030</v>
      </c>
      <c r="G283" s="5" t="str">
        <f>IF(A283=7,"",VLOOKUP(engines!$A283,LegendAndTables!$C$4:$D$11,2,FALSE))</f>
        <v>flex-fuel (unleaded/E85)</v>
      </c>
      <c r="H283" s="5">
        <f>IF(G283="","",IF(I283=0,_xlfn.XLOOKUP(J283,LegendAndTables!$D$14:$D$21,LegendAndTables!$C$14:$C$21,0,-1,2),_xlfn.XLOOKUP(J283,LegendAndTables!$E$14:$E$21,LegendAndTables!$C$14:$C$21,0,-1,2)))</f>
        <v>3</v>
      </c>
      <c r="I283" s="5">
        <f t="shared" si="81"/>
        <v>0</v>
      </c>
      <c r="J283" s="12">
        <f t="shared" si="72"/>
        <v>823.69942196531792</v>
      </c>
      <c r="K283" s="12">
        <f t="shared" si="82"/>
        <v>6614</v>
      </c>
      <c r="L283" s="12">
        <f t="shared" si="83"/>
        <v>6013</v>
      </c>
      <c r="M283" s="14">
        <f>IF(G283="","",(4.966747+(23.27979-4.966747)/(1+(C283/463.6174)))*_xlfn.XLOOKUP(engines!G283,LegendAndTables!$D$4:$D$11,LegendAndTables!$E$4:$E$11,0,0,1)*IF(O283=0,1,1.2)*(1-0.01*H283))</f>
        <v>20.410804284864192</v>
      </c>
      <c r="N283" s="12">
        <f t="shared" si="73"/>
        <v>138.4</v>
      </c>
      <c r="O283" s="7">
        <v>0</v>
      </c>
      <c r="P283" s="7">
        <v>614</v>
      </c>
      <c r="Q283" s="7">
        <v>601</v>
      </c>
      <c r="R283" s="12">
        <f t="shared" si="74"/>
        <v>135.00225080415143</v>
      </c>
      <c r="S283" s="15"/>
      <c r="T283" s="5" t="str">
        <f t="shared" si="84"/>
        <v/>
      </c>
      <c r="U283" s="5" t="str">
        <f>IF(A283&lt;&gt;7,"",VLOOKUP(engines!$A283,LegendAndTables!$C$4:$D$11,2,FALSE))</f>
        <v/>
      </c>
      <c r="V283" s="12" t="str">
        <f t="shared" si="85"/>
        <v/>
      </c>
      <c r="W283" s="12" t="str">
        <f t="shared" si="75"/>
        <v/>
      </c>
      <c r="X283" s="12" t="str">
        <f t="shared" si="76"/>
        <v/>
      </c>
      <c r="Y283" s="14" t="str">
        <f t="shared" si="86"/>
        <v/>
      </c>
      <c r="Z283" s="12" t="str">
        <f t="shared" si="77"/>
        <v/>
      </c>
      <c r="AA283" s="15"/>
      <c r="AB283" s="5" t="str">
        <f t="shared" si="87"/>
        <v>80114030,114,135</v>
      </c>
      <c r="AC283" s="5" t="str">
        <f t="shared" si="88"/>
        <v>80114030,flex-fuel (unleaded/E85),3,0,823.699421965318,6614,6013,20.4108042848642</v>
      </c>
      <c r="AD283" s="5" t="str">
        <f t="shared" si="89"/>
        <v/>
      </c>
    </row>
    <row r="284" spans="1:30">
      <c r="A284" s="7">
        <v>2</v>
      </c>
      <c r="B284" s="5" t="str">
        <f t="shared" si="78"/>
        <v>20687080</v>
      </c>
      <c r="C284" s="7">
        <v>687</v>
      </c>
      <c r="D284" s="12">
        <f t="shared" si="79"/>
        <v>866</v>
      </c>
      <c r="E284" s="15"/>
      <c r="F284" s="5" t="str">
        <f t="shared" si="80"/>
        <v>20687080</v>
      </c>
      <c r="G284" s="5" t="str">
        <f>IF(A284=7,"",VLOOKUP(engines!$A284,LegendAndTables!$C$4:$D$11,2,FALSE))</f>
        <v>regular unleaded</v>
      </c>
      <c r="H284" s="5">
        <f>IF(G284="","",IF(I284=0,_xlfn.XLOOKUP(J284,LegendAndTables!$D$14:$D$21,LegendAndTables!$C$14:$C$21,0,-1,2),_xlfn.XLOOKUP(J284,LegendAndTables!$E$14:$E$21,LegendAndTables!$C$14:$C$21,0,-1,2)))</f>
        <v>8</v>
      </c>
      <c r="I284" s="5">
        <f t="shared" si="81"/>
        <v>0</v>
      </c>
      <c r="J284" s="12">
        <f t="shared" si="72"/>
        <v>3510.4752171691366</v>
      </c>
      <c r="K284" s="12">
        <f t="shared" si="82"/>
        <v>6625</v>
      </c>
      <c r="L284" s="12">
        <f t="shared" si="83"/>
        <v>5652</v>
      </c>
      <c r="M284" s="14">
        <f>IF(G284="","",(4.966747+(23.27979-4.966747)/(1+(C284/463.6174)))*_xlfn.XLOOKUP(engines!G284,LegendAndTables!$D$4:$D$11,LegendAndTables!$E$4:$E$11,0,0,1)*IF(O284=0,1,1.2)*(1-0.01*H284))</f>
        <v>11.357958978578214</v>
      </c>
      <c r="N284" s="12">
        <f t="shared" si="73"/>
        <v>195.7</v>
      </c>
      <c r="O284" s="7">
        <v>0</v>
      </c>
      <c r="P284" s="7">
        <v>625</v>
      </c>
      <c r="Q284" s="7">
        <v>973</v>
      </c>
      <c r="R284" s="12">
        <f t="shared" si="74"/>
        <v>865.52964160589659</v>
      </c>
      <c r="S284" s="15"/>
      <c r="T284" s="5" t="str">
        <f t="shared" si="84"/>
        <v/>
      </c>
      <c r="U284" s="5" t="str">
        <f>IF(A284&lt;&gt;7,"",VLOOKUP(engines!$A284,LegendAndTables!$C$4:$D$11,2,FALSE))</f>
        <v/>
      </c>
      <c r="V284" s="12" t="str">
        <f t="shared" si="85"/>
        <v/>
      </c>
      <c r="W284" s="12" t="str">
        <f t="shared" si="75"/>
        <v/>
      </c>
      <c r="X284" s="12" t="str">
        <f t="shared" si="76"/>
        <v/>
      </c>
      <c r="Y284" s="14" t="str">
        <f t="shared" si="86"/>
        <v/>
      </c>
      <c r="Z284" s="12" t="str">
        <f t="shared" si="77"/>
        <v/>
      </c>
      <c r="AA284" s="15"/>
      <c r="AB284" s="5" t="str">
        <f t="shared" si="87"/>
        <v>20687080,687,866</v>
      </c>
      <c r="AC284" s="5" t="str">
        <f t="shared" si="88"/>
        <v>20687080,regular unleaded,8,0,3510.47521716914,6625,5652,11.3579589785782</v>
      </c>
      <c r="AD284" s="5" t="str">
        <f t="shared" si="89"/>
        <v/>
      </c>
    </row>
    <row r="285" spans="1:30">
      <c r="A285" s="7">
        <v>8</v>
      </c>
      <c r="B285" s="5" t="str">
        <f t="shared" si="78"/>
        <v>81206081</v>
      </c>
      <c r="C285" s="7">
        <v>1206</v>
      </c>
      <c r="D285" s="12">
        <f t="shared" si="79"/>
        <v>1230</v>
      </c>
      <c r="E285" s="15"/>
      <c r="F285" s="5" t="str">
        <f t="shared" si="80"/>
        <v>81206081</v>
      </c>
      <c r="G285" s="5" t="str">
        <f>IF(A285=7,"",VLOOKUP(engines!$A285,LegendAndTables!$C$4:$D$11,2,FALSE))</f>
        <v>flex-fuel (unleaded/E85)</v>
      </c>
      <c r="H285" s="5">
        <f>IF(G285="","",IF(I285=0,_xlfn.XLOOKUP(J285,LegendAndTables!$D$14:$D$21,LegendAndTables!$C$14:$C$21,0,-1,2),_xlfn.XLOOKUP(J285,LegendAndTables!$E$14:$E$21,LegendAndTables!$C$14:$C$21,0,-1,2)))</f>
        <v>8</v>
      </c>
      <c r="I285" s="5">
        <f t="shared" si="81"/>
        <v>1</v>
      </c>
      <c r="J285" s="12">
        <f t="shared" si="72"/>
        <v>4638.8183706438958</v>
      </c>
      <c r="K285" s="12">
        <f t="shared" si="82"/>
        <v>7852.9500000000007</v>
      </c>
      <c r="L285" s="12">
        <f t="shared" si="83"/>
        <v>6982.9500000000007</v>
      </c>
      <c r="M285" s="14">
        <f>IF(G285="","",(4.966747+(23.27979-4.966747)/(1+(C285/463.6174)))*_xlfn.XLOOKUP(engines!G285,LegendAndTables!$D$4:$D$11,LegendAndTables!$E$4:$E$11,0,0,1)*IF(O285=0,1,1.2)*(1-0.01*H285))</f>
        <v>11.87409813856099</v>
      </c>
      <c r="N285" s="12">
        <f t="shared" si="73"/>
        <v>259.98</v>
      </c>
      <c r="O285" s="7">
        <v>1</v>
      </c>
      <c r="P285" s="7">
        <v>1479</v>
      </c>
      <c r="Q285" s="7">
        <v>870</v>
      </c>
      <c r="R285" s="12">
        <f t="shared" si="74"/>
        <v>1229.8035353868152</v>
      </c>
      <c r="S285" s="15"/>
      <c r="T285" s="5" t="str">
        <f t="shared" si="84"/>
        <v/>
      </c>
      <c r="U285" s="5" t="str">
        <f>IF(A285&lt;&gt;7,"",VLOOKUP(engines!$A285,LegendAndTables!$C$4:$D$11,2,FALSE))</f>
        <v/>
      </c>
      <c r="V285" s="12" t="str">
        <f t="shared" si="85"/>
        <v/>
      </c>
      <c r="W285" s="12" t="str">
        <f t="shared" si="75"/>
        <v/>
      </c>
      <c r="X285" s="12" t="str">
        <f t="shared" si="76"/>
        <v/>
      </c>
      <c r="Y285" s="14" t="str">
        <f t="shared" si="86"/>
        <v/>
      </c>
      <c r="Z285" s="12" t="str">
        <f t="shared" si="77"/>
        <v/>
      </c>
      <c r="AA285" s="15"/>
      <c r="AB285" s="5" t="str">
        <f t="shared" si="87"/>
        <v>81206081,1206,1230</v>
      </c>
      <c r="AC285" s="5" t="str">
        <f t="shared" si="88"/>
        <v>81206081,flex-fuel (unleaded/E85),8,1,4638.8183706439,7852.95,6982.95,11.874098138561</v>
      </c>
      <c r="AD285" s="5" t="str">
        <f t="shared" si="89"/>
        <v/>
      </c>
    </row>
    <row r="286" spans="1:30">
      <c r="A286" s="7">
        <v>1</v>
      </c>
      <c r="B286" s="5" t="str">
        <f t="shared" si="78"/>
        <v>10279041</v>
      </c>
      <c r="C286" s="7">
        <v>279</v>
      </c>
      <c r="D286" s="12">
        <f t="shared" si="79"/>
        <v>312</v>
      </c>
      <c r="E286" s="15"/>
      <c r="F286" s="5" t="str">
        <f t="shared" si="80"/>
        <v>10279041</v>
      </c>
      <c r="G286" s="5" t="str">
        <f>IF(A286=7,"",VLOOKUP(engines!$A286,LegendAndTables!$C$4:$D$11,2,FALSE))</f>
        <v>premium unleaded (recommended)</v>
      </c>
      <c r="H286" s="5">
        <f>IF(G286="","",IF(I286=0,_xlfn.XLOOKUP(J286,LegendAndTables!$D$14:$D$21,LegendAndTables!$C$14:$C$21,0,-1,2),_xlfn.XLOOKUP(J286,LegendAndTables!$E$14:$E$21,LegendAndTables!$C$14:$C$21,0,-1,2)))</f>
        <v>4</v>
      </c>
      <c r="I286" s="5">
        <f t="shared" si="81"/>
        <v>1</v>
      </c>
      <c r="J286" s="12">
        <f t="shared" si="72"/>
        <v>1715.3924190722123</v>
      </c>
      <c r="K286" s="12">
        <f t="shared" si="82"/>
        <v>6977.25</v>
      </c>
      <c r="L286" s="12">
        <f t="shared" si="83"/>
        <v>6360.25</v>
      </c>
      <c r="M286" s="14">
        <f>IF(G286="","",(4.966747+(23.27979-4.966747)/(1+(C286/463.6174)))*_xlfn.XLOOKUP(engines!G286,LegendAndTables!$D$4:$D$11,LegendAndTables!$E$4:$E$11,0,0,1)*IF(O286=0,1,1.2)*(1-0.01*H286))</f>
        <v>19.081277965750029</v>
      </c>
      <c r="N286" s="12">
        <f t="shared" si="73"/>
        <v>162.64500000000001</v>
      </c>
      <c r="O286" s="7">
        <v>1</v>
      </c>
      <c r="P286" s="7">
        <v>645</v>
      </c>
      <c r="Q286" s="7">
        <v>617</v>
      </c>
      <c r="R286" s="12">
        <f t="shared" si="74"/>
        <v>312.36141276281643</v>
      </c>
      <c r="S286" s="15"/>
      <c r="T286" s="5" t="str">
        <f t="shared" si="84"/>
        <v/>
      </c>
      <c r="U286" s="5" t="str">
        <f>IF(A286&lt;&gt;7,"",VLOOKUP(engines!$A286,LegendAndTables!$C$4:$D$11,2,FALSE))</f>
        <v/>
      </c>
      <c r="V286" s="12" t="str">
        <f t="shared" si="85"/>
        <v/>
      </c>
      <c r="W286" s="12" t="str">
        <f t="shared" si="75"/>
        <v/>
      </c>
      <c r="X286" s="12" t="str">
        <f t="shared" si="76"/>
        <v/>
      </c>
      <c r="Y286" s="14" t="str">
        <f t="shared" si="86"/>
        <v/>
      </c>
      <c r="Z286" s="12" t="str">
        <f t="shared" si="77"/>
        <v/>
      </c>
      <c r="AA286" s="15"/>
      <c r="AB286" s="5" t="str">
        <f t="shared" si="87"/>
        <v>10279041,279,312</v>
      </c>
      <c r="AC286" s="5" t="str">
        <f t="shared" si="88"/>
        <v>10279041,premium unleaded (recommended),4,1,1715.39241907221,6977.25,6360.25,19.08127796575</v>
      </c>
      <c r="AD286" s="5" t="str">
        <f t="shared" si="89"/>
        <v/>
      </c>
    </row>
    <row r="287" spans="1:30">
      <c r="A287" s="7">
        <v>3</v>
      </c>
      <c r="B287" s="5" t="str">
        <f t="shared" si="78"/>
        <v>30099030</v>
      </c>
      <c r="C287" s="7">
        <v>99</v>
      </c>
      <c r="D287" s="12">
        <f t="shared" si="79"/>
        <v>106</v>
      </c>
      <c r="E287" s="15"/>
      <c r="F287" s="5" t="str">
        <f t="shared" si="80"/>
        <v>30099030</v>
      </c>
      <c r="G287" s="5" t="str">
        <f>IF(A287=7,"",VLOOKUP(engines!$A287,LegendAndTables!$C$4:$D$11,2,FALSE))</f>
        <v>premium unleaded (required)</v>
      </c>
      <c r="H287" s="5">
        <f>IF(G287="","",IF(I287=0,_xlfn.XLOOKUP(J287,LegendAndTables!$D$14:$D$21,LegendAndTables!$C$14:$C$21,0,-1,2),_xlfn.XLOOKUP(J287,LegendAndTables!$E$14:$E$21,LegendAndTables!$C$14:$C$21,0,-1,2)))</f>
        <v>3</v>
      </c>
      <c r="I287" s="5">
        <f t="shared" si="81"/>
        <v>0</v>
      </c>
      <c r="J287" s="12">
        <f t="shared" si="72"/>
        <v>723.15558802045291</v>
      </c>
      <c r="K287" s="12">
        <f t="shared" si="82"/>
        <v>7169</v>
      </c>
      <c r="L287" s="12">
        <f t="shared" si="83"/>
        <v>6667</v>
      </c>
      <c r="M287" s="14">
        <f>IF(G287="","",(4.966747+(23.27979-4.966747)/(1+(C287/463.6174)))*_xlfn.XLOOKUP(engines!G287,LegendAndTables!$D$4:$D$11,LegendAndTables!$E$4:$E$11,0,0,1)*IF(O287=0,1,1.2)*(1-0.01*H287))</f>
        <v>20.039315357198674</v>
      </c>
      <c r="N287" s="12">
        <f t="shared" si="73"/>
        <v>136.9</v>
      </c>
      <c r="O287" s="7">
        <v>0</v>
      </c>
      <c r="P287" s="7">
        <v>1169</v>
      </c>
      <c r="Q287" s="7">
        <v>502</v>
      </c>
      <c r="R287" s="12">
        <f t="shared" si="74"/>
        <v>105.73824581724978</v>
      </c>
      <c r="S287" s="15"/>
      <c r="T287" s="5" t="str">
        <f t="shared" si="84"/>
        <v/>
      </c>
      <c r="U287" s="5" t="str">
        <f>IF(A287&lt;&gt;7,"",VLOOKUP(engines!$A287,LegendAndTables!$C$4:$D$11,2,FALSE))</f>
        <v/>
      </c>
      <c r="V287" s="12" t="str">
        <f t="shared" si="85"/>
        <v/>
      </c>
      <c r="W287" s="12" t="str">
        <f t="shared" si="75"/>
        <v/>
      </c>
      <c r="X287" s="12" t="str">
        <f t="shared" si="76"/>
        <v/>
      </c>
      <c r="Y287" s="14" t="str">
        <f t="shared" si="86"/>
        <v/>
      </c>
      <c r="Z287" s="12" t="str">
        <f t="shared" si="77"/>
        <v/>
      </c>
      <c r="AA287" s="15"/>
      <c r="AB287" s="5" t="str">
        <f t="shared" si="87"/>
        <v>30099030,99,106</v>
      </c>
      <c r="AC287" s="5" t="str">
        <f t="shared" si="88"/>
        <v>30099030,premium unleaded (required),3,0,723.155588020453,7169,6667,20.0393153571987</v>
      </c>
      <c r="AD287" s="5" t="str">
        <f t="shared" si="89"/>
        <v/>
      </c>
    </row>
    <row r="288" spans="1:30">
      <c r="A288" s="7">
        <v>8</v>
      </c>
      <c r="B288" s="5" t="str">
        <f t="shared" si="78"/>
        <v>80948081</v>
      </c>
      <c r="C288" s="7">
        <v>948</v>
      </c>
      <c r="D288" s="12">
        <f t="shared" si="79"/>
        <v>956</v>
      </c>
      <c r="E288" s="15"/>
      <c r="F288" s="5" t="str">
        <f t="shared" si="80"/>
        <v>80948081</v>
      </c>
      <c r="G288" s="5" t="str">
        <f>IF(A288=7,"",VLOOKUP(engines!$A288,LegendAndTables!$C$4:$D$11,2,FALSE))</f>
        <v>flex-fuel (unleaded/E85)</v>
      </c>
      <c r="H288" s="5">
        <f>IF(G288="","",IF(I288=0,_xlfn.XLOOKUP(J288,LegendAndTables!$D$14:$D$21,LegendAndTables!$C$14:$C$21,0,-1,2),_xlfn.XLOOKUP(J288,LegendAndTables!$E$14:$E$21,LegendAndTables!$C$14:$C$21,0,-1,2)))</f>
        <v>8</v>
      </c>
      <c r="I288" s="5">
        <f t="shared" si="81"/>
        <v>1</v>
      </c>
      <c r="J288" s="12">
        <f t="shared" si="72"/>
        <v>4070.5912662630421</v>
      </c>
      <c r="K288" s="12">
        <f t="shared" si="82"/>
        <v>7670.25</v>
      </c>
      <c r="L288" s="12">
        <f t="shared" si="83"/>
        <v>7064.25</v>
      </c>
      <c r="M288" s="14">
        <f>IF(G288="","",(4.966747+(23.27979-4.966747)/(1+(C288/463.6174)))*_xlfn.XLOOKUP(engines!G288,LegendAndTables!$D$4:$D$11,LegendAndTables!$E$4:$E$11,0,0,1)*IF(O288=0,1,1.2)*(1-0.01*H288))</f>
        <v>12.971988150783467</v>
      </c>
      <c r="N288" s="12">
        <f t="shared" si="73"/>
        <v>232.89000000000001</v>
      </c>
      <c r="O288" s="7">
        <v>1</v>
      </c>
      <c r="P288" s="7">
        <v>1305</v>
      </c>
      <c r="Q288" s="7">
        <v>606</v>
      </c>
      <c r="R288" s="12">
        <f t="shared" si="74"/>
        <v>955.58569286408613</v>
      </c>
      <c r="S288" s="15"/>
      <c r="T288" s="5" t="str">
        <f t="shared" si="84"/>
        <v/>
      </c>
      <c r="U288" s="5" t="str">
        <f>IF(A288&lt;&gt;7,"",VLOOKUP(engines!$A288,LegendAndTables!$C$4:$D$11,2,FALSE))</f>
        <v/>
      </c>
      <c r="V288" s="12" t="str">
        <f t="shared" si="85"/>
        <v/>
      </c>
      <c r="W288" s="12" t="str">
        <f t="shared" si="75"/>
        <v/>
      </c>
      <c r="X288" s="12" t="str">
        <f t="shared" si="76"/>
        <v/>
      </c>
      <c r="Y288" s="14" t="str">
        <f t="shared" si="86"/>
        <v/>
      </c>
      <c r="Z288" s="12" t="str">
        <f t="shared" si="77"/>
        <v/>
      </c>
      <c r="AA288" s="15"/>
      <c r="AB288" s="5" t="str">
        <f t="shared" si="87"/>
        <v>80948081,948,956</v>
      </c>
      <c r="AC288" s="5" t="str">
        <f t="shared" si="88"/>
        <v>80948081,flex-fuel (unleaded/E85),8,1,4070.59126626304,7670.25,7064.25,12.9719881507835</v>
      </c>
      <c r="AD288" s="5" t="str">
        <f t="shared" si="89"/>
        <v/>
      </c>
    </row>
    <row r="289" spans="1:30">
      <c r="A289" s="7">
        <v>6</v>
      </c>
      <c r="B289" s="5" t="str">
        <f t="shared" si="78"/>
        <v>61253080</v>
      </c>
      <c r="C289" s="7">
        <v>1253</v>
      </c>
      <c r="D289" s="12">
        <f t="shared" si="79"/>
        <v>1482</v>
      </c>
      <c r="E289" s="15"/>
      <c r="F289" s="5" t="str">
        <f t="shared" si="80"/>
        <v>61253080</v>
      </c>
      <c r="G289" s="5" t="str">
        <f>IF(A289=7,"",VLOOKUP(engines!$A289,LegendAndTables!$C$4:$D$11,2,FALSE))</f>
        <v>flex-fuel (premium unleaded required/E85)</v>
      </c>
      <c r="H289" s="5">
        <f>IF(G289="","",IF(I289=0,_xlfn.XLOOKUP(J289,LegendAndTables!$D$14:$D$21,LegendAndTables!$C$14:$C$21,0,-1,2),_xlfn.XLOOKUP(J289,LegendAndTables!$E$14:$E$21,LegendAndTables!$C$14:$C$21,0,-1,2)))</f>
        <v>8</v>
      </c>
      <c r="I289" s="5">
        <f t="shared" si="81"/>
        <v>0</v>
      </c>
      <c r="J289" s="12">
        <f t="shared" si="72"/>
        <v>4966.3099484740387</v>
      </c>
      <c r="K289" s="12">
        <f t="shared" si="82"/>
        <v>6753</v>
      </c>
      <c r="L289" s="12">
        <f t="shared" si="83"/>
        <v>6021</v>
      </c>
      <c r="M289" s="14">
        <f>IF(G289="","",(4.966747+(23.27979-4.966747)/(1+(C289/463.6174)))*_xlfn.XLOOKUP(engines!G289,LegendAndTables!$D$4:$D$11,LegendAndTables!$E$4:$E$11,0,0,1)*IF(O289=0,1,1.2)*(1-0.01*H289))</f>
        <v>10.122811406348866</v>
      </c>
      <c r="N289" s="12">
        <f t="shared" si="73"/>
        <v>252.3</v>
      </c>
      <c r="O289" s="7">
        <v>0</v>
      </c>
      <c r="P289" s="7">
        <v>753</v>
      </c>
      <c r="Q289" s="7">
        <v>732</v>
      </c>
      <c r="R289" s="12">
        <f t="shared" si="74"/>
        <v>1481.8689749749551</v>
      </c>
      <c r="S289" s="15"/>
      <c r="T289" s="5" t="str">
        <f t="shared" si="84"/>
        <v/>
      </c>
      <c r="U289" s="5" t="str">
        <f>IF(A289&lt;&gt;7,"",VLOOKUP(engines!$A289,LegendAndTables!$C$4:$D$11,2,FALSE))</f>
        <v/>
      </c>
      <c r="V289" s="12" t="str">
        <f t="shared" si="85"/>
        <v/>
      </c>
      <c r="W289" s="12" t="str">
        <f t="shared" si="75"/>
        <v/>
      </c>
      <c r="X289" s="12" t="str">
        <f t="shared" si="76"/>
        <v/>
      </c>
      <c r="Y289" s="14" t="str">
        <f t="shared" si="86"/>
        <v/>
      </c>
      <c r="Z289" s="12" t="str">
        <f t="shared" si="77"/>
        <v/>
      </c>
      <c r="AA289" s="15"/>
      <c r="AB289" s="5" t="str">
        <f t="shared" si="87"/>
        <v>61253080,1253,1482</v>
      </c>
      <c r="AC289" s="5" t="str">
        <f t="shared" si="88"/>
        <v>61253080,flex-fuel (premium unleaded required/E85),8,0,4966.30994847404,6753,6021,10.1228114063489</v>
      </c>
      <c r="AD289" s="5" t="str">
        <f t="shared" si="89"/>
        <v/>
      </c>
    </row>
    <row r="290" spans="1:30">
      <c r="A290" s="7">
        <v>4</v>
      </c>
      <c r="B290" s="5" t="str">
        <f t="shared" si="78"/>
        <v>40967080</v>
      </c>
      <c r="C290" s="7">
        <v>967</v>
      </c>
      <c r="D290" s="12">
        <f t="shared" si="79"/>
        <v>1719</v>
      </c>
      <c r="E290" s="15"/>
      <c r="F290" s="5" t="str">
        <f t="shared" si="80"/>
        <v>40967080</v>
      </c>
      <c r="G290" s="5" t="str">
        <f>IF(A290=7,"",VLOOKUP(engines!$A290,LegendAndTables!$C$4:$D$11,2,FALSE))</f>
        <v>diesel</v>
      </c>
      <c r="H290" s="5">
        <f>IF(G290="","",IF(I290=0,_xlfn.XLOOKUP(J290,LegendAndTables!$D$14:$D$21,LegendAndTables!$C$14:$C$21,0,-1,2),_xlfn.XLOOKUP(J290,LegendAndTables!$E$14:$E$21,LegendAndTables!$C$14:$C$21,0,-1,2)))</f>
        <v>8</v>
      </c>
      <c r="I290" s="5">
        <f t="shared" si="81"/>
        <v>0</v>
      </c>
      <c r="J290" s="12">
        <f t="shared" si="72"/>
        <v>4322.7536879749659</v>
      </c>
      <c r="K290" s="12">
        <f t="shared" si="82"/>
        <v>4774</v>
      </c>
      <c r="L290" s="12">
        <f t="shared" si="83"/>
        <v>4005</v>
      </c>
      <c r="M290" s="14">
        <f>IF(G290="","",(4.966747+(23.27979-4.966747)/(1+(C290/463.6174)))*_xlfn.XLOOKUP(engines!G290,LegendAndTables!$D$4:$D$11,LegendAndTables!$E$4:$E$11,0,0,1)*IF(O290=0,1,1.2)*(1-0.01*H290))</f>
        <v>12.035166850148745</v>
      </c>
      <c r="N290" s="12">
        <f t="shared" si="73"/>
        <v>223.7</v>
      </c>
      <c r="O290" s="7">
        <v>0</v>
      </c>
      <c r="P290" s="7">
        <v>274</v>
      </c>
      <c r="Q290" s="7">
        <v>769</v>
      </c>
      <c r="R290" s="12">
        <f t="shared" si="74"/>
        <v>1719.2986233448225</v>
      </c>
      <c r="S290" s="15"/>
      <c r="T290" s="5" t="str">
        <f t="shared" si="84"/>
        <v/>
      </c>
      <c r="U290" s="5" t="str">
        <f>IF(A290&lt;&gt;7,"",VLOOKUP(engines!$A290,LegendAndTables!$C$4:$D$11,2,FALSE))</f>
        <v/>
      </c>
      <c r="V290" s="12" t="str">
        <f t="shared" si="85"/>
        <v/>
      </c>
      <c r="W290" s="12" t="str">
        <f t="shared" si="75"/>
        <v/>
      </c>
      <c r="X290" s="12" t="str">
        <f t="shared" si="76"/>
        <v/>
      </c>
      <c r="Y290" s="14" t="str">
        <f t="shared" si="86"/>
        <v/>
      </c>
      <c r="Z290" s="12" t="str">
        <f t="shared" si="77"/>
        <v/>
      </c>
      <c r="AA290" s="15"/>
      <c r="AB290" s="5" t="str">
        <f t="shared" si="87"/>
        <v>40967080,967,1719</v>
      </c>
      <c r="AC290" s="5" t="str">
        <f t="shared" si="88"/>
        <v>40967080,diesel,8,0,4322.75368797497,4774,4005,12.0351668501487</v>
      </c>
      <c r="AD290" s="5" t="str">
        <f t="shared" si="89"/>
        <v/>
      </c>
    </row>
    <row r="291" spans="1:30">
      <c r="A291" s="7">
        <v>7</v>
      </c>
      <c r="B291" s="5" t="str">
        <f t="shared" si="78"/>
        <v>70872482</v>
      </c>
      <c r="C291" s="7">
        <v>872</v>
      </c>
      <c r="D291" s="12">
        <f t="shared" si="79"/>
        <v>1307</v>
      </c>
      <c r="E291" s="15"/>
      <c r="F291" s="5" t="str">
        <f t="shared" si="80"/>
        <v/>
      </c>
      <c r="G291" s="5" t="str">
        <f>IF(A291=7,"",VLOOKUP(engines!$A291,LegendAndTables!$C$4:$D$11,2,FALSE))</f>
        <v/>
      </c>
      <c r="H291" s="5" t="str">
        <f>IF(G291="","",IF(I291=0,_xlfn.XLOOKUP(J291,LegendAndTables!$D$14:$D$21,LegendAndTables!$C$14:$C$21,0,-1,2),_xlfn.XLOOKUP(J291,LegendAndTables!$E$14:$E$21,LegendAndTables!$C$14:$C$21,0,-1,2)))</f>
        <v/>
      </c>
      <c r="I291" s="5" t="str">
        <f t="shared" si="81"/>
        <v/>
      </c>
      <c r="J291" s="12" t="str">
        <f t="shared" si="72"/>
        <v/>
      </c>
      <c r="K291" s="12" t="str">
        <f t="shared" si="82"/>
        <v/>
      </c>
      <c r="L291" s="12" t="str">
        <f t="shared" si="83"/>
        <v/>
      </c>
      <c r="M291" s="14" t="str">
        <f>IF(G291="","",(4.966747+(23.27979-4.966747)/(1+(C291/463.6174)))*_xlfn.XLOOKUP(engines!G291,LegendAndTables!$D$4:$D$11,LegendAndTables!$E$4:$E$11,0,0,1)*IF(O291=0,1,1.2)*(1-0.01*H291))</f>
        <v/>
      </c>
      <c r="N291" s="12" t="str">
        <f t="shared" si="73"/>
        <v/>
      </c>
      <c r="O291" s="7">
        <v>0</v>
      </c>
      <c r="P291" s="7">
        <v>155</v>
      </c>
      <c r="Q291" s="7">
        <v>918</v>
      </c>
      <c r="R291" s="12" t="str">
        <f t="shared" si="74"/>
        <v/>
      </c>
      <c r="S291" s="15"/>
      <c r="T291" s="5" t="str">
        <f t="shared" si="84"/>
        <v>70872482</v>
      </c>
      <c r="U291" s="5" t="str">
        <f>IF(A291&lt;&gt;7,"",VLOOKUP(engines!$A291,LegendAndTables!$C$4:$D$11,2,FALSE))</f>
        <v>electric</v>
      </c>
      <c r="V291" s="12">
        <f t="shared" si="85"/>
        <v>415.5609552026076</v>
      </c>
      <c r="W291" s="12">
        <f t="shared" si="75"/>
        <v>1564.7530891514321</v>
      </c>
      <c r="X291" s="12">
        <f t="shared" si="76"/>
        <v>113.09228944571143</v>
      </c>
      <c r="Y291" s="14">
        <f t="shared" si="86"/>
        <v>4.8185283104010592</v>
      </c>
      <c r="Z291" s="12">
        <f t="shared" si="77"/>
        <v>1307.2246753876937</v>
      </c>
      <c r="AA291" s="15"/>
      <c r="AB291" s="5" t="str">
        <f t="shared" si="87"/>
        <v>70872482,872,1307</v>
      </c>
      <c r="AC291" s="5" t="str">
        <f t="shared" si="88"/>
        <v/>
      </c>
      <c r="AD291" s="5" t="str">
        <f t="shared" si="89"/>
        <v>70872482,electric,415.560955202608,1564.75308915143,113.092289445711,4.81852831040106</v>
      </c>
    </row>
    <row r="292" spans="1:30">
      <c r="A292" s="7">
        <v>8</v>
      </c>
      <c r="B292" s="5" t="str">
        <f t="shared" si="78"/>
        <v>80502060</v>
      </c>
      <c r="C292" s="7">
        <v>502</v>
      </c>
      <c r="D292" s="12">
        <f t="shared" si="79"/>
        <v>530</v>
      </c>
      <c r="E292" s="15"/>
      <c r="F292" s="5" t="str">
        <f t="shared" si="80"/>
        <v>80502060</v>
      </c>
      <c r="G292" s="5" t="str">
        <f>IF(A292=7,"",VLOOKUP(engines!$A292,LegendAndTables!$C$4:$D$11,2,FALSE))</f>
        <v>flex-fuel (unleaded/E85)</v>
      </c>
      <c r="H292" s="5">
        <f>IF(G292="","",IF(I292=0,_xlfn.XLOOKUP(J292,LegendAndTables!$D$14:$D$21,LegendAndTables!$C$14:$C$21,0,-1,2),_xlfn.XLOOKUP(J292,LegendAndTables!$E$14:$E$21,LegendAndTables!$C$14:$C$21,0,-1,2)))</f>
        <v>6</v>
      </c>
      <c r="I292" s="5">
        <f t="shared" si="81"/>
        <v>0</v>
      </c>
      <c r="J292" s="12">
        <f t="shared" si="72"/>
        <v>2832.9571106094809</v>
      </c>
      <c r="K292" s="12">
        <f t="shared" si="82"/>
        <v>7480</v>
      </c>
      <c r="L292" s="12">
        <f t="shared" si="83"/>
        <v>6742</v>
      </c>
      <c r="M292" s="14">
        <f>IF(G292="","",(4.966747+(23.27979-4.966747)/(1+(C292/463.6174)))*_xlfn.XLOOKUP(engines!G292,LegendAndTables!$D$4:$D$11,LegendAndTables!$E$4:$E$11,0,0,1)*IF(O292=0,1,1.2)*(1-0.01*H292))</f>
        <v>13.839107288293279</v>
      </c>
      <c r="N292" s="12">
        <f t="shared" si="73"/>
        <v>177.2</v>
      </c>
      <c r="O292" s="7">
        <v>0</v>
      </c>
      <c r="P292" s="7">
        <v>1480</v>
      </c>
      <c r="Q292" s="7">
        <v>738</v>
      </c>
      <c r="R292" s="12">
        <f t="shared" si="74"/>
        <v>530.20318312392601</v>
      </c>
      <c r="S292" s="15"/>
      <c r="T292" s="5" t="str">
        <f t="shared" si="84"/>
        <v/>
      </c>
      <c r="U292" s="5" t="str">
        <f>IF(A292&lt;&gt;7,"",VLOOKUP(engines!$A292,LegendAndTables!$C$4:$D$11,2,FALSE))</f>
        <v/>
      </c>
      <c r="V292" s="12" t="str">
        <f t="shared" si="85"/>
        <v/>
      </c>
      <c r="W292" s="12" t="str">
        <f t="shared" si="75"/>
        <v/>
      </c>
      <c r="X292" s="12" t="str">
        <f t="shared" si="76"/>
        <v/>
      </c>
      <c r="Y292" s="14" t="str">
        <f t="shared" si="86"/>
        <v/>
      </c>
      <c r="Z292" s="12" t="str">
        <f t="shared" si="77"/>
        <v/>
      </c>
      <c r="AA292" s="15"/>
      <c r="AB292" s="5" t="str">
        <f t="shared" si="87"/>
        <v>80502060,502,530</v>
      </c>
      <c r="AC292" s="5" t="str">
        <f t="shared" si="88"/>
        <v>80502060,flex-fuel (unleaded/E85),6,0,2832.95711060948,7480,6742,13.8391072882933</v>
      </c>
      <c r="AD292" s="5" t="str">
        <f t="shared" si="89"/>
        <v/>
      </c>
    </row>
    <row r="293" spans="1:30">
      <c r="A293" s="7">
        <v>1</v>
      </c>
      <c r="B293" s="5" t="str">
        <f t="shared" si="78"/>
        <v>11403081</v>
      </c>
      <c r="C293" s="7">
        <v>1403</v>
      </c>
      <c r="D293" s="12">
        <f t="shared" si="79"/>
        <v>1428</v>
      </c>
      <c r="E293" s="15"/>
      <c r="F293" s="5" t="str">
        <f t="shared" si="80"/>
        <v>11403081</v>
      </c>
      <c r="G293" s="5" t="str">
        <f>IF(A293=7,"",VLOOKUP(engines!$A293,LegendAndTables!$C$4:$D$11,2,FALSE))</f>
        <v>premium unleaded (recommended)</v>
      </c>
      <c r="H293" s="5">
        <f>IF(G293="","",IF(I293=0,_xlfn.XLOOKUP(J293,LegendAndTables!$D$14:$D$21,LegendAndTables!$C$14:$C$21,0,-1,2),_xlfn.XLOOKUP(J293,LegendAndTables!$E$14:$E$21,LegendAndTables!$C$14:$C$21,0,-1,2)))</f>
        <v>8</v>
      </c>
      <c r="I293" s="5">
        <f t="shared" si="81"/>
        <v>1</v>
      </c>
      <c r="J293" s="12">
        <f t="shared" si="72"/>
        <v>4998.8420358790727</v>
      </c>
      <c r="K293" s="12">
        <f t="shared" si="82"/>
        <v>7858.2000000000007</v>
      </c>
      <c r="L293" s="12">
        <f t="shared" si="83"/>
        <v>6994.2000000000007</v>
      </c>
      <c r="M293" s="14">
        <f>IF(G293="","",(4.966747+(23.27979-4.966747)/(1+(C293/463.6174)))*_xlfn.XLOOKUP(engines!G293,LegendAndTables!$D$4:$D$11,LegendAndTables!$E$4:$E$11,0,0,1)*IF(O293=0,1,1.2)*(1-0.01*H293))</f>
        <v>10.609842866272929</v>
      </c>
      <c r="N293" s="12">
        <f t="shared" si="73"/>
        <v>280.66500000000002</v>
      </c>
      <c r="O293" s="7">
        <v>1</v>
      </c>
      <c r="P293" s="7">
        <v>1484</v>
      </c>
      <c r="Q293" s="7">
        <v>864</v>
      </c>
      <c r="R293" s="12">
        <f t="shared" si="74"/>
        <v>1428.3906080097488</v>
      </c>
      <c r="S293" s="15"/>
      <c r="T293" s="5" t="str">
        <f t="shared" si="84"/>
        <v/>
      </c>
      <c r="U293" s="5" t="str">
        <f>IF(A293&lt;&gt;7,"",VLOOKUP(engines!$A293,LegendAndTables!$C$4:$D$11,2,FALSE))</f>
        <v/>
      </c>
      <c r="V293" s="12" t="str">
        <f t="shared" si="85"/>
        <v/>
      </c>
      <c r="W293" s="12" t="str">
        <f t="shared" si="75"/>
        <v/>
      </c>
      <c r="X293" s="12" t="str">
        <f t="shared" si="76"/>
        <v/>
      </c>
      <c r="Y293" s="14" t="str">
        <f t="shared" si="86"/>
        <v/>
      </c>
      <c r="Z293" s="12" t="str">
        <f t="shared" si="77"/>
        <v/>
      </c>
      <c r="AA293" s="15"/>
      <c r="AB293" s="5" t="str">
        <f t="shared" si="87"/>
        <v>11403081,1403,1428</v>
      </c>
      <c r="AC293" s="5" t="str">
        <f t="shared" si="88"/>
        <v>11403081,premium unleaded (recommended),8,1,4998.84203587907,7858.2,6994.2,10.6098428662729</v>
      </c>
      <c r="AD293" s="5" t="str">
        <f t="shared" si="89"/>
        <v/>
      </c>
    </row>
    <row r="294" spans="1:30">
      <c r="A294" s="7">
        <v>5</v>
      </c>
      <c r="B294" s="5" t="str">
        <f t="shared" si="78"/>
        <v>50813081</v>
      </c>
      <c r="C294" s="7">
        <v>813</v>
      </c>
      <c r="D294" s="12">
        <f t="shared" si="79"/>
        <v>1023</v>
      </c>
      <c r="E294" s="15"/>
      <c r="F294" s="5" t="str">
        <f t="shared" si="80"/>
        <v>50813081</v>
      </c>
      <c r="G294" s="5" t="str">
        <f>IF(A294=7,"",VLOOKUP(engines!$A294,LegendAndTables!$C$4:$D$11,2,FALSE))</f>
        <v>flex-fuel (premium unleaded recommended/E85)</v>
      </c>
      <c r="H294" s="5">
        <f>IF(G294="","",IF(I294=0,_xlfn.XLOOKUP(J294,LegendAndTables!$D$14:$D$21,LegendAndTables!$C$14:$C$21,0,-1,2),_xlfn.XLOOKUP(J294,LegendAndTables!$E$14:$E$21,LegendAndTables!$C$14:$C$21,0,-1,2)))</f>
        <v>8</v>
      </c>
      <c r="I294" s="5">
        <f t="shared" si="81"/>
        <v>1</v>
      </c>
      <c r="J294" s="12">
        <f t="shared" si="72"/>
        <v>3717.1661751594534</v>
      </c>
      <c r="K294" s="12">
        <f t="shared" si="82"/>
        <v>6420.75</v>
      </c>
      <c r="L294" s="12">
        <f t="shared" si="83"/>
        <v>5661.75</v>
      </c>
      <c r="M294" s="14">
        <f>IF(G294="","",(4.966747+(23.27979-4.966747)/(1+(C294/463.6174)))*_xlfn.XLOOKUP(engines!G294,LegendAndTables!$D$4:$D$11,LegendAndTables!$E$4:$E$11,0,0,1)*IF(O294=0,1,1.2)*(1-0.01*H294))</f>
        <v>13.851570612899296</v>
      </c>
      <c r="N294" s="12">
        <f t="shared" si="73"/>
        <v>218.71500000000003</v>
      </c>
      <c r="O294" s="7">
        <v>1</v>
      </c>
      <c r="P294" s="7">
        <v>115</v>
      </c>
      <c r="Q294" s="7">
        <v>759</v>
      </c>
      <c r="R294" s="12">
        <f t="shared" si="74"/>
        <v>1022.5091867036334</v>
      </c>
      <c r="S294" s="15"/>
      <c r="T294" s="5" t="str">
        <f t="shared" si="84"/>
        <v/>
      </c>
      <c r="U294" s="5" t="str">
        <f>IF(A294&lt;&gt;7,"",VLOOKUP(engines!$A294,LegendAndTables!$C$4:$D$11,2,FALSE))</f>
        <v/>
      </c>
      <c r="V294" s="12" t="str">
        <f t="shared" si="85"/>
        <v/>
      </c>
      <c r="W294" s="12" t="str">
        <f t="shared" si="75"/>
        <v/>
      </c>
      <c r="X294" s="12" t="str">
        <f t="shared" si="76"/>
        <v/>
      </c>
      <c r="Y294" s="14" t="str">
        <f t="shared" si="86"/>
        <v/>
      </c>
      <c r="Z294" s="12" t="str">
        <f t="shared" si="77"/>
        <v/>
      </c>
      <c r="AA294" s="15"/>
      <c r="AB294" s="5" t="str">
        <f t="shared" si="87"/>
        <v>50813081,813,1023</v>
      </c>
      <c r="AC294" s="5" t="str">
        <f t="shared" si="88"/>
        <v>50813081,flex-fuel (premium unleaded recommended/E85),8,1,3717.16617515945,6420.75,5661.75,13.8515706128993</v>
      </c>
      <c r="AD294" s="5" t="str">
        <f t="shared" si="89"/>
        <v/>
      </c>
    </row>
    <row r="295" spans="1:30">
      <c r="A295" s="7">
        <v>5</v>
      </c>
      <c r="B295" s="5" t="str">
        <f t="shared" si="78"/>
        <v>50716061</v>
      </c>
      <c r="C295" s="7">
        <v>716</v>
      </c>
      <c r="D295" s="12">
        <f t="shared" si="79"/>
        <v>798</v>
      </c>
      <c r="E295" s="15"/>
      <c r="F295" s="5" t="str">
        <f t="shared" si="80"/>
        <v>50716061</v>
      </c>
      <c r="G295" s="5" t="str">
        <f>IF(A295=7,"",VLOOKUP(engines!$A295,LegendAndTables!$C$4:$D$11,2,FALSE))</f>
        <v>flex-fuel (premium unleaded recommended/E85)</v>
      </c>
      <c r="H295" s="5">
        <f>IF(G295="","",IF(I295=0,_xlfn.XLOOKUP(J295,LegendAndTables!$D$14:$D$21,LegendAndTables!$C$14:$C$21,0,-1,2),_xlfn.XLOOKUP(J295,LegendAndTables!$E$14:$E$21,LegendAndTables!$C$14:$C$21,0,-1,2)))</f>
        <v>6</v>
      </c>
      <c r="I295" s="5">
        <f t="shared" si="81"/>
        <v>1</v>
      </c>
      <c r="J295" s="12">
        <f t="shared" si="72"/>
        <v>3433.5587205677834</v>
      </c>
      <c r="K295" s="12">
        <f t="shared" si="82"/>
        <v>7001.4000000000005</v>
      </c>
      <c r="L295" s="12">
        <f t="shared" si="83"/>
        <v>6389.4000000000005</v>
      </c>
      <c r="M295" s="14">
        <f>IF(G295="","",(4.966747+(23.27979-4.966747)/(1+(C295/463.6174)))*_xlfn.XLOOKUP(engines!G295,LegendAndTables!$D$4:$D$11,LegendAndTables!$E$4:$E$11,0,0,1)*IF(O295=0,1,1.2)*(1-0.01*H295))</f>
        <v>14.81891974546058</v>
      </c>
      <c r="N295" s="12">
        <f t="shared" si="73"/>
        <v>208.53000000000003</v>
      </c>
      <c r="O295" s="7">
        <v>1</v>
      </c>
      <c r="P295" s="7">
        <v>668</v>
      </c>
      <c r="Q295" s="7">
        <v>612</v>
      </c>
      <c r="R295" s="12">
        <f t="shared" si="74"/>
        <v>797.95850254879326</v>
      </c>
      <c r="S295" s="15"/>
      <c r="T295" s="5" t="str">
        <f t="shared" si="84"/>
        <v/>
      </c>
      <c r="U295" s="5" t="str">
        <f>IF(A295&lt;&gt;7,"",VLOOKUP(engines!$A295,LegendAndTables!$C$4:$D$11,2,FALSE))</f>
        <v/>
      </c>
      <c r="V295" s="12" t="str">
        <f t="shared" si="85"/>
        <v/>
      </c>
      <c r="W295" s="12" t="str">
        <f t="shared" si="75"/>
        <v/>
      </c>
      <c r="X295" s="12" t="str">
        <f t="shared" si="76"/>
        <v/>
      </c>
      <c r="Y295" s="14" t="str">
        <f t="shared" si="86"/>
        <v/>
      </c>
      <c r="Z295" s="12" t="str">
        <f t="shared" si="77"/>
        <v/>
      </c>
      <c r="AA295" s="15"/>
      <c r="AB295" s="5" t="str">
        <f t="shared" si="87"/>
        <v>50716061,716,798</v>
      </c>
      <c r="AC295" s="5" t="str">
        <f t="shared" si="88"/>
        <v>50716061,flex-fuel (premium unleaded recommended/E85),6,1,3433.55872056778,7001.4,6389.4,14.8189197454606</v>
      </c>
      <c r="AD295" s="5" t="str">
        <f t="shared" si="89"/>
        <v/>
      </c>
    </row>
    <row r="296" spans="1:30">
      <c r="A296" s="7">
        <v>7</v>
      </c>
      <c r="B296" s="5" t="str">
        <f t="shared" si="78"/>
        <v>70456604</v>
      </c>
      <c r="C296" s="7">
        <v>456</v>
      </c>
      <c r="D296" s="12">
        <f t="shared" si="79"/>
        <v>684</v>
      </c>
      <c r="E296" s="15"/>
      <c r="F296" s="5" t="str">
        <f t="shared" si="80"/>
        <v/>
      </c>
      <c r="G296" s="5" t="str">
        <f>IF(A296=7,"",VLOOKUP(engines!$A296,LegendAndTables!$C$4:$D$11,2,FALSE))</f>
        <v/>
      </c>
      <c r="H296" s="5" t="str">
        <f>IF(G296="","",IF(I296=0,_xlfn.XLOOKUP(J296,LegendAndTables!$D$14:$D$21,LegendAndTables!$C$14:$C$21,0,-1,2),_xlfn.XLOOKUP(J296,LegendAndTables!$E$14:$E$21,LegendAndTables!$C$14:$C$21,0,-1,2)))</f>
        <v/>
      </c>
      <c r="I296" s="5" t="str">
        <f t="shared" si="81"/>
        <v/>
      </c>
      <c r="J296" s="12" t="str">
        <f t="shared" si="72"/>
        <v/>
      </c>
      <c r="K296" s="12" t="str">
        <f t="shared" si="82"/>
        <v/>
      </c>
      <c r="L296" s="12" t="str">
        <f t="shared" si="83"/>
        <v/>
      </c>
      <c r="M296" s="14" t="str">
        <f>IF(G296="","",(4.966747+(23.27979-4.966747)/(1+(C296/463.6174)))*_xlfn.XLOOKUP(engines!G296,LegendAndTables!$D$4:$D$11,LegendAndTables!$E$4:$E$11,0,0,1)*IF(O296=0,1,1.2)*(1-0.01*H296))</f>
        <v/>
      </c>
      <c r="N296" s="12" t="str">
        <f t="shared" si="73"/>
        <v/>
      </c>
      <c r="O296" s="7">
        <v>1</v>
      </c>
      <c r="P296" s="7">
        <v>495</v>
      </c>
      <c r="Q296" s="7">
        <v>646</v>
      </c>
      <c r="R296" s="12" t="str">
        <f t="shared" si="74"/>
        <v/>
      </c>
      <c r="S296" s="15"/>
      <c r="T296" s="5" t="str">
        <f t="shared" si="84"/>
        <v>70456604</v>
      </c>
      <c r="U296" s="5" t="str">
        <f>IF(A296&lt;&gt;7,"",VLOOKUP(engines!$A296,LegendAndTables!$C$4:$D$11,2,FALSE))</f>
        <v>electric</v>
      </c>
      <c r="V296" s="12">
        <f t="shared" si="85"/>
        <v>380.03087231665768</v>
      </c>
      <c r="W296" s="12">
        <f t="shared" si="75"/>
        <v>894.76715288716093</v>
      </c>
      <c r="X296" s="12">
        <f t="shared" si="76"/>
        <v>97.390378579644377</v>
      </c>
      <c r="Y296" s="14">
        <f t="shared" si="86"/>
        <v>6.0421761912031782</v>
      </c>
      <c r="Z296" s="12">
        <f t="shared" si="77"/>
        <v>683.59455501925265</v>
      </c>
      <c r="AA296" s="15"/>
      <c r="AB296" s="5" t="str">
        <f t="shared" si="87"/>
        <v>70456604,456,684</v>
      </c>
      <c r="AC296" s="5" t="str">
        <f t="shared" si="88"/>
        <v/>
      </c>
      <c r="AD296" s="5" t="str">
        <f t="shared" si="89"/>
        <v>70456604,electric,380.030872316658,894.767152887161,97.3903785796444,6.04217619120318</v>
      </c>
    </row>
    <row r="297" spans="1:30">
      <c r="A297" s="7">
        <v>3</v>
      </c>
      <c r="B297" s="5" t="str">
        <f t="shared" si="78"/>
        <v>31498100</v>
      </c>
      <c r="C297" s="7">
        <v>1498</v>
      </c>
      <c r="D297" s="12">
        <f t="shared" si="79"/>
        <v>1942</v>
      </c>
      <c r="E297" s="15"/>
      <c r="F297" s="5" t="str">
        <f t="shared" si="80"/>
        <v>31498100</v>
      </c>
      <c r="G297" s="5" t="str">
        <f>IF(A297=7,"",VLOOKUP(engines!$A297,LegendAndTables!$C$4:$D$11,2,FALSE))</f>
        <v>premium unleaded (required)</v>
      </c>
      <c r="H297" s="5">
        <f>IF(G297="","",IF(I297=0,_xlfn.XLOOKUP(J297,LegendAndTables!$D$14:$D$21,LegendAndTables!$C$14:$C$21,0,-1,2),_xlfn.XLOOKUP(J297,LegendAndTables!$E$14:$E$21,LegendAndTables!$C$14:$C$21,0,-1,2)))</f>
        <v>10</v>
      </c>
      <c r="I297" s="5">
        <f t="shared" si="81"/>
        <v>0</v>
      </c>
      <c r="J297" s="12">
        <f t="shared" si="72"/>
        <v>5411.8497109826585</v>
      </c>
      <c r="K297" s="12">
        <f t="shared" si="82"/>
        <v>6221</v>
      </c>
      <c r="L297" s="12">
        <f t="shared" si="83"/>
        <v>5494</v>
      </c>
      <c r="M297" s="14">
        <f>IF(G297="","",(4.966747+(23.27979-4.966747)/(1+(C297/463.6174)))*_xlfn.XLOOKUP(engines!G297,LegendAndTables!$D$4:$D$11,LegendAndTables!$E$4:$E$11,0,0,1)*IF(O297=0,1,1.2)*(1-0.01*H297))</f>
        <v>8.6164030865074626</v>
      </c>
      <c r="N297" s="12">
        <f t="shared" si="73"/>
        <v>276.8</v>
      </c>
      <c r="O297" s="7">
        <v>0</v>
      </c>
      <c r="P297" s="7">
        <v>221</v>
      </c>
      <c r="Q297" s="7">
        <v>727</v>
      </c>
      <c r="R297" s="12">
        <f t="shared" si="74"/>
        <v>1941.5586765464607</v>
      </c>
      <c r="S297" s="15"/>
      <c r="T297" s="5" t="str">
        <f t="shared" si="84"/>
        <v/>
      </c>
      <c r="U297" s="5" t="str">
        <f>IF(A297&lt;&gt;7,"",VLOOKUP(engines!$A297,LegendAndTables!$C$4:$D$11,2,FALSE))</f>
        <v/>
      </c>
      <c r="V297" s="12" t="str">
        <f t="shared" si="85"/>
        <v/>
      </c>
      <c r="W297" s="12" t="str">
        <f t="shared" si="75"/>
        <v/>
      </c>
      <c r="X297" s="12" t="str">
        <f t="shared" si="76"/>
        <v/>
      </c>
      <c r="Y297" s="14" t="str">
        <f t="shared" si="86"/>
        <v/>
      </c>
      <c r="Z297" s="12" t="str">
        <f t="shared" si="77"/>
        <v/>
      </c>
      <c r="AA297" s="15"/>
      <c r="AB297" s="5" t="str">
        <f t="shared" si="87"/>
        <v>31498100,1498,1942</v>
      </c>
      <c r="AC297" s="5" t="str">
        <f t="shared" si="88"/>
        <v>31498100,premium unleaded (required),10,0,5411.84971098266,6221,5494,8.61640308650746</v>
      </c>
      <c r="AD297" s="5" t="str">
        <f t="shared" si="89"/>
        <v/>
      </c>
    </row>
    <row r="298" spans="1:30">
      <c r="A298" s="7">
        <v>8</v>
      </c>
      <c r="B298" s="5" t="str">
        <f t="shared" si="78"/>
        <v>80134030</v>
      </c>
      <c r="C298" s="7">
        <v>134</v>
      </c>
      <c r="D298" s="12">
        <f t="shared" si="79"/>
        <v>152</v>
      </c>
      <c r="E298" s="15"/>
      <c r="F298" s="5" t="str">
        <f t="shared" si="80"/>
        <v>80134030</v>
      </c>
      <c r="G298" s="5" t="str">
        <f>IF(A298=7,"",VLOOKUP(engines!$A298,LegendAndTables!$C$4:$D$11,2,FALSE))</f>
        <v>flex-fuel (unleaded/E85)</v>
      </c>
      <c r="H298" s="5">
        <f>IF(G298="","",IF(I298=0,_xlfn.XLOOKUP(J298,LegendAndTables!$D$14:$D$21,LegendAndTables!$C$14:$C$21,0,-1,2),_xlfn.XLOOKUP(J298,LegendAndTables!$E$14:$E$21,LegendAndTables!$C$14:$C$21,0,-1,2)))</f>
        <v>3</v>
      </c>
      <c r="I298" s="5">
        <f t="shared" si="81"/>
        <v>0</v>
      </c>
      <c r="J298" s="12">
        <f t="shared" si="72"/>
        <v>954.41595441595439</v>
      </c>
      <c r="K298" s="12">
        <f t="shared" si="82"/>
        <v>7243</v>
      </c>
      <c r="L298" s="12">
        <f t="shared" si="83"/>
        <v>6293</v>
      </c>
      <c r="M298" s="14">
        <f>IF(G298="","",(4.966747+(23.27979-4.966747)/(1+(C298/463.6174)))*_xlfn.XLOOKUP(engines!G298,LegendAndTables!$D$4:$D$11,LegendAndTables!$E$4:$E$11,0,0,1)*IF(O298=0,1,1.2)*(1-0.01*H298))</f>
        <v>19.900249619837226</v>
      </c>
      <c r="N298" s="12">
        <f t="shared" si="73"/>
        <v>140.4</v>
      </c>
      <c r="O298" s="7">
        <v>0</v>
      </c>
      <c r="P298" s="7">
        <v>1243</v>
      </c>
      <c r="Q298" s="7">
        <v>950</v>
      </c>
      <c r="R298" s="12">
        <f t="shared" si="74"/>
        <v>151.6262619388273</v>
      </c>
      <c r="S298" s="15"/>
      <c r="T298" s="5" t="str">
        <f t="shared" si="84"/>
        <v/>
      </c>
      <c r="U298" s="5" t="str">
        <f>IF(A298&lt;&gt;7,"",VLOOKUP(engines!$A298,LegendAndTables!$C$4:$D$11,2,FALSE))</f>
        <v/>
      </c>
      <c r="V298" s="12" t="str">
        <f t="shared" si="85"/>
        <v/>
      </c>
      <c r="W298" s="12" t="str">
        <f t="shared" si="75"/>
        <v/>
      </c>
      <c r="X298" s="12" t="str">
        <f t="shared" si="76"/>
        <v/>
      </c>
      <c r="Y298" s="14" t="str">
        <f t="shared" si="86"/>
        <v/>
      </c>
      <c r="Z298" s="12" t="str">
        <f t="shared" si="77"/>
        <v/>
      </c>
      <c r="AA298" s="15"/>
      <c r="AB298" s="5" t="str">
        <f t="shared" si="87"/>
        <v>80134030,134,152</v>
      </c>
      <c r="AC298" s="5" t="str">
        <f t="shared" si="88"/>
        <v>80134030,flex-fuel (unleaded/E85),3,0,954.415954415954,7243,6293,19.9002496198372</v>
      </c>
      <c r="AD298" s="5" t="str">
        <f t="shared" si="89"/>
        <v/>
      </c>
    </row>
    <row r="299" spans="1:30">
      <c r="A299" s="7">
        <v>6</v>
      </c>
      <c r="B299" s="5" t="str">
        <f t="shared" si="78"/>
        <v>61071080</v>
      </c>
      <c r="C299" s="7">
        <v>1071</v>
      </c>
      <c r="D299" s="12">
        <f t="shared" si="79"/>
        <v>1195</v>
      </c>
      <c r="E299" s="15"/>
      <c r="F299" s="5" t="str">
        <f t="shared" si="80"/>
        <v>61071080</v>
      </c>
      <c r="G299" s="5" t="str">
        <f>IF(A299=7,"",VLOOKUP(engines!$A299,LegendAndTables!$C$4:$D$11,2,FALSE))</f>
        <v>flex-fuel (premium unleaded required/E85)</v>
      </c>
      <c r="H299" s="5">
        <f>IF(G299="","",IF(I299=0,_xlfn.XLOOKUP(J299,LegendAndTables!$D$14:$D$21,LegendAndTables!$C$14:$C$21,0,-1,2),_xlfn.XLOOKUP(J299,LegendAndTables!$E$14:$E$21,LegendAndTables!$C$14:$C$21,0,-1,2)))</f>
        <v>8</v>
      </c>
      <c r="I299" s="5">
        <f t="shared" si="81"/>
        <v>0</v>
      </c>
      <c r="J299" s="12">
        <f t="shared" si="72"/>
        <v>4574.9679624092259</v>
      </c>
      <c r="K299" s="12">
        <f t="shared" si="82"/>
        <v>7345</v>
      </c>
      <c r="L299" s="12">
        <f t="shared" si="83"/>
        <v>6380</v>
      </c>
      <c r="M299" s="14">
        <f>IF(G299="","",(4.966747+(23.27979-4.966747)/(1+(C299/463.6174)))*_xlfn.XLOOKUP(engines!G299,LegendAndTables!$D$4:$D$11,LegendAndTables!$E$4:$E$11,0,0,1)*IF(O299=0,1,1.2)*(1-0.01*H299))</f>
        <v>10.721814144966777</v>
      </c>
      <c r="N299" s="12">
        <f t="shared" si="73"/>
        <v>234.10000000000002</v>
      </c>
      <c r="O299" s="7">
        <v>0</v>
      </c>
      <c r="P299" s="7">
        <v>1345</v>
      </c>
      <c r="Q299" s="7">
        <v>965</v>
      </c>
      <c r="R299" s="12">
        <f t="shared" si="74"/>
        <v>1195.3529395663852</v>
      </c>
      <c r="S299" s="15"/>
      <c r="T299" s="5" t="str">
        <f t="shared" si="84"/>
        <v/>
      </c>
      <c r="U299" s="5" t="str">
        <f>IF(A299&lt;&gt;7,"",VLOOKUP(engines!$A299,LegendAndTables!$C$4:$D$11,2,FALSE))</f>
        <v/>
      </c>
      <c r="V299" s="12" t="str">
        <f t="shared" si="85"/>
        <v/>
      </c>
      <c r="W299" s="12" t="str">
        <f t="shared" si="75"/>
        <v/>
      </c>
      <c r="X299" s="12" t="str">
        <f t="shared" si="76"/>
        <v/>
      </c>
      <c r="Y299" s="14" t="str">
        <f t="shared" si="86"/>
        <v/>
      </c>
      <c r="Z299" s="12" t="str">
        <f t="shared" si="77"/>
        <v/>
      </c>
      <c r="AA299" s="15"/>
      <c r="AB299" s="5" t="str">
        <f t="shared" si="87"/>
        <v>61071080,1071,1195</v>
      </c>
      <c r="AC299" s="5" t="str">
        <f t="shared" si="88"/>
        <v>61071080,flex-fuel (premium unleaded required/E85),8,0,4574.96796240923,7345,6380,10.7218141449668</v>
      </c>
      <c r="AD299" s="5" t="str">
        <f t="shared" si="89"/>
        <v/>
      </c>
    </row>
    <row r="300" spans="1:30">
      <c r="A300" s="7">
        <v>3</v>
      </c>
      <c r="B300" s="5" t="str">
        <f t="shared" si="78"/>
        <v>30586061</v>
      </c>
      <c r="C300" s="7">
        <v>586</v>
      </c>
      <c r="D300" s="12">
        <f t="shared" si="79"/>
        <v>671</v>
      </c>
      <c r="E300" s="15"/>
      <c r="F300" s="5" t="str">
        <f t="shared" si="80"/>
        <v>30586061</v>
      </c>
      <c r="G300" s="5" t="str">
        <f>IF(A300=7,"",VLOOKUP(engines!$A300,LegendAndTables!$C$4:$D$11,2,FALSE))</f>
        <v>premium unleaded (required)</v>
      </c>
      <c r="H300" s="5">
        <f>IF(G300="","",IF(I300=0,_xlfn.XLOOKUP(J300,LegendAndTables!$D$14:$D$21,LegendAndTables!$C$14:$C$21,0,-1,2),_xlfn.XLOOKUP(J300,LegendAndTables!$E$14:$E$21,LegendAndTables!$C$14:$C$21,0,-1,2)))</f>
        <v>6</v>
      </c>
      <c r="I300" s="5">
        <f t="shared" si="81"/>
        <v>1</v>
      </c>
      <c r="J300" s="12">
        <f t="shared" si="72"/>
        <v>3006.9786535303774</v>
      </c>
      <c r="K300" s="12">
        <f t="shared" si="82"/>
        <v>6936.3</v>
      </c>
      <c r="L300" s="12">
        <f t="shared" si="83"/>
        <v>6215.3</v>
      </c>
      <c r="M300" s="14">
        <f>IF(G300="","",(4.966747+(23.27979-4.966747)/(1+(C300/463.6174)))*_xlfn.XLOOKUP(engines!G300,LegendAndTables!$D$4:$D$11,LegendAndTables!$E$4:$E$11,0,0,1)*IF(O300=0,1,1.2)*(1-0.01*H300))</f>
        <v>15.168567591617055</v>
      </c>
      <c r="N300" s="12">
        <f t="shared" si="73"/>
        <v>194.88</v>
      </c>
      <c r="O300" s="7">
        <v>1</v>
      </c>
      <c r="P300" s="7">
        <v>606</v>
      </c>
      <c r="Q300" s="7">
        <v>721</v>
      </c>
      <c r="R300" s="12">
        <f t="shared" si="74"/>
        <v>671.37146980248008</v>
      </c>
      <c r="S300" s="15"/>
      <c r="T300" s="5" t="str">
        <f t="shared" si="84"/>
        <v/>
      </c>
      <c r="U300" s="5" t="str">
        <f>IF(A300&lt;&gt;7,"",VLOOKUP(engines!$A300,LegendAndTables!$C$4:$D$11,2,FALSE))</f>
        <v/>
      </c>
      <c r="V300" s="12" t="str">
        <f t="shared" si="85"/>
        <v/>
      </c>
      <c r="W300" s="12" t="str">
        <f t="shared" si="75"/>
        <v/>
      </c>
      <c r="X300" s="12" t="str">
        <f t="shared" si="76"/>
        <v/>
      </c>
      <c r="Y300" s="14" t="str">
        <f t="shared" si="86"/>
        <v/>
      </c>
      <c r="Z300" s="12" t="str">
        <f t="shared" si="77"/>
        <v/>
      </c>
      <c r="AA300" s="15"/>
      <c r="AB300" s="5" t="str">
        <f t="shared" si="87"/>
        <v>30586061,586,671</v>
      </c>
      <c r="AC300" s="5" t="str">
        <f t="shared" si="88"/>
        <v>30586061,premium unleaded (required),6,1,3006.97865353038,6936.3,6215.3,15.1685675916171</v>
      </c>
      <c r="AD300" s="5" t="str">
        <f t="shared" si="89"/>
        <v/>
      </c>
    </row>
    <row r="301" spans="1:30">
      <c r="A301" s="7">
        <v>4</v>
      </c>
      <c r="B301" s="5" t="str">
        <f t="shared" si="78"/>
        <v>40234040</v>
      </c>
      <c r="C301" s="7">
        <v>234</v>
      </c>
      <c r="D301" s="12">
        <f t="shared" si="79"/>
        <v>395</v>
      </c>
      <c r="E301" s="15"/>
      <c r="F301" s="5" t="str">
        <f t="shared" si="80"/>
        <v>40234040</v>
      </c>
      <c r="G301" s="5" t="str">
        <f>IF(A301=7,"",VLOOKUP(engines!$A301,LegendAndTables!$C$4:$D$11,2,FALSE))</f>
        <v>diesel</v>
      </c>
      <c r="H301" s="5">
        <f>IF(G301="","",IF(I301=0,_xlfn.XLOOKUP(J301,LegendAndTables!$D$14:$D$21,LegendAndTables!$C$14:$C$21,0,-1,2),_xlfn.XLOOKUP(J301,LegendAndTables!$E$14:$E$21,LegendAndTables!$C$14:$C$21,0,-1,2)))</f>
        <v>4</v>
      </c>
      <c r="I301" s="5">
        <f t="shared" si="81"/>
        <v>0</v>
      </c>
      <c r="J301" s="12">
        <f t="shared" si="72"/>
        <v>1555.8510638297871</v>
      </c>
      <c r="K301" s="12">
        <f t="shared" si="82"/>
        <v>5201</v>
      </c>
      <c r="L301" s="12">
        <f t="shared" si="83"/>
        <v>4216</v>
      </c>
      <c r="M301" s="14">
        <f>IF(G301="","",(4.966747+(23.27979-4.966747)/(1+(C301/463.6174)))*_xlfn.XLOOKUP(engines!G301,LegendAndTables!$D$4:$D$11,LegendAndTables!$E$4:$E$11,0,0,1)*IF(O301=0,1,1.2)*(1-0.01*H301))</f>
        <v>19.741931545742109</v>
      </c>
      <c r="N301" s="12">
        <f t="shared" si="73"/>
        <v>150.4</v>
      </c>
      <c r="O301" s="7">
        <v>0</v>
      </c>
      <c r="P301" s="7">
        <v>701</v>
      </c>
      <c r="Q301" s="7">
        <v>985</v>
      </c>
      <c r="R301" s="12">
        <f t="shared" si="74"/>
        <v>395.22336998563293</v>
      </c>
      <c r="S301" s="15"/>
      <c r="T301" s="5" t="str">
        <f t="shared" si="84"/>
        <v/>
      </c>
      <c r="U301" s="5" t="str">
        <f>IF(A301&lt;&gt;7,"",VLOOKUP(engines!$A301,LegendAndTables!$C$4:$D$11,2,FALSE))</f>
        <v/>
      </c>
      <c r="V301" s="12" t="str">
        <f t="shared" si="85"/>
        <v/>
      </c>
      <c r="W301" s="12" t="str">
        <f t="shared" si="75"/>
        <v/>
      </c>
      <c r="X301" s="12" t="str">
        <f t="shared" si="76"/>
        <v/>
      </c>
      <c r="Y301" s="14" t="str">
        <f t="shared" si="86"/>
        <v/>
      </c>
      <c r="Z301" s="12" t="str">
        <f t="shared" si="77"/>
        <v/>
      </c>
      <c r="AA301" s="15"/>
      <c r="AB301" s="5" t="str">
        <f t="shared" si="87"/>
        <v>40234040,234,395</v>
      </c>
      <c r="AC301" s="5" t="str">
        <f t="shared" si="88"/>
        <v>40234040,diesel,4,0,1555.85106382979,5201,4216,19.7419315457421</v>
      </c>
      <c r="AD301" s="5" t="str">
        <f t="shared" si="89"/>
        <v/>
      </c>
    </row>
    <row r="302" spans="1:30">
      <c r="A302" s="7">
        <v>4</v>
      </c>
      <c r="B302" s="5" t="str">
        <f t="shared" si="78"/>
        <v>40801080</v>
      </c>
      <c r="C302" s="7">
        <v>801</v>
      </c>
      <c r="D302" s="12">
        <f t="shared" si="79"/>
        <v>1181</v>
      </c>
      <c r="E302" s="15"/>
      <c r="F302" s="5" t="str">
        <f t="shared" si="80"/>
        <v>40801080</v>
      </c>
      <c r="G302" s="5" t="str">
        <f>IF(A302=7,"",VLOOKUP(engines!$A302,LegendAndTables!$C$4:$D$11,2,FALSE))</f>
        <v>diesel</v>
      </c>
      <c r="H302" s="5">
        <f>IF(G302="","",IF(I302=0,_xlfn.XLOOKUP(J302,LegendAndTables!$D$14:$D$21,LegendAndTables!$C$14:$C$21,0,-1,2),_xlfn.XLOOKUP(J302,LegendAndTables!$E$14:$E$21,LegendAndTables!$C$14:$C$21,0,-1,2)))</f>
        <v>8</v>
      </c>
      <c r="I302" s="5">
        <f t="shared" si="81"/>
        <v>0</v>
      </c>
      <c r="J302" s="12">
        <f t="shared" si="72"/>
        <v>3867.6967648478994</v>
      </c>
      <c r="K302" s="12">
        <f t="shared" si="82"/>
        <v>5441</v>
      </c>
      <c r="L302" s="12">
        <f t="shared" si="83"/>
        <v>4828</v>
      </c>
      <c r="M302" s="14">
        <f>IF(G302="","",(4.966747+(23.27979-4.966747)/(1+(C302/463.6174)))*_xlfn.XLOOKUP(engines!G302,LegendAndTables!$D$4:$D$11,LegendAndTables!$E$4:$E$11,0,0,1)*IF(O302=0,1,1.2)*(1-0.01*H302))</f>
        <v>12.895199121503458</v>
      </c>
      <c r="N302" s="12">
        <f t="shared" si="73"/>
        <v>207.10000000000002</v>
      </c>
      <c r="O302" s="7">
        <v>0</v>
      </c>
      <c r="P302" s="7">
        <v>941</v>
      </c>
      <c r="Q302" s="7">
        <v>613</v>
      </c>
      <c r="R302" s="12">
        <f t="shared" si="74"/>
        <v>1181.3881666201096</v>
      </c>
      <c r="S302" s="15"/>
      <c r="T302" s="5" t="str">
        <f t="shared" si="84"/>
        <v/>
      </c>
      <c r="U302" s="5" t="str">
        <f>IF(A302&lt;&gt;7,"",VLOOKUP(engines!$A302,LegendAndTables!$C$4:$D$11,2,FALSE))</f>
        <v/>
      </c>
      <c r="V302" s="12" t="str">
        <f t="shared" si="85"/>
        <v/>
      </c>
      <c r="W302" s="12" t="str">
        <f t="shared" si="75"/>
        <v/>
      </c>
      <c r="X302" s="12" t="str">
        <f t="shared" si="76"/>
        <v/>
      </c>
      <c r="Y302" s="14" t="str">
        <f t="shared" si="86"/>
        <v/>
      </c>
      <c r="Z302" s="12" t="str">
        <f t="shared" si="77"/>
        <v/>
      </c>
      <c r="AA302" s="15"/>
      <c r="AB302" s="5" t="str">
        <f t="shared" si="87"/>
        <v>40801080,801,1181</v>
      </c>
      <c r="AC302" s="5" t="str">
        <f t="shared" si="88"/>
        <v>40801080,diesel,8,0,3867.6967648479,5441,4828,12.8951991215035</v>
      </c>
      <c r="AD302" s="5" t="str">
        <f t="shared" si="89"/>
        <v/>
      </c>
    </row>
    <row r="303" spans="1:30">
      <c r="A303" s="7">
        <v>2</v>
      </c>
      <c r="B303" s="5" t="str">
        <f t="shared" si="78"/>
        <v>20861081</v>
      </c>
      <c r="C303" s="7">
        <v>861</v>
      </c>
      <c r="D303" s="12">
        <f t="shared" si="79"/>
        <v>962</v>
      </c>
      <c r="E303" s="15"/>
      <c r="F303" s="5" t="str">
        <f t="shared" si="80"/>
        <v>20861081</v>
      </c>
      <c r="G303" s="5" t="str">
        <f>IF(A303=7,"",VLOOKUP(engines!$A303,LegendAndTables!$C$4:$D$11,2,FALSE))</f>
        <v>regular unleaded</v>
      </c>
      <c r="H303" s="5">
        <f>IF(G303="","",IF(I303=0,_xlfn.XLOOKUP(J303,LegendAndTables!$D$14:$D$21,LegendAndTables!$C$14:$C$21,0,-1,2),_xlfn.XLOOKUP(J303,LegendAndTables!$E$14:$E$21,LegendAndTables!$C$14:$C$21,0,-1,2)))</f>
        <v>8</v>
      </c>
      <c r="I303" s="5">
        <f t="shared" si="81"/>
        <v>1</v>
      </c>
      <c r="J303" s="12">
        <f t="shared" si="72"/>
        <v>3847.958704833411</v>
      </c>
      <c r="K303" s="12">
        <f t="shared" si="82"/>
        <v>7067.55</v>
      </c>
      <c r="L303" s="12">
        <f t="shared" si="83"/>
        <v>6375.55</v>
      </c>
      <c r="M303" s="14">
        <f>IF(G303="","",(4.966747+(23.27979-4.966747)/(1+(C303/463.6174)))*_xlfn.XLOOKUP(engines!G303,LegendAndTables!$D$4:$D$11,LegendAndTables!$E$4:$E$11,0,0,1)*IF(O303=0,1,1.2)*(1-0.01*H303))</f>
        <v>12.559468497694493</v>
      </c>
      <c r="N303" s="12">
        <f t="shared" si="73"/>
        <v>223.75500000000002</v>
      </c>
      <c r="O303" s="7">
        <v>1</v>
      </c>
      <c r="P303" s="7">
        <v>731</v>
      </c>
      <c r="Q303" s="7">
        <v>692</v>
      </c>
      <c r="R303" s="12">
        <f t="shared" si="74"/>
        <v>961.64074712439276</v>
      </c>
      <c r="S303" s="15"/>
      <c r="T303" s="5" t="str">
        <f t="shared" si="84"/>
        <v/>
      </c>
      <c r="U303" s="5" t="str">
        <f>IF(A303&lt;&gt;7,"",VLOOKUP(engines!$A303,LegendAndTables!$C$4:$D$11,2,FALSE))</f>
        <v/>
      </c>
      <c r="V303" s="12" t="str">
        <f t="shared" si="85"/>
        <v/>
      </c>
      <c r="W303" s="12" t="str">
        <f t="shared" si="75"/>
        <v/>
      </c>
      <c r="X303" s="12" t="str">
        <f t="shared" si="76"/>
        <v/>
      </c>
      <c r="Y303" s="14" t="str">
        <f t="shared" si="86"/>
        <v/>
      </c>
      <c r="Z303" s="12" t="str">
        <f t="shared" si="77"/>
        <v/>
      </c>
      <c r="AA303" s="15"/>
      <c r="AB303" s="5" t="str">
        <f t="shared" si="87"/>
        <v>20861081,861,962</v>
      </c>
      <c r="AC303" s="5" t="str">
        <f t="shared" si="88"/>
        <v>20861081,regular unleaded,8,1,3847.95870483341,7067.55,6375.55,12.5594684976945</v>
      </c>
      <c r="AD303" s="5" t="str">
        <f t="shared" si="89"/>
        <v/>
      </c>
    </row>
    <row r="304" spans="1:30">
      <c r="A304" s="7">
        <v>4</v>
      </c>
      <c r="B304" s="5" t="str">
        <f t="shared" si="78"/>
        <v>40630061</v>
      </c>
      <c r="C304" s="7">
        <v>630</v>
      </c>
      <c r="D304" s="12">
        <f t="shared" si="79"/>
        <v>833</v>
      </c>
      <c r="E304" s="15"/>
      <c r="F304" s="5" t="str">
        <f t="shared" si="80"/>
        <v>40630061</v>
      </c>
      <c r="G304" s="5" t="str">
        <f>IF(A304=7,"",VLOOKUP(engines!$A304,LegendAndTables!$C$4:$D$11,2,FALSE))</f>
        <v>diesel</v>
      </c>
      <c r="H304" s="5">
        <f>IF(G304="","",IF(I304=0,_xlfn.XLOOKUP(J304,LegendAndTables!$D$14:$D$21,LegendAndTables!$C$14:$C$21,0,-1,2),_xlfn.XLOOKUP(J304,LegendAndTables!$E$14:$E$21,LegendAndTables!$C$14:$C$21,0,-1,2)))</f>
        <v>6</v>
      </c>
      <c r="I304" s="5">
        <f t="shared" si="81"/>
        <v>1</v>
      </c>
      <c r="J304" s="12">
        <f t="shared" si="72"/>
        <v>3157.8947368421054</v>
      </c>
      <c r="K304" s="12">
        <f t="shared" si="82"/>
        <v>6113.1</v>
      </c>
      <c r="L304" s="12">
        <f t="shared" si="83"/>
        <v>5385.1</v>
      </c>
      <c r="M304" s="14">
        <f>IF(G304="","",(4.966747+(23.27979-4.966747)/(1+(C304/463.6174)))*_xlfn.XLOOKUP(engines!G304,LegendAndTables!$D$4:$D$11,LegendAndTables!$E$4:$E$11,0,0,1)*IF(O304=0,1,1.2)*(1-0.01*H304))</f>
        <v>17.231596364439284</v>
      </c>
      <c r="N304" s="12">
        <f t="shared" si="73"/>
        <v>199.5</v>
      </c>
      <c r="O304" s="7">
        <v>1</v>
      </c>
      <c r="P304" s="7">
        <v>1322</v>
      </c>
      <c r="Q304" s="7">
        <v>728</v>
      </c>
      <c r="R304" s="12">
        <f t="shared" si="74"/>
        <v>833.05588889971307</v>
      </c>
      <c r="S304" s="15"/>
      <c r="T304" s="5" t="str">
        <f t="shared" si="84"/>
        <v/>
      </c>
      <c r="U304" s="5" t="str">
        <f>IF(A304&lt;&gt;7,"",VLOOKUP(engines!$A304,LegendAndTables!$C$4:$D$11,2,FALSE))</f>
        <v/>
      </c>
      <c r="V304" s="12" t="str">
        <f t="shared" si="85"/>
        <v/>
      </c>
      <c r="W304" s="12" t="str">
        <f t="shared" si="75"/>
        <v/>
      </c>
      <c r="X304" s="12" t="str">
        <f t="shared" si="76"/>
        <v/>
      </c>
      <c r="Y304" s="14" t="str">
        <f t="shared" si="86"/>
        <v/>
      </c>
      <c r="Z304" s="12" t="str">
        <f t="shared" si="77"/>
        <v/>
      </c>
      <c r="AA304" s="15"/>
      <c r="AB304" s="5" t="str">
        <f t="shared" si="87"/>
        <v>40630061,630,833</v>
      </c>
      <c r="AC304" s="5" t="str">
        <f t="shared" si="88"/>
        <v>40630061,diesel,6,1,3157.89473684211,6113.1,5385.1,17.2315963644393</v>
      </c>
      <c r="AD304" s="5" t="str">
        <f t="shared" si="89"/>
        <v/>
      </c>
    </row>
    <row r="305" spans="1:30">
      <c r="A305" s="7">
        <v>8</v>
      </c>
      <c r="B305" s="5" t="str">
        <f t="shared" si="78"/>
        <v>80577061</v>
      </c>
      <c r="C305" s="7">
        <v>577</v>
      </c>
      <c r="D305" s="12">
        <f t="shared" si="79"/>
        <v>615</v>
      </c>
      <c r="E305" s="15"/>
      <c r="F305" s="5" t="str">
        <f t="shared" si="80"/>
        <v>80577061</v>
      </c>
      <c r="G305" s="5" t="str">
        <f>IF(A305=7,"",VLOOKUP(engines!$A305,LegendAndTables!$C$4:$D$11,2,FALSE))</f>
        <v>flex-fuel (unleaded/E85)</v>
      </c>
      <c r="H305" s="5">
        <f>IF(G305="","",IF(I305=0,_xlfn.XLOOKUP(J305,LegendAndTables!$D$14:$D$21,LegendAndTables!$C$14:$C$21,0,-1,2),_xlfn.XLOOKUP(J305,LegendAndTables!$E$14:$E$21,LegendAndTables!$C$14:$C$21,0,-1,2)))</f>
        <v>6</v>
      </c>
      <c r="I305" s="5">
        <f t="shared" si="81"/>
        <v>1</v>
      </c>
      <c r="J305" s="12">
        <f t="shared" si="72"/>
        <v>2975.2236574109879</v>
      </c>
      <c r="K305" s="12">
        <f t="shared" si="82"/>
        <v>7465.5</v>
      </c>
      <c r="L305" s="12">
        <f t="shared" si="83"/>
        <v>6680.5</v>
      </c>
      <c r="M305" s="14">
        <f>IF(G305="","",(4.966747+(23.27979-4.966747)/(1+(C305/463.6174)))*_xlfn.XLOOKUP(engines!G305,LegendAndTables!$D$4:$D$11,LegendAndTables!$E$4:$E$11,0,0,1)*IF(O305=0,1,1.2)*(1-0.01*H305))</f>
        <v>15.842075319502985</v>
      </c>
      <c r="N305" s="12">
        <f t="shared" si="73"/>
        <v>193.935</v>
      </c>
      <c r="O305" s="7">
        <v>1</v>
      </c>
      <c r="P305" s="7">
        <v>1110</v>
      </c>
      <c r="Q305" s="7">
        <v>785</v>
      </c>
      <c r="R305" s="12">
        <f t="shared" si="74"/>
        <v>615.02703491210241</v>
      </c>
      <c r="S305" s="15"/>
      <c r="T305" s="5" t="str">
        <f t="shared" si="84"/>
        <v/>
      </c>
      <c r="U305" s="5" t="str">
        <f>IF(A305&lt;&gt;7,"",VLOOKUP(engines!$A305,LegendAndTables!$C$4:$D$11,2,FALSE))</f>
        <v/>
      </c>
      <c r="V305" s="12" t="str">
        <f t="shared" si="85"/>
        <v/>
      </c>
      <c r="W305" s="12" t="str">
        <f t="shared" si="75"/>
        <v/>
      </c>
      <c r="X305" s="12" t="str">
        <f t="shared" si="76"/>
        <v/>
      </c>
      <c r="Y305" s="14" t="str">
        <f t="shared" si="86"/>
        <v/>
      </c>
      <c r="Z305" s="12" t="str">
        <f t="shared" si="77"/>
        <v/>
      </c>
      <c r="AA305" s="15"/>
      <c r="AB305" s="5" t="str">
        <f t="shared" si="87"/>
        <v>80577061,577,615</v>
      </c>
      <c r="AC305" s="5" t="str">
        <f t="shared" si="88"/>
        <v>80577061,flex-fuel (unleaded/E85),6,1,2975.22365741099,7465.5,6680.5,15.842075319503</v>
      </c>
      <c r="AD305" s="5" t="str">
        <f t="shared" si="89"/>
        <v/>
      </c>
    </row>
    <row r="306" spans="1:30">
      <c r="A306" s="7">
        <v>2</v>
      </c>
      <c r="B306" s="5" t="str">
        <f t="shared" si="78"/>
        <v>20762080</v>
      </c>
      <c r="C306" s="7">
        <v>762</v>
      </c>
      <c r="D306" s="12">
        <f t="shared" si="79"/>
        <v>796</v>
      </c>
      <c r="E306" s="15"/>
      <c r="F306" s="5" t="str">
        <f t="shared" si="80"/>
        <v>20762080</v>
      </c>
      <c r="G306" s="5" t="str">
        <f>IF(A306=7,"",VLOOKUP(engines!$A306,LegendAndTables!$C$4:$D$11,2,FALSE))</f>
        <v>regular unleaded</v>
      </c>
      <c r="H306" s="5">
        <f>IF(G306="","",IF(I306=0,_xlfn.XLOOKUP(J306,LegendAndTables!$D$14:$D$21,LegendAndTables!$C$14:$C$21,0,-1,2),_xlfn.XLOOKUP(J306,LegendAndTables!$E$14:$E$21,LegendAndTables!$C$14:$C$21,0,-1,2)))</f>
        <v>8</v>
      </c>
      <c r="I306" s="5">
        <f t="shared" si="81"/>
        <v>0</v>
      </c>
      <c r="J306" s="12">
        <f t="shared" si="72"/>
        <v>3750</v>
      </c>
      <c r="K306" s="12">
        <f t="shared" si="82"/>
        <v>7469</v>
      </c>
      <c r="L306" s="12">
        <f t="shared" si="83"/>
        <v>6818</v>
      </c>
      <c r="M306" s="14">
        <f>IF(G306="","",(4.966747+(23.27979-4.966747)/(1+(C306/463.6174)))*_xlfn.XLOOKUP(engines!G306,LegendAndTables!$D$4:$D$11,LegendAndTables!$E$4:$E$11,0,0,1)*IF(O306=0,1,1.2)*(1-0.01*H306))</f>
        <v>10.942542731718985</v>
      </c>
      <c r="N306" s="12">
        <f t="shared" si="73"/>
        <v>203.2</v>
      </c>
      <c r="O306" s="7">
        <v>0</v>
      </c>
      <c r="P306" s="7">
        <v>1469</v>
      </c>
      <c r="Q306" s="7">
        <v>651</v>
      </c>
      <c r="R306" s="12">
        <f t="shared" si="74"/>
        <v>795.83921684736265</v>
      </c>
      <c r="S306" s="15"/>
      <c r="T306" s="5" t="str">
        <f t="shared" si="84"/>
        <v/>
      </c>
      <c r="U306" s="5" t="str">
        <f>IF(A306&lt;&gt;7,"",VLOOKUP(engines!$A306,LegendAndTables!$C$4:$D$11,2,FALSE))</f>
        <v/>
      </c>
      <c r="V306" s="12" t="str">
        <f t="shared" si="85"/>
        <v/>
      </c>
      <c r="W306" s="12" t="str">
        <f t="shared" si="75"/>
        <v/>
      </c>
      <c r="X306" s="12" t="str">
        <f t="shared" si="76"/>
        <v/>
      </c>
      <c r="Y306" s="14" t="str">
        <f t="shared" si="86"/>
        <v/>
      </c>
      <c r="Z306" s="12" t="str">
        <f t="shared" si="77"/>
        <v/>
      </c>
      <c r="AA306" s="15"/>
      <c r="AB306" s="5" t="str">
        <f t="shared" si="87"/>
        <v>20762080,762,796</v>
      </c>
      <c r="AC306" s="5" t="str">
        <f t="shared" si="88"/>
        <v>20762080,regular unleaded,8,0,3750,7469,6818,10.942542731719</v>
      </c>
      <c r="AD306" s="5" t="str">
        <f t="shared" si="89"/>
        <v/>
      </c>
    </row>
    <row r="307" spans="1:30">
      <c r="A307" s="7">
        <v>3</v>
      </c>
      <c r="B307" s="5" t="str">
        <f t="shared" si="78"/>
        <v>31325081</v>
      </c>
      <c r="C307" s="7">
        <v>1325</v>
      </c>
      <c r="D307" s="12">
        <f t="shared" si="79"/>
        <v>1678</v>
      </c>
      <c r="E307" s="15"/>
      <c r="F307" s="5" t="str">
        <f t="shared" si="80"/>
        <v>31325081</v>
      </c>
      <c r="G307" s="5" t="str">
        <f>IF(A307=7,"",VLOOKUP(engines!$A307,LegendAndTables!$C$4:$D$11,2,FALSE))</f>
        <v>premium unleaded (required)</v>
      </c>
      <c r="H307" s="5">
        <f>IF(G307="","",IF(I307=0,_xlfn.XLOOKUP(J307,LegendAndTables!$D$14:$D$21,LegendAndTables!$C$14:$C$21,0,-1,2),_xlfn.XLOOKUP(J307,LegendAndTables!$E$14:$E$21,LegendAndTables!$C$14:$C$21,0,-1,2)))</f>
        <v>8</v>
      </c>
      <c r="I307" s="5">
        <f t="shared" si="81"/>
        <v>1</v>
      </c>
      <c r="J307" s="12">
        <f t="shared" si="72"/>
        <v>4862.8314524268271</v>
      </c>
      <c r="K307" s="12">
        <f t="shared" si="82"/>
        <v>6356.7</v>
      </c>
      <c r="L307" s="12">
        <f t="shared" si="83"/>
        <v>5622.7</v>
      </c>
      <c r="M307" s="14">
        <f>IF(G307="","",(4.966747+(23.27979-4.966747)/(1+(C307/463.6174)))*_xlfn.XLOOKUP(engines!G307,LegendAndTables!$D$4:$D$11,LegendAndTables!$E$4:$E$11,0,0,1)*IF(O307=0,1,1.2)*(1-0.01*H307))</f>
        <v>11.045491647219178</v>
      </c>
      <c r="N307" s="12">
        <f t="shared" si="73"/>
        <v>272.47500000000002</v>
      </c>
      <c r="O307" s="7">
        <v>1</v>
      </c>
      <c r="P307" s="7">
        <v>54</v>
      </c>
      <c r="Q307" s="7">
        <v>734</v>
      </c>
      <c r="R307" s="12">
        <f t="shared" si="74"/>
        <v>1678.0246171036413</v>
      </c>
      <c r="S307" s="15"/>
      <c r="T307" s="5" t="str">
        <f t="shared" si="84"/>
        <v/>
      </c>
      <c r="U307" s="5" t="str">
        <f>IF(A307&lt;&gt;7,"",VLOOKUP(engines!$A307,LegendAndTables!$C$4:$D$11,2,FALSE))</f>
        <v/>
      </c>
      <c r="V307" s="12" t="str">
        <f t="shared" si="85"/>
        <v/>
      </c>
      <c r="W307" s="12" t="str">
        <f t="shared" si="75"/>
        <v/>
      </c>
      <c r="X307" s="12" t="str">
        <f t="shared" si="76"/>
        <v/>
      </c>
      <c r="Y307" s="14" t="str">
        <f t="shared" si="86"/>
        <v/>
      </c>
      <c r="Z307" s="12" t="str">
        <f t="shared" si="77"/>
        <v/>
      </c>
      <c r="AA307" s="15"/>
      <c r="AB307" s="5" t="str">
        <f t="shared" si="87"/>
        <v>31325081,1325,1678</v>
      </c>
      <c r="AC307" s="5" t="str">
        <f t="shared" si="88"/>
        <v>31325081,premium unleaded (required),8,1,4862.83145242683,6356.7,5622.7,11.0454916472192</v>
      </c>
      <c r="AD307" s="5" t="str">
        <f t="shared" si="89"/>
        <v/>
      </c>
    </row>
    <row r="308" spans="1:30">
      <c r="A308" s="7">
        <v>3</v>
      </c>
      <c r="B308" s="5" t="str">
        <f t="shared" si="78"/>
        <v>31139081</v>
      </c>
      <c r="C308" s="7">
        <v>1139</v>
      </c>
      <c r="D308" s="12">
        <f t="shared" si="79"/>
        <v>1420</v>
      </c>
      <c r="E308" s="15"/>
      <c r="F308" s="5" t="str">
        <f t="shared" si="80"/>
        <v>31139081</v>
      </c>
      <c r="G308" s="5" t="str">
        <f>IF(A308=7,"",VLOOKUP(engines!$A308,LegendAndTables!$C$4:$D$11,2,FALSE))</f>
        <v>premium unleaded (required)</v>
      </c>
      <c r="H308" s="5">
        <f>IF(G308="","",IF(I308=0,_xlfn.XLOOKUP(J308,LegendAndTables!$D$14:$D$21,LegendAndTables!$C$14:$C$21,0,-1,2),_xlfn.XLOOKUP(J308,LegendAndTables!$E$14:$E$21,LegendAndTables!$C$14:$C$21,0,-1,2)))</f>
        <v>8</v>
      </c>
      <c r="I308" s="5">
        <f t="shared" si="81"/>
        <v>1</v>
      </c>
      <c r="J308" s="12">
        <f t="shared" si="72"/>
        <v>4502.9551878866951</v>
      </c>
      <c r="K308" s="12">
        <f t="shared" si="82"/>
        <v>6344.1</v>
      </c>
      <c r="L308" s="12">
        <f t="shared" si="83"/>
        <v>5710.1</v>
      </c>
      <c r="M308" s="14">
        <f>IF(G308="","",(4.966747+(23.27979-4.966747)/(1+(C308/463.6174)))*_xlfn.XLOOKUP(engines!G308,LegendAndTables!$D$4:$D$11,LegendAndTables!$E$4:$E$11,0,0,1)*IF(O308=0,1,1.2)*(1-0.01*H308))</f>
        <v>11.671949964429341</v>
      </c>
      <c r="N308" s="12">
        <f t="shared" si="73"/>
        <v>252.94500000000002</v>
      </c>
      <c r="O308" s="7">
        <v>1</v>
      </c>
      <c r="P308" s="7">
        <v>42</v>
      </c>
      <c r="Q308" s="7">
        <v>634</v>
      </c>
      <c r="R308" s="12">
        <f t="shared" si="74"/>
        <v>1420.3892338555963</v>
      </c>
      <c r="S308" s="15"/>
      <c r="T308" s="5" t="str">
        <f t="shared" si="84"/>
        <v/>
      </c>
      <c r="U308" s="5" t="str">
        <f>IF(A308&lt;&gt;7,"",VLOOKUP(engines!$A308,LegendAndTables!$C$4:$D$11,2,FALSE))</f>
        <v/>
      </c>
      <c r="V308" s="12" t="str">
        <f t="shared" si="85"/>
        <v/>
      </c>
      <c r="W308" s="12" t="str">
        <f t="shared" si="75"/>
        <v/>
      </c>
      <c r="X308" s="12" t="str">
        <f t="shared" si="76"/>
        <v/>
      </c>
      <c r="Y308" s="14" t="str">
        <f t="shared" si="86"/>
        <v/>
      </c>
      <c r="Z308" s="12" t="str">
        <f t="shared" si="77"/>
        <v/>
      </c>
      <c r="AA308" s="15"/>
      <c r="AB308" s="5" t="str">
        <f t="shared" si="87"/>
        <v>31139081,1139,1420</v>
      </c>
      <c r="AC308" s="5" t="str">
        <f t="shared" si="88"/>
        <v>31139081,premium unleaded (required),8,1,4502.9551878867,6344.1,5710.1,11.6719499644293</v>
      </c>
      <c r="AD308" s="5" t="str">
        <f t="shared" si="89"/>
        <v/>
      </c>
    </row>
    <row r="309" spans="1:30">
      <c r="A309" s="7">
        <v>5</v>
      </c>
      <c r="B309" s="5" t="str">
        <f t="shared" si="78"/>
        <v>50740080</v>
      </c>
      <c r="C309" s="7">
        <v>740</v>
      </c>
      <c r="D309" s="12">
        <f t="shared" si="79"/>
        <v>951</v>
      </c>
      <c r="E309" s="15"/>
      <c r="F309" s="5" t="str">
        <f t="shared" si="80"/>
        <v>50740080</v>
      </c>
      <c r="G309" s="5" t="str">
        <f>IF(A309=7,"",VLOOKUP(engines!$A309,LegendAndTables!$C$4:$D$11,2,FALSE))</f>
        <v>flex-fuel (premium unleaded recommended/E85)</v>
      </c>
      <c r="H309" s="5">
        <f>IF(G309="","",IF(I309=0,_xlfn.XLOOKUP(J309,LegendAndTables!$D$14:$D$21,LegendAndTables!$C$14:$C$21,0,-1,2),_xlfn.XLOOKUP(J309,LegendAndTables!$E$14:$E$21,LegendAndTables!$C$14:$C$21,0,-1,2)))</f>
        <v>8</v>
      </c>
      <c r="I309" s="5">
        <f t="shared" si="81"/>
        <v>0</v>
      </c>
      <c r="J309" s="12">
        <f t="shared" si="72"/>
        <v>3681.5920398009953</v>
      </c>
      <c r="K309" s="12">
        <f t="shared" si="82"/>
        <v>6519</v>
      </c>
      <c r="L309" s="12">
        <f t="shared" si="83"/>
        <v>5540</v>
      </c>
      <c r="M309" s="14">
        <f>IF(G309="","",(4.966747+(23.27979-4.966747)/(1+(C309/463.6174)))*_xlfn.XLOOKUP(engines!G309,LegendAndTables!$D$4:$D$11,LegendAndTables!$E$4:$E$11,0,0,1)*IF(O309=0,1,1.2)*(1-0.01*H309))</f>
        <v>11.943754982268441</v>
      </c>
      <c r="N309" s="12">
        <f t="shared" si="73"/>
        <v>201</v>
      </c>
      <c r="O309" s="7">
        <v>0</v>
      </c>
      <c r="P309" s="7">
        <v>519</v>
      </c>
      <c r="Q309" s="7">
        <v>979</v>
      </c>
      <c r="R309" s="12">
        <f t="shared" si="74"/>
        <v>951.15066695669191</v>
      </c>
      <c r="S309" s="15"/>
      <c r="T309" s="5" t="str">
        <f t="shared" si="84"/>
        <v/>
      </c>
      <c r="U309" s="5" t="str">
        <f>IF(A309&lt;&gt;7,"",VLOOKUP(engines!$A309,LegendAndTables!$C$4:$D$11,2,FALSE))</f>
        <v/>
      </c>
      <c r="V309" s="12" t="str">
        <f t="shared" si="85"/>
        <v/>
      </c>
      <c r="W309" s="12" t="str">
        <f t="shared" si="75"/>
        <v/>
      </c>
      <c r="X309" s="12" t="str">
        <f t="shared" si="76"/>
        <v/>
      </c>
      <c r="Y309" s="14" t="str">
        <f t="shared" si="86"/>
        <v/>
      </c>
      <c r="Z309" s="12" t="str">
        <f t="shared" si="77"/>
        <v/>
      </c>
      <c r="AA309" s="15"/>
      <c r="AB309" s="5" t="str">
        <f t="shared" si="87"/>
        <v>50740080,740,951</v>
      </c>
      <c r="AC309" s="5" t="str">
        <f t="shared" si="88"/>
        <v>50740080,flex-fuel (premium unleaded recommended/E85),8,0,3681.592039801,6519,5540,11.9437549822684</v>
      </c>
      <c r="AD309" s="5" t="str">
        <f t="shared" si="89"/>
        <v/>
      </c>
    </row>
    <row r="310" spans="1:30">
      <c r="A310" s="7">
        <v>6</v>
      </c>
      <c r="B310" s="5" t="str">
        <f t="shared" si="78"/>
        <v>61315100</v>
      </c>
      <c r="C310" s="7">
        <v>1315</v>
      </c>
      <c r="D310" s="12">
        <f t="shared" si="79"/>
        <v>1473</v>
      </c>
      <c r="E310" s="15"/>
      <c r="F310" s="5" t="str">
        <f t="shared" si="80"/>
        <v>61315100</v>
      </c>
      <c r="G310" s="5" t="str">
        <f>IF(A310=7,"",VLOOKUP(engines!$A310,LegendAndTables!$C$4:$D$11,2,FALSE))</f>
        <v>flex-fuel (premium unleaded required/E85)</v>
      </c>
      <c r="H310" s="5">
        <f>IF(G310="","",IF(I310=0,_xlfn.XLOOKUP(J310,LegendAndTables!$D$14:$D$21,LegendAndTables!$C$14:$C$21,0,-1,2),_xlfn.XLOOKUP(J310,LegendAndTables!$E$14:$E$21,LegendAndTables!$C$14:$C$21,0,-1,2)))</f>
        <v>10</v>
      </c>
      <c r="I310" s="5">
        <f t="shared" si="81"/>
        <v>0</v>
      </c>
      <c r="J310" s="12">
        <f t="shared" si="72"/>
        <v>5087.0406189555124</v>
      </c>
      <c r="K310" s="12">
        <f t="shared" si="82"/>
        <v>7191</v>
      </c>
      <c r="L310" s="12">
        <f t="shared" si="83"/>
        <v>6358</v>
      </c>
      <c r="M310" s="14">
        <f>IF(G310="","",(4.966747+(23.27979-4.966747)/(1+(C310/463.6174)))*_xlfn.XLOOKUP(engines!G310,LegendAndTables!$D$4:$D$11,LegendAndTables!$E$4:$E$11,0,0,1)*IF(O310=0,1,1.2)*(1-0.01*H310))</f>
        <v>9.7305153032510834</v>
      </c>
      <c r="N310" s="12">
        <f t="shared" si="73"/>
        <v>258.5</v>
      </c>
      <c r="O310" s="7">
        <v>0</v>
      </c>
      <c r="P310" s="7">
        <v>1191</v>
      </c>
      <c r="Q310" s="7">
        <v>833</v>
      </c>
      <c r="R310" s="12">
        <f t="shared" si="74"/>
        <v>1472.762071160869</v>
      </c>
      <c r="S310" s="15"/>
      <c r="T310" s="5" t="str">
        <f t="shared" si="84"/>
        <v/>
      </c>
      <c r="U310" s="5" t="str">
        <f>IF(A310&lt;&gt;7,"",VLOOKUP(engines!$A310,LegendAndTables!$C$4:$D$11,2,FALSE))</f>
        <v/>
      </c>
      <c r="V310" s="12" t="str">
        <f t="shared" si="85"/>
        <v/>
      </c>
      <c r="W310" s="12" t="str">
        <f t="shared" si="75"/>
        <v/>
      </c>
      <c r="X310" s="12" t="str">
        <f t="shared" si="76"/>
        <v/>
      </c>
      <c r="Y310" s="14" t="str">
        <f t="shared" si="86"/>
        <v/>
      </c>
      <c r="Z310" s="12" t="str">
        <f t="shared" si="77"/>
        <v/>
      </c>
      <c r="AA310" s="15"/>
      <c r="AB310" s="5" t="str">
        <f t="shared" si="87"/>
        <v>61315100,1315,1473</v>
      </c>
      <c r="AC310" s="5" t="str">
        <f t="shared" si="88"/>
        <v>61315100,flex-fuel (premium unleaded required/E85),10,0,5087.04061895551,7191,6358,9.73051530325108</v>
      </c>
      <c r="AD310" s="5" t="str">
        <f t="shared" si="89"/>
        <v/>
      </c>
    </row>
    <row r="311" spans="1:30">
      <c r="A311" s="7">
        <v>4</v>
      </c>
      <c r="B311" s="5" t="str">
        <f t="shared" si="78"/>
        <v>41319100</v>
      </c>
      <c r="C311" s="7">
        <v>1319</v>
      </c>
      <c r="D311" s="12">
        <f t="shared" si="79"/>
        <v>1886</v>
      </c>
      <c r="E311" s="15"/>
      <c r="F311" s="5" t="str">
        <f t="shared" si="80"/>
        <v>41319100</v>
      </c>
      <c r="G311" s="5" t="str">
        <f>IF(A311=7,"",VLOOKUP(engines!$A311,LegendAndTables!$C$4:$D$11,2,FALSE))</f>
        <v>diesel</v>
      </c>
      <c r="H311" s="5">
        <f>IF(G311="","",IF(I311=0,_xlfn.XLOOKUP(J311,LegendAndTables!$D$14:$D$21,LegendAndTables!$C$14:$C$21,0,-1,2),_xlfn.XLOOKUP(J311,LegendAndTables!$E$14:$E$21,LegendAndTables!$C$14:$C$21,0,-1,2)))</f>
        <v>10</v>
      </c>
      <c r="I311" s="5">
        <f t="shared" si="81"/>
        <v>0</v>
      </c>
      <c r="J311" s="12">
        <f t="shared" si="72"/>
        <v>5094.6311317110858</v>
      </c>
      <c r="K311" s="12">
        <f t="shared" si="82"/>
        <v>5553</v>
      </c>
      <c r="L311" s="12">
        <f t="shared" si="83"/>
        <v>4981</v>
      </c>
      <c r="M311" s="14">
        <f>IF(G311="","",(4.966747+(23.27979-4.966747)/(1+(C311/463.6174)))*_xlfn.XLOOKUP(engines!G311,LegendAndTables!$D$4:$D$11,LegendAndTables!$E$4:$E$11,0,0,1)*IF(O311=0,1,1.2)*(1-0.01*H311))</f>
        <v>10.507907869503395</v>
      </c>
      <c r="N311" s="12">
        <f t="shared" si="73"/>
        <v>258.89999999999998</v>
      </c>
      <c r="O311" s="7">
        <v>0</v>
      </c>
      <c r="P311" s="7">
        <v>1053</v>
      </c>
      <c r="Q311" s="7">
        <v>572</v>
      </c>
      <c r="R311" s="12">
        <f t="shared" si="74"/>
        <v>1885.6262507327726</v>
      </c>
      <c r="S311" s="15"/>
      <c r="T311" s="5" t="str">
        <f t="shared" si="84"/>
        <v/>
      </c>
      <c r="U311" s="5" t="str">
        <f>IF(A311&lt;&gt;7,"",VLOOKUP(engines!$A311,LegendAndTables!$C$4:$D$11,2,FALSE))</f>
        <v/>
      </c>
      <c r="V311" s="12" t="str">
        <f t="shared" si="85"/>
        <v/>
      </c>
      <c r="W311" s="12" t="str">
        <f t="shared" si="75"/>
        <v/>
      </c>
      <c r="X311" s="12" t="str">
        <f t="shared" si="76"/>
        <v/>
      </c>
      <c r="Y311" s="14" t="str">
        <f t="shared" si="86"/>
        <v/>
      </c>
      <c r="Z311" s="12" t="str">
        <f t="shared" si="77"/>
        <v/>
      </c>
      <c r="AA311" s="15"/>
      <c r="AB311" s="5" t="str">
        <f t="shared" si="87"/>
        <v>41319100,1319,1886</v>
      </c>
      <c r="AC311" s="5" t="str">
        <f t="shared" si="88"/>
        <v>41319100,diesel,10,0,5094.63113171109,5553,4981,10.5079078695034</v>
      </c>
      <c r="AD311" s="5" t="str">
        <f t="shared" si="89"/>
        <v/>
      </c>
    </row>
    <row r="312" spans="1:30">
      <c r="A312" s="7">
        <v>6</v>
      </c>
      <c r="B312" s="5" t="str">
        <f t="shared" si="78"/>
        <v>60335040</v>
      </c>
      <c r="C312" s="7">
        <v>335</v>
      </c>
      <c r="D312" s="12">
        <f t="shared" si="79"/>
        <v>365</v>
      </c>
      <c r="E312" s="15"/>
      <c r="F312" s="5" t="str">
        <f t="shared" si="80"/>
        <v>60335040</v>
      </c>
      <c r="G312" s="5" t="str">
        <f>IF(A312=7,"",VLOOKUP(engines!$A312,LegendAndTables!$C$4:$D$11,2,FALSE))</f>
        <v>flex-fuel (premium unleaded required/E85)</v>
      </c>
      <c r="H312" s="5">
        <f>IF(G312="","",IF(I312=0,_xlfn.XLOOKUP(J312,LegendAndTables!$D$14:$D$21,LegendAndTables!$C$14:$C$21,0,-1,2),_xlfn.XLOOKUP(J312,LegendAndTables!$E$14:$E$21,LegendAndTables!$C$14:$C$21,0,-1,2)))</f>
        <v>4</v>
      </c>
      <c r="I312" s="5">
        <f t="shared" si="81"/>
        <v>0</v>
      </c>
      <c r="J312" s="12">
        <f t="shared" si="72"/>
        <v>2087.2274143302179</v>
      </c>
      <c r="K312" s="12">
        <f t="shared" si="82"/>
        <v>7178</v>
      </c>
      <c r="L312" s="12">
        <f t="shared" si="83"/>
        <v>6530</v>
      </c>
      <c r="M312" s="14">
        <f>IF(G312="","",(4.966747+(23.27979-4.966747)/(1+(C312/463.6174)))*_xlfn.XLOOKUP(engines!G312,LegendAndTables!$D$4:$D$11,LegendAndTables!$E$4:$E$11,0,0,1)*IF(O312=0,1,1.2)*(1-0.01*H312))</f>
        <v>16.621151079538084</v>
      </c>
      <c r="N312" s="12">
        <f t="shared" si="73"/>
        <v>160.5</v>
      </c>
      <c r="O312" s="7">
        <v>0</v>
      </c>
      <c r="P312" s="7">
        <v>1178</v>
      </c>
      <c r="Q312" s="7">
        <v>648</v>
      </c>
      <c r="R312" s="12">
        <f t="shared" si="74"/>
        <v>365.30783552107204</v>
      </c>
      <c r="S312" s="15"/>
      <c r="T312" s="5" t="str">
        <f t="shared" si="84"/>
        <v/>
      </c>
      <c r="U312" s="5" t="str">
        <f>IF(A312&lt;&gt;7,"",VLOOKUP(engines!$A312,LegendAndTables!$C$4:$D$11,2,FALSE))</f>
        <v/>
      </c>
      <c r="V312" s="12" t="str">
        <f t="shared" si="85"/>
        <v/>
      </c>
      <c r="W312" s="12" t="str">
        <f t="shared" si="75"/>
        <v/>
      </c>
      <c r="X312" s="12" t="str">
        <f t="shared" si="76"/>
        <v/>
      </c>
      <c r="Y312" s="14" t="str">
        <f t="shared" si="86"/>
        <v/>
      </c>
      <c r="Z312" s="12" t="str">
        <f t="shared" si="77"/>
        <v/>
      </c>
      <c r="AA312" s="15"/>
      <c r="AB312" s="5" t="str">
        <f t="shared" si="87"/>
        <v>60335040,335,365</v>
      </c>
      <c r="AC312" s="5" t="str">
        <f t="shared" si="88"/>
        <v>60335040,flex-fuel (premium unleaded required/E85),4,0,2087.22741433022,7178,6530,16.6211510795381</v>
      </c>
      <c r="AD312" s="5" t="str">
        <f t="shared" si="89"/>
        <v/>
      </c>
    </row>
    <row r="313" spans="1:30">
      <c r="A313" s="7">
        <v>8</v>
      </c>
      <c r="B313" s="5" t="str">
        <f t="shared" si="78"/>
        <v>80599060</v>
      </c>
      <c r="C313" s="7">
        <v>599</v>
      </c>
      <c r="D313" s="12">
        <f t="shared" si="79"/>
        <v>717</v>
      </c>
      <c r="E313" s="15"/>
      <c r="F313" s="5" t="str">
        <f t="shared" si="80"/>
        <v>80599060</v>
      </c>
      <c r="G313" s="5" t="str">
        <f>IF(A313=7,"",VLOOKUP(engines!$A313,LegendAndTables!$C$4:$D$11,2,FALSE))</f>
        <v>flex-fuel (unleaded/E85)</v>
      </c>
      <c r="H313" s="5">
        <f>IF(G313="","",IF(I313=0,_xlfn.XLOOKUP(J313,LegendAndTables!$D$14:$D$21,LegendAndTables!$C$14:$C$21,0,-1,2),_xlfn.XLOOKUP(J313,LegendAndTables!$E$14:$E$21,LegendAndTables!$C$14:$C$21,0,-1,2)))</f>
        <v>6</v>
      </c>
      <c r="I313" s="5">
        <f t="shared" si="81"/>
        <v>0</v>
      </c>
      <c r="J313" s="12">
        <f t="shared" si="72"/>
        <v>3204.9224184055643</v>
      </c>
      <c r="K313" s="12">
        <f t="shared" si="82"/>
        <v>6737</v>
      </c>
      <c r="L313" s="12">
        <f t="shared" si="83"/>
        <v>5949</v>
      </c>
      <c r="M313" s="14">
        <f>IF(G313="","",(4.966747+(23.27979-4.966747)/(1+(C313/463.6174)))*_xlfn.XLOOKUP(engines!G313,LegendAndTables!$D$4:$D$11,LegendAndTables!$E$4:$E$11,0,0,1)*IF(O313=0,1,1.2)*(1-0.01*H313))</f>
        <v>13.031832105238447</v>
      </c>
      <c r="N313" s="12">
        <f t="shared" si="73"/>
        <v>186.9</v>
      </c>
      <c r="O313" s="7">
        <v>0</v>
      </c>
      <c r="P313" s="7">
        <v>737</v>
      </c>
      <c r="Q313" s="7">
        <v>788</v>
      </c>
      <c r="R313" s="12">
        <f t="shared" si="74"/>
        <v>716.98523991520346</v>
      </c>
      <c r="S313" s="15"/>
      <c r="T313" s="5" t="str">
        <f t="shared" si="84"/>
        <v/>
      </c>
      <c r="U313" s="5" t="str">
        <f>IF(A313&lt;&gt;7,"",VLOOKUP(engines!$A313,LegendAndTables!$C$4:$D$11,2,FALSE))</f>
        <v/>
      </c>
      <c r="V313" s="12" t="str">
        <f t="shared" si="85"/>
        <v/>
      </c>
      <c r="W313" s="12" t="str">
        <f t="shared" si="75"/>
        <v/>
      </c>
      <c r="X313" s="12" t="str">
        <f t="shared" si="76"/>
        <v/>
      </c>
      <c r="Y313" s="14" t="str">
        <f t="shared" si="86"/>
        <v/>
      </c>
      <c r="Z313" s="12" t="str">
        <f t="shared" si="77"/>
        <v/>
      </c>
      <c r="AA313" s="15"/>
      <c r="AB313" s="5" t="str">
        <f t="shared" si="87"/>
        <v>80599060,599,717</v>
      </c>
      <c r="AC313" s="5" t="str">
        <f t="shared" si="88"/>
        <v>80599060,flex-fuel (unleaded/E85),6,0,3204.92241840556,6737,5949,13.0318321052384</v>
      </c>
      <c r="AD313" s="5" t="str">
        <f t="shared" si="89"/>
        <v/>
      </c>
    </row>
    <row r="314" spans="1:30">
      <c r="A314" s="7">
        <v>6</v>
      </c>
      <c r="B314" s="5" t="str">
        <f t="shared" si="78"/>
        <v>61067081</v>
      </c>
      <c r="C314" s="7">
        <v>1067</v>
      </c>
      <c r="D314" s="12">
        <f t="shared" si="79"/>
        <v>1225</v>
      </c>
      <c r="E314" s="15"/>
      <c r="F314" s="5" t="str">
        <f t="shared" si="80"/>
        <v>61067081</v>
      </c>
      <c r="G314" s="5" t="str">
        <f>IF(A314=7,"",VLOOKUP(engines!$A314,LegendAndTables!$C$4:$D$11,2,FALSE))</f>
        <v>flex-fuel (premium unleaded required/E85)</v>
      </c>
      <c r="H314" s="5">
        <f>IF(G314="","",IF(I314=0,_xlfn.XLOOKUP(J314,LegendAndTables!$D$14:$D$21,LegendAndTables!$C$14:$C$21,0,-1,2),_xlfn.XLOOKUP(J314,LegendAndTables!$E$14:$E$21,LegendAndTables!$C$14:$C$21,0,-1,2)))</f>
        <v>8</v>
      </c>
      <c r="I314" s="5">
        <f t="shared" si="81"/>
        <v>1</v>
      </c>
      <c r="J314" s="12">
        <f t="shared" si="72"/>
        <v>4348.2690466002405</v>
      </c>
      <c r="K314" s="12">
        <f t="shared" si="82"/>
        <v>6919.5</v>
      </c>
      <c r="L314" s="12">
        <f t="shared" si="83"/>
        <v>6201.5</v>
      </c>
      <c r="M314" s="14">
        <f>IF(G314="","",(4.966747+(23.27979-4.966747)/(1+(C314/463.6174)))*_xlfn.XLOOKUP(engines!G314,LegendAndTables!$D$4:$D$11,LegendAndTables!$E$4:$E$11,0,0,1)*IF(O314=0,1,1.2)*(1-0.01*H314))</f>
        <v>12.883894599619632</v>
      </c>
      <c r="N314" s="12">
        <f t="shared" si="73"/>
        <v>245.38499999999999</v>
      </c>
      <c r="O314" s="7">
        <v>1</v>
      </c>
      <c r="P314" s="7">
        <v>590</v>
      </c>
      <c r="Q314" s="7">
        <v>718</v>
      </c>
      <c r="R314" s="12">
        <f t="shared" si="74"/>
        <v>1225.1662739618482</v>
      </c>
      <c r="S314" s="15"/>
      <c r="T314" s="5" t="str">
        <f t="shared" si="84"/>
        <v/>
      </c>
      <c r="U314" s="5" t="str">
        <f>IF(A314&lt;&gt;7,"",VLOOKUP(engines!$A314,LegendAndTables!$C$4:$D$11,2,FALSE))</f>
        <v/>
      </c>
      <c r="V314" s="12" t="str">
        <f t="shared" si="85"/>
        <v/>
      </c>
      <c r="W314" s="12" t="str">
        <f t="shared" si="75"/>
        <v/>
      </c>
      <c r="X314" s="12" t="str">
        <f t="shared" si="76"/>
        <v/>
      </c>
      <c r="Y314" s="14" t="str">
        <f t="shared" si="86"/>
        <v/>
      </c>
      <c r="Z314" s="12" t="str">
        <f t="shared" si="77"/>
        <v/>
      </c>
      <c r="AA314" s="15"/>
      <c r="AB314" s="5" t="str">
        <f t="shared" si="87"/>
        <v>61067081,1067,1225</v>
      </c>
      <c r="AC314" s="5" t="str">
        <f t="shared" si="88"/>
        <v>61067081,flex-fuel (premium unleaded required/E85),8,1,4348.26904660024,6919.5,6201.5,12.8838945996196</v>
      </c>
      <c r="AD314" s="5" t="str">
        <f t="shared" si="89"/>
        <v/>
      </c>
    </row>
    <row r="315" spans="1:30">
      <c r="A315" s="7">
        <v>3</v>
      </c>
      <c r="B315" s="5" t="str">
        <f t="shared" si="78"/>
        <v>30543060</v>
      </c>
      <c r="C315" s="7">
        <v>543</v>
      </c>
      <c r="D315" s="12">
        <f t="shared" si="79"/>
        <v>638</v>
      </c>
      <c r="E315" s="15"/>
      <c r="F315" s="5" t="str">
        <f t="shared" si="80"/>
        <v>30543060</v>
      </c>
      <c r="G315" s="5" t="str">
        <f>IF(A315=7,"",VLOOKUP(engines!$A315,LegendAndTables!$C$4:$D$11,2,FALSE))</f>
        <v>premium unleaded (required)</v>
      </c>
      <c r="H315" s="5">
        <f>IF(G315="","",IF(I315=0,_xlfn.XLOOKUP(J315,LegendAndTables!$D$14:$D$21,LegendAndTables!$C$14:$C$21,0,-1,2),_xlfn.XLOOKUP(J315,LegendAndTables!$E$14:$E$21,LegendAndTables!$C$14:$C$21,0,-1,2)))</f>
        <v>6</v>
      </c>
      <c r="I315" s="5">
        <f t="shared" si="81"/>
        <v>0</v>
      </c>
      <c r="J315" s="12">
        <f t="shared" si="72"/>
        <v>2995.0358521787089</v>
      </c>
      <c r="K315" s="12">
        <f t="shared" si="82"/>
        <v>6951</v>
      </c>
      <c r="L315" s="12">
        <f t="shared" si="83"/>
        <v>6062</v>
      </c>
      <c r="M315" s="14">
        <f>IF(G315="","",(4.966747+(23.27979-4.966747)/(1+(C315/463.6174)))*_xlfn.XLOOKUP(engines!G315,LegendAndTables!$D$4:$D$11,LegendAndTables!$E$4:$E$11,0,0,1)*IF(O315=0,1,1.2)*(1-0.01*H315))</f>
        <v>12.975020903220624</v>
      </c>
      <c r="N315" s="12">
        <f t="shared" si="73"/>
        <v>181.3</v>
      </c>
      <c r="O315" s="7">
        <v>0</v>
      </c>
      <c r="P315" s="7">
        <v>951</v>
      </c>
      <c r="Q315" s="7">
        <v>889</v>
      </c>
      <c r="R315" s="12">
        <f t="shared" si="74"/>
        <v>637.83927776767541</v>
      </c>
      <c r="S315" s="15"/>
      <c r="T315" s="5" t="str">
        <f t="shared" si="84"/>
        <v/>
      </c>
      <c r="U315" s="5" t="str">
        <f>IF(A315&lt;&gt;7,"",VLOOKUP(engines!$A315,LegendAndTables!$C$4:$D$11,2,FALSE))</f>
        <v/>
      </c>
      <c r="V315" s="12" t="str">
        <f t="shared" si="85"/>
        <v/>
      </c>
      <c r="W315" s="12" t="str">
        <f t="shared" si="75"/>
        <v/>
      </c>
      <c r="X315" s="12" t="str">
        <f t="shared" si="76"/>
        <v/>
      </c>
      <c r="Y315" s="14" t="str">
        <f t="shared" si="86"/>
        <v/>
      </c>
      <c r="Z315" s="12" t="str">
        <f t="shared" si="77"/>
        <v/>
      </c>
      <c r="AA315" s="15"/>
      <c r="AB315" s="5" t="str">
        <f t="shared" si="87"/>
        <v>30543060,543,638</v>
      </c>
      <c r="AC315" s="5" t="str">
        <f t="shared" si="88"/>
        <v>30543060,premium unleaded (required),6,0,2995.03585217871,6951,6062,12.9750209032206</v>
      </c>
      <c r="AD315" s="5" t="str">
        <f t="shared" si="89"/>
        <v/>
      </c>
    </row>
    <row r="316" spans="1:30">
      <c r="A316" s="7">
        <v>4</v>
      </c>
      <c r="B316" s="5" t="str">
        <f t="shared" si="78"/>
        <v>40303041</v>
      </c>
      <c r="C316" s="7">
        <v>303</v>
      </c>
      <c r="D316" s="12">
        <f t="shared" si="79"/>
        <v>549</v>
      </c>
      <c r="E316" s="15"/>
      <c r="F316" s="5" t="str">
        <f t="shared" si="80"/>
        <v>40303041</v>
      </c>
      <c r="G316" s="5" t="str">
        <f>IF(A316=7,"",VLOOKUP(engines!$A316,LegendAndTables!$C$4:$D$11,2,FALSE))</f>
        <v>diesel</v>
      </c>
      <c r="H316" s="5">
        <f>IF(G316="","",IF(I316=0,_xlfn.XLOOKUP(J316,LegendAndTables!$D$14:$D$21,LegendAndTables!$C$14:$C$21,0,-1,2),_xlfn.XLOOKUP(J316,LegendAndTables!$E$14:$E$21,LegendAndTables!$C$14:$C$21,0,-1,2)))</f>
        <v>4</v>
      </c>
      <c r="I316" s="5">
        <f t="shared" si="81"/>
        <v>1</v>
      </c>
      <c r="J316" s="12">
        <f t="shared" si="72"/>
        <v>1834.5291072563798</v>
      </c>
      <c r="K316" s="12">
        <f t="shared" si="82"/>
        <v>4789.05</v>
      </c>
      <c r="L316" s="12">
        <f t="shared" si="83"/>
        <v>3927.05</v>
      </c>
      <c r="M316" s="14">
        <f>IF(G316="","",(4.966747+(23.27979-4.966747)/(1+(C316/463.6174)))*_xlfn.XLOOKUP(engines!G316,LegendAndTables!$D$4:$D$11,LegendAndTables!$E$4:$E$11,0,0,1)*IF(O316=0,1,1.2)*(1-0.01*H316))</f>
        <v>22.176034733552235</v>
      </c>
      <c r="N316" s="12">
        <f t="shared" si="73"/>
        <v>165.16500000000002</v>
      </c>
      <c r="O316" s="7">
        <v>1</v>
      </c>
      <c r="P316" s="7">
        <v>61</v>
      </c>
      <c r="Q316" s="7">
        <v>862</v>
      </c>
      <c r="R316" s="12">
        <f t="shared" si="74"/>
        <v>549.41885493678876</v>
      </c>
      <c r="S316" s="15"/>
      <c r="T316" s="5" t="str">
        <f t="shared" si="84"/>
        <v/>
      </c>
      <c r="U316" s="5" t="str">
        <f>IF(A316&lt;&gt;7,"",VLOOKUP(engines!$A316,LegendAndTables!$C$4:$D$11,2,FALSE))</f>
        <v/>
      </c>
      <c r="V316" s="12" t="str">
        <f t="shared" si="85"/>
        <v/>
      </c>
      <c r="W316" s="12" t="str">
        <f t="shared" si="75"/>
        <v/>
      </c>
      <c r="X316" s="12" t="str">
        <f t="shared" si="76"/>
        <v/>
      </c>
      <c r="Y316" s="14" t="str">
        <f t="shared" si="86"/>
        <v/>
      </c>
      <c r="Z316" s="12" t="str">
        <f t="shared" si="77"/>
        <v/>
      </c>
      <c r="AA316" s="15"/>
      <c r="AB316" s="5" t="str">
        <f t="shared" si="87"/>
        <v>40303041,303,549</v>
      </c>
      <c r="AC316" s="5" t="str">
        <f t="shared" si="88"/>
        <v>40303041,diesel,4,1,1834.52910725638,4789.05,3927.05,22.1760347335522</v>
      </c>
      <c r="AD316" s="5" t="str">
        <f t="shared" si="89"/>
        <v/>
      </c>
    </row>
    <row r="317" spans="1:30">
      <c r="A317" s="7">
        <v>8</v>
      </c>
      <c r="B317" s="5" t="str">
        <f t="shared" si="78"/>
        <v>80848081</v>
      </c>
      <c r="C317" s="7">
        <v>848</v>
      </c>
      <c r="D317" s="12">
        <f t="shared" si="79"/>
        <v>914</v>
      </c>
      <c r="E317" s="15"/>
      <c r="F317" s="5" t="str">
        <f t="shared" si="80"/>
        <v>80848081</v>
      </c>
      <c r="G317" s="5" t="str">
        <f>IF(A317=7,"",VLOOKUP(engines!$A317,LegendAndTables!$C$4:$D$11,2,FALSE))</f>
        <v>flex-fuel (unleaded/E85)</v>
      </c>
      <c r="H317" s="5">
        <f>IF(G317="","",IF(I317=0,_xlfn.XLOOKUP(J317,LegendAndTables!$D$14:$D$21,LegendAndTables!$C$14:$C$21,0,-1,2),_xlfn.XLOOKUP(J317,LegendAndTables!$E$14:$E$21,LegendAndTables!$C$14:$C$21,0,-1,2)))</f>
        <v>8</v>
      </c>
      <c r="I317" s="5">
        <f t="shared" si="81"/>
        <v>1</v>
      </c>
      <c r="J317" s="12">
        <f t="shared" si="72"/>
        <v>3813.1210935743511</v>
      </c>
      <c r="K317" s="12">
        <f t="shared" si="82"/>
        <v>7508.55</v>
      </c>
      <c r="L317" s="12">
        <f t="shared" si="83"/>
        <v>6606.55</v>
      </c>
      <c r="M317" s="14">
        <f>IF(G317="","",(4.966747+(23.27979-4.966747)/(1+(C317/463.6174)))*_xlfn.XLOOKUP(engines!G317,LegendAndTables!$D$4:$D$11,LegendAndTables!$E$4:$E$11,0,0,1)*IF(O317=0,1,1.2)*(1-0.01*H317))</f>
        <v>13.513675784282645</v>
      </c>
      <c r="N317" s="12">
        <f t="shared" si="73"/>
        <v>222.39000000000001</v>
      </c>
      <c r="O317" s="7">
        <v>1</v>
      </c>
      <c r="P317" s="7">
        <v>1151</v>
      </c>
      <c r="Q317" s="7">
        <v>902</v>
      </c>
      <c r="R317" s="12">
        <f t="shared" si="74"/>
        <v>914.00482390002833</v>
      </c>
      <c r="S317" s="15"/>
      <c r="T317" s="5" t="str">
        <f t="shared" si="84"/>
        <v/>
      </c>
      <c r="U317" s="5" t="str">
        <f>IF(A317&lt;&gt;7,"",VLOOKUP(engines!$A317,LegendAndTables!$C$4:$D$11,2,FALSE))</f>
        <v/>
      </c>
      <c r="V317" s="12" t="str">
        <f t="shared" si="85"/>
        <v/>
      </c>
      <c r="W317" s="12" t="str">
        <f t="shared" si="75"/>
        <v/>
      </c>
      <c r="X317" s="12" t="str">
        <f t="shared" si="76"/>
        <v/>
      </c>
      <c r="Y317" s="14" t="str">
        <f t="shared" si="86"/>
        <v/>
      </c>
      <c r="Z317" s="12" t="str">
        <f t="shared" si="77"/>
        <v/>
      </c>
      <c r="AA317" s="15"/>
      <c r="AB317" s="5" t="str">
        <f t="shared" si="87"/>
        <v>80848081,848,914</v>
      </c>
      <c r="AC317" s="5" t="str">
        <f t="shared" si="88"/>
        <v>80848081,flex-fuel (unleaded/E85),8,1,3813.12109357435,7508.55,6606.55,13.5136757842826</v>
      </c>
      <c r="AD317" s="5" t="str">
        <f t="shared" si="89"/>
        <v/>
      </c>
    </row>
    <row r="318" spans="1:30">
      <c r="A318" s="7">
        <v>5</v>
      </c>
      <c r="B318" s="5" t="str">
        <f t="shared" si="78"/>
        <v>50327041</v>
      </c>
      <c r="C318" s="7">
        <v>327</v>
      </c>
      <c r="D318" s="12">
        <f t="shared" si="79"/>
        <v>394</v>
      </c>
      <c r="E318" s="15"/>
      <c r="F318" s="5" t="str">
        <f t="shared" si="80"/>
        <v>50327041</v>
      </c>
      <c r="G318" s="5" t="str">
        <f>IF(A318=7,"",VLOOKUP(engines!$A318,LegendAndTables!$C$4:$D$11,2,FALSE))</f>
        <v>flex-fuel (premium unleaded recommended/E85)</v>
      </c>
      <c r="H318" s="5">
        <f>IF(G318="","",IF(I318=0,_xlfn.XLOOKUP(J318,LegendAndTables!$D$14:$D$21,LegendAndTables!$C$14:$C$21,0,-1,2),_xlfn.XLOOKUP(J318,LegendAndTables!$E$14:$E$21,LegendAndTables!$C$14:$C$21,0,-1,2)))</f>
        <v>4</v>
      </c>
      <c r="I318" s="5">
        <f t="shared" si="81"/>
        <v>1</v>
      </c>
      <c r="J318" s="12">
        <f t="shared" si="72"/>
        <v>1950.0849807675104</v>
      </c>
      <c r="K318" s="12">
        <f t="shared" si="82"/>
        <v>6715.8</v>
      </c>
      <c r="L318" s="12">
        <f t="shared" si="83"/>
        <v>5909.8</v>
      </c>
      <c r="M318" s="14">
        <f>IF(G318="","",(4.966747+(23.27979-4.966747)/(1+(C318/463.6174)))*_xlfn.XLOOKUP(engines!G318,LegendAndTables!$D$4:$D$11,LegendAndTables!$E$4:$E$11,0,0,1)*IF(O318=0,1,1.2)*(1-0.01*H318))</f>
        <v>19.540155518347358</v>
      </c>
      <c r="N318" s="12">
        <f t="shared" si="73"/>
        <v>167.685</v>
      </c>
      <c r="O318" s="7">
        <v>1</v>
      </c>
      <c r="P318" s="7">
        <v>396</v>
      </c>
      <c r="Q318" s="7">
        <v>806</v>
      </c>
      <c r="R318" s="12">
        <f t="shared" si="74"/>
        <v>394.0055421561355</v>
      </c>
      <c r="S318" s="15"/>
      <c r="T318" s="5" t="str">
        <f t="shared" si="84"/>
        <v/>
      </c>
      <c r="U318" s="5" t="str">
        <f>IF(A318&lt;&gt;7,"",VLOOKUP(engines!$A318,LegendAndTables!$C$4:$D$11,2,FALSE))</f>
        <v/>
      </c>
      <c r="V318" s="12" t="str">
        <f t="shared" si="85"/>
        <v/>
      </c>
      <c r="W318" s="12" t="str">
        <f t="shared" si="75"/>
        <v/>
      </c>
      <c r="X318" s="12" t="str">
        <f t="shared" si="76"/>
        <v/>
      </c>
      <c r="Y318" s="14" t="str">
        <f t="shared" si="86"/>
        <v/>
      </c>
      <c r="Z318" s="12" t="str">
        <f t="shared" si="77"/>
        <v/>
      </c>
      <c r="AA318" s="15"/>
      <c r="AB318" s="5" t="str">
        <f t="shared" si="87"/>
        <v>50327041,327,394</v>
      </c>
      <c r="AC318" s="5" t="str">
        <f t="shared" si="88"/>
        <v>50327041,flex-fuel (premium unleaded recommended/E85),4,1,1950.08498076751,6715.8,5909.8,19.5401555183474</v>
      </c>
      <c r="AD318" s="5" t="str">
        <f t="shared" si="89"/>
        <v/>
      </c>
    </row>
    <row r="319" spans="1:30">
      <c r="A319" s="7">
        <v>7</v>
      </c>
      <c r="B319" s="5" t="str">
        <f t="shared" si="78"/>
        <v>71029453</v>
      </c>
      <c r="C319" s="7">
        <v>1029</v>
      </c>
      <c r="D319" s="12">
        <f t="shared" si="79"/>
        <v>1543</v>
      </c>
      <c r="E319" s="15"/>
      <c r="F319" s="5" t="str">
        <f t="shared" si="80"/>
        <v/>
      </c>
      <c r="G319" s="5" t="str">
        <f>IF(A319=7,"",VLOOKUP(engines!$A319,LegendAndTables!$C$4:$D$11,2,FALSE))</f>
        <v/>
      </c>
      <c r="H319" s="5" t="str">
        <f>IF(G319="","",IF(I319=0,_xlfn.XLOOKUP(J319,LegendAndTables!$D$14:$D$21,LegendAndTables!$C$14:$C$21,0,-1,2),_xlfn.XLOOKUP(J319,LegendAndTables!$E$14:$E$21,LegendAndTables!$C$14:$C$21,0,-1,2)))</f>
        <v/>
      </c>
      <c r="I319" s="5" t="str">
        <f t="shared" si="81"/>
        <v/>
      </c>
      <c r="J319" s="12" t="str">
        <f t="shared" si="72"/>
        <v/>
      </c>
      <c r="K319" s="12" t="str">
        <f t="shared" si="82"/>
        <v/>
      </c>
      <c r="L319" s="12" t="str">
        <f t="shared" si="83"/>
        <v/>
      </c>
      <c r="M319" s="14" t="str">
        <f>IF(G319="","",(4.966747+(23.27979-4.966747)/(1+(C319/463.6174)))*_xlfn.XLOOKUP(engines!G319,LegendAndTables!$D$4:$D$11,LegendAndTables!$E$4:$E$11,0,0,1)*IF(O319=0,1,1.2)*(1-0.01*H319))</f>
        <v/>
      </c>
      <c r="N319" s="12" t="str">
        <f t="shared" si="73"/>
        <v/>
      </c>
      <c r="O319" s="7">
        <v>0</v>
      </c>
      <c r="P319" s="7">
        <v>871</v>
      </c>
      <c r="Q319" s="7">
        <v>689</v>
      </c>
      <c r="R319" s="12" t="str">
        <f t="shared" si="74"/>
        <v/>
      </c>
      <c r="S319" s="15"/>
      <c r="T319" s="5" t="str">
        <f t="shared" si="84"/>
        <v>71029453</v>
      </c>
      <c r="U319" s="5" t="str">
        <f>IF(A319&lt;&gt;7,"",VLOOKUP(engines!$A319,LegendAndTables!$C$4:$D$11,2,FALSE))</f>
        <v>electric</v>
      </c>
      <c r="V319" s="12">
        <f t="shared" si="85"/>
        <v>420.9848875708517</v>
      </c>
      <c r="W319" s="12">
        <f t="shared" si="75"/>
        <v>1822.6905310439661</v>
      </c>
      <c r="X319" s="12">
        <f t="shared" si="76"/>
        <v>115.71471004934429</v>
      </c>
      <c r="Y319" s="14">
        <f t="shared" si="86"/>
        <v>4.5340026342661481</v>
      </c>
      <c r="Z319" s="12">
        <f t="shared" si="77"/>
        <v>1542.5850813921293</v>
      </c>
      <c r="AA319" s="15"/>
      <c r="AB319" s="5" t="str">
        <f t="shared" si="87"/>
        <v>71029453,1029,1543</v>
      </c>
      <c r="AC319" s="5" t="str">
        <f t="shared" si="88"/>
        <v/>
      </c>
      <c r="AD319" s="5" t="str">
        <f t="shared" si="89"/>
        <v>71029453,electric,420.984887570852,1822.69053104397,115.714710049344,4.53400263426615</v>
      </c>
    </row>
    <row r="320" spans="1:30">
      <c r="A320" s="7">
        <v>1</v>
      </c>
      <c r="B320" s="5" t="str">
        <f t="shared" si="78"/>
        <v>10901081</v>
      </c>
      <c r="C320" s="7">
        <v>901</v>
      </c>
      <c r="D320" s="12">
        <f t="shared" si="79"/>
        <v>1081</v>
      </c>
      <c r="E320" s="15"/>
      <c r="F320" s="5" t="str">
        <f t="shared" si="80"/>
        <v>10901081</v>
      </c>
      <c r="G320" s="5" t="str">
        <f>IF(A320=7,"",VLOOKUP(engines!$A320,LegendAndTables!$C$4:$D$11,2,FALSE))</f>
        <v>premium unleaded (recommended)</v>
      </c>
      <c r="H320" s="5">
        <f>IF(G320="","",IF(I320=0,_xlfn.XLOOKUP(J320,LegendAndTables!$D$14:$D$21,LegendAndTables!$C$14:$C$21,0,-1,2),_xlfn.XLOOKUP(J320,LegendAndTables!$E$14:$E$21,LegendAndTables!$C$14:$C$21,0,-1,2)))</f>
        <v>8</v>
      </c>
      <c r="I320" s="5">
        <f t="shared" si="81"/>
        <v>1</v>
      </c>
      <c r="J320" s="12">
        <f t="shared" si="72"/>
        <v>3952.5344914566463</v>
      </c>
      <c r="K320" s="12">
        <f t="shared" si="82"/>
        <v>6616.05</v>
      </c>
      <c r="L320" s="12">
        <f t="shared" si="83"/>
        <v>5937.05</v>
      </c>
      <c r="M320" s="14">
        <f>IF(G320="","",(4.966747+(23.27979-4.966747)/(1+(C320/463.6174)))*_xlfn.XLOOKUP(engines!G320,LegendAndTables!$D$4:$D$11,LegendAndTables!$E$4:$E$11,0,0,1)*IF(O320=0,1,1.2)*(1-0.01*H320))</f>
        <v>12.475570276959068</v>
      </c>
      <c r="N320" s="12">
        <f t="shared" si="73"/>
        <v>227.95500000000004</v>
      </c>
      <c r="O320" s="7">
        <v>1</v>
      </c>
      <c r="P320" s="7">
        <v>301</v>
      </c>
      <c r="Q320" s="7">
        <v>679</v>
      </c>
      <c r="R320" s="12">
        <f t="shared" si="74"/>
        <v>1080.6410136212896</v>
      </c>
      <c r="S320" s="15"/>
      <c r="T320" s="5" t="str">
        <f t="shared" si="84"/>
        <v/>
      </c>
      <c r="U320" s="5" t="str">
        <f>IF(A320&lt;&gt;7,"",VLOOKUP(engines!$A320,LegendAndTables!$C$4:$D$11,2,FALSE))</f>
        <v/>
      </c>
      <c r="V320" s="12" t="str">
        <f t="shared" si="85"/>
        <v/>
      </c>
      <c r="W320" s="12" t="str">
        <f t="shared" si="75"/>
        <v/>
      </c>
      <c r="X320" s="12" t="str">
        <f t="shared" si="76"/>
        <v/>
      </c>
      <c r="Y320" s="14" t="str">
        <f t="shared" si="86"/>
        <v/>
      </c>
      <c r="Z320" s="12" t="str">
        <f t="shared" si="77"/>
        <v/>
      </c>
      <c r="AA320" s="15"/>
      <c r="AB320" s="5" t="str">
        <f t="shared" si="87"/>
        <v>10901081,901,1081</v>
      </c>
      <c r="AC320" s="5" t="str">
        <f t="shared" si="88"/>
        <v>10901081,premium unleaded (recommended),8,1,3952.53449145665,6616.05,5937.05,12.4755702769591</v>
      </c>
      <c r="AD320" s="5" t="str">
        <f t="shared" si="89"/>
        <v/>
      </c>
    </row>
    <row r="321" spans="1:30">
      <c r="A321" s="7">
        <v>3</v>
      </c>
      <c r="B321" s="5" t="str">
        <f t="shared" si="78"/>
        <v>31033081</v>
      </c>
      <c r="C321" s="7">
        <v>1033</v>
      </c>
      <c r="D321" s="12">
        <f t="shared" si="79"/>
        <v>1160</v>
      </c>
      <c r="E321" s="15"/>
      <c r="F321" s="5" t="str">
        <f t="shared" si="80"/>
        <v>31033081</v>
      </c>
      <c r="G321" s="5" t="str">
        <f>IF(A321=7,"",VLOOKUP(engines!$A321,LegendAndTables!$C$4:$D$11,2,FALSE))</f>
        <v>premium unleaded (required)</v>
      </c>
      <c r="H321" s="5">
        <f>IF(G321="","",IF(I321=0,_xlfn.XLOOKUP(J321,LegendAndTables!$D$14:$D$21,LegendAndTables!$C$14:$C$21,0,-1,2),_xlfn.XLOOKUP(J321,LegendAndTables!$E$14:$E$21,LegendAndTables!$C$14:$C$21,0,-1,2)))</f>
        <v>8</v>
      </c>
      <c r="I321" s="5">
        <f t="shared" si="81"/>
        <v>1</v>
      </c>
      <c r="J321" s="12">
        <f t="shared" si="72"/>
        <v>4271.860719971879</v>
      </c>
      <c r="K321" s="12">
        <f t="shared" si="82"/>
        <v>6957.3</v>
      </c>
      <c r="L321" s="12">
        <f t="shared" si="83"/>
        <v>6339.3</v>
      </c>
      <c r="M321" s="14">
        <f>IF(G321="","",(4.966747+(23.27979-4.966747)/(1+(C321/463.6174)))*_xlfn.XLOOKUP(engines!G321,LegendAndTables!$D$4:$D$11,LegendAndTables!$E$4:$E$11,0,0,1)*IF(O321=0,1,1.2)*(1-0.01*H321))</f>
        <v>12.098619624473164</v>
      </c>
      <c r="N321" s="12">
        <f t="shared" si="73"/>
        <v>241.81500000000003</v>
      </c>
      <c r="O321" s="7">
        <v>1</v>
      </c>
      <c r="P321" s="7">
        <v>626</v>
      </c>
      <c r="Q321" s="7">
        <v>618</v>
      </c>
      <c r="R321" s="12">
        <f t="shared" si="74"/>
        <v>1160.3429784158741</v>
      </c>
      <c r="S321" s="15"/>
      <c r="T321" s="5" t="str">
        <f t="shared" si="84"/>
        <v/>
      </c>
      <c r="U321" s="5" t="str">
        <f>IF(A321&lt;&gt;7,"",VLOOKUP(engines!$A321,LegendAndTables!$C$4:$D$11,2,FALSE))</f>
        <v/>
      </c>
      <c r="V321" s="12" t="str">
        <f t="shared" si="85"/>
        <v/>
      </c>
      <c r="W321" s="12" t="str">
        <f t="shared" si="75"/>
        <v/>
      </c>
      <c r="X321" s="12" t="str">
        <f t="shared" si="76"/>
        <v/>
      </c>
      <c r="Y321" s="14" t="str">
        <f t="shared" si="86"/>
        <v/>
      </c>
      <c r="Z321" s="12" t="str">
        <f t="shared" si="77"/>
        <v/>
      </c>
      <c r="AA321" s="15"/>
      <c r="AB321" s="5" t="str">
        <f t="shared" si="87"/>
        <v>31033081,1033,1160</v>
      </c>
      <c r="AC321" s="5" t="str">
        <f t="shared" si="88"/>
        <v>31033081,premium unleaded (required),8,1,4271.86071997188,6957.3,6339.3,12.0986196244732</v>
      </c>
      <c r="AD321" s="5" t="str">
        <f t="shared" si="89"/>
        <v/>
      </c>
    </row>
    <row r="322" spans="1:30">
      <c r="A322" s="7">
        <v>4</v>
      </c>
      <c r="B322" s="5" t="str">
        <f t="shared" si="78"/>
        <v>40439050</v>
      </c>
      <c r="C322" s="7">
        <v>439</v>
      </c>
      <c r="D322" s="12">
        <f t="shared" si="79"/>
        <v>663</v>
      </c>
      <c r="E322" s="15"/>
      <c r="F322" s="5" t="str">
        <f t="shared" si="80"/>
        <v>40439050</v>
      </c>
      <c r="G322" s="5" t="str">
        <f>IF(A322=7,"",VLOOKUP(engines!$A322,LegendAndTables!$C$4:$D$11,2,FALSE))</f>
        <v>diesel</v>
      </c>
      <c r="H322" s="5">
        <f>IF(G322="","",IF(I322=0,_xlfn.XLOOKUP(J322,LegendAndTables!$D$14:$D$21,LegendAndTables!$C$14:$C$21,0,-1,2),_xlfn.XLOOKUP(J322,LegendAndTables!$E$14:$E$21,LegendAndTables!$C$14:$C$21,0,-1,2)))</f>
        <v>5</v>
      </c>
      <c r="I322" s="5">
        <f t="shared" si="81"/>
        <v>0</v>
      </c>
      <c r="J322" s="12">
        <f t="shared" ref="J322:J351" si="90">IF(G322="","",(C322/N322)*1000)</f>
        <v>2568.7536571094206</v>
      </c>
      <c r="K322" s="12">
        <f t="shared" si="82"/>
        <v>5354</v>
      </c>
      <c r="L322" s="12">
        <f t="shared" si="83"/>
        <v>4713</v>
      </c>
      <c r="M322" s="14">
        <f>IF(G322="","",(4.966747+(23.27979-4.966747)/(1+(C322/463.6174)))*_xlfn.XLOOKUP(engines!G322,LegendAndTables!$D$4:$D$11,LegendAndTables!$E$4:$E$11,0,0,1)*IF(O322=0,1,1.2)*(1-0.01*H322))</f>
        <v>16.385217164763763</v>
      </c>
      <c r="N322" s="12">
        <f t="shared" ref="N322:N351" si="91">IF(G322="","",(127+(0.1*C322))*IF(I322=1,1.05,1))</f>
        <v>170.9</v>
      </c>
      <c r="O322" s="7">
        <v>0</v>
      </c>
      <c r="P322" s="7">
        <v>854</v>
      </c>
      <c r="Q322" s="7">
        <v>641</v>
      </c>
      <c r="R322" s="12">
        <f t="shared" ref="R322:R351" si="92">IF(G322="","",((C322*5252)/L322)/0.73756)</f>
        <v>663.27624313391141</v>
      </c>
      <c r="S322" s="15"/>
      <c r="T322" s="5" t="str">
        <f t="shared" si="84"/>
        <v/>
      </c>
      <c r="U322" s="5" t="str">
        <f>IF(A322&lt;&gt;7,"",VLOOKUP(engines!$A322,LegendAndTables!$C$4:$D$11,2,FALSE))</f>
        <v/>
      </c>
      <c r="V322" s="12" t="str">
        <f t="shared" si="85"/>
        <v/>
      </c>
      <c r="W322" s="12" t="str">
        <f t="shared" ref="W322:W385" si="93">IF(U322="","",C322*745.699872/V322)</f>
        <v/>
      </c>
      <c r="X322" s="12" t="str">
        <f t="shared" ref="X322:X351" si="94">IF(U322="","",124.3065+(61.25141-124.3065)/(1+(C322/390.72)^1.907076))</f>
        <v/>
      </c>
      <c r="Y322" s="14" t="str">
        <f t="shared" si="86"/>
        <v/>
      </c>
      <c r="Z322" s="12" t="str">
        <f t="shared" ref="Z322:Z351" si="95">IF(U322="","",((C322*5252)/4750)/0.73756)</f>
        <v/>
      </c>
      <c r="AA322" s="15"/>
      <c r="AB322" s="5" t="str">
        <f t="shared" si="87"/>
        <v>40439050,439,663</v>
      </c>
      <c r="AC322" s="5" t="str">
        <f t="shared" si="88"/>
        <v>40439050,diesel,5,0,2568.75365710942,5354,4713,16.3852171647638</v>
      </c>
      <c r="AD322" s="5" t="str">
        <f t="shared" si="89"/>
        <v/>
      </c>
    </row>
    <row r="323" spans="1:30">
      <c r="A323" s="7">
        <v>7</v>
      </c>
      <c r="B323" s="5" t="str">
        <f t="shared" ref="B323:B351" si="96">IF(G323&lt;&gt;"",CONCATENATE(A323,RIGHT("0000"&amp;C323,4),RIGHT("00"&amp;H323,2),I323),CONCATENATE(A323,RIGHT("0000"&amp;C323,4),ROUND(Y323*100,0)))</f>
        <v>70878481</v>
      </c>
      <c r="C323" s="7">
        <v>878</v>
      </c>
      <c r="D323" s="12">
        <f t="shared" ref="D323:D351" si="97">ROUND(IF(R323&lt;&gt;"",R323,Z323),0)</f>
        <v>1316</v>
      </c>
      <c r="E323" s="15"/>
      <c r="F323" s="5" t="str">
        <f t="shared" ref="F323:F351" si="98">IF(G323="","",B323)</f>
        <v/>
      </c>
      <c r="G323" s="5" t="str">
        <f>IF(A323=7,"",VLOOKUP(engines!$A323,LegendAndTables!$C$4:$D$11,2,FALSE))</f>
        <v/>
      </c>
      <c r="H323" s="5" t="str">
        <f>IF(G323="","",IF(I323=0,_xlfn.XLOOKUP(J323,LegendAndTables!$D$14:$D$21,LegendAndTables!$C$14:$C$21,0,-1,2),_xlfn.XLOOKUP(J323,LegendAndTables!$E$14:$E$21,LegendAndTables!$C$14:$C$21,0,-1,2)))</f>
        <v/>
      </c>
      <c r="I323" s="5" t="str">
        <f t="shared" ref="I323:I351" si="99">IF(G323="","",O323)</f>
        <v/>
      </c>
      <c r="J323" s="12" t="str">
        <f t="shared" si="90"/>
        <v/>
      </c>
      <c r="K323" s="12" t="str">
        <f t="shared" ref="K323:K351" si="100">IF(G323="","",IF(G323="diesel",4500+P323,6000+P323)*IF(I323=1,1.05,1))</f>
        <v/>
      </c>
      <c r="L323" s="12" t="str">
        <f t="shared" ref="L323:L351" si="101">IF(G323="","",K323-Q323)</f>
        <v/>
      </c>
      <c r="M323" s="14" t="str">
        <f>IF(G323="","",(4.966747+(23.27979-4.966747)/(1+(C323/463.6174)))*_xlfn.XLOOKUP(engines!G323,LegendAndTables!$D$4:$D$11,LegendAndTables!$E$4:$E$11,0,0,1)*IF(O323=0,1,1.2)*(1-0.01*H323))</f>
        <v/>
      </c>
      <c r="N323" s="12" t="str">
        <f t="shared" si="91"/>
        <v/>
      </c>
      <c r="O323" s="7">
        <v>1</v>
      </c>
      <c r="P323" s="7">
        <v>1331</v>
      </c>
      <c r="Q323" s="7">
        <v>944</v>
      </c>
      <c r="R323" s="12" t="str">
        <f t="shared" si="92"/>
        <v/>
      </c>
      <c r="S323" s="15"/>
      <c r="T323" s="5" t="str">
        <f t="shared" ref="T323:T351" si="102">IF(U323="","",B323)</f>
        <v>70878481</v>
      </c>
      <c r="U323" s="5" t="str">
        <f>IF(A323&lt;&gt;7,"",VLOOKUP(engines!$A323,LegendAndTables!$C$4:$D$11,2,FALSE))</f>
        <v>electric</v>
      </c>
      <c r="V323" s="12">
        <f t="shared" ref="V323:V351" si="103">IF(U323="","",3669.741+(-11726.07-3669.741)/(1+(X323/0.00007159594)^0.09225318))</f>
        <v>415.81215748182285</v>
      </c>
      <c r="W323" s="12">
        <f t="shared" si="93"/>
        <v>1574.5679288961655</v>
      </c>
      <c r="X323" s="12">
        <f t="shared" si="94"/>
        <v>113.21235042666395</v>
      </c>
      <c r="Y323" s="14">
        <f t="shared" ref="Y323:Y351" si="104">IF(U323="","",(4.966747+(23.27979-4.966747)/(1+(C323/463.6174)))/2.35)</f>
        <v>4.8064308870282</v>
      </c>
      <c r="Z323" s="12">
        <f t="shared" si="95"/>
        <v>1316.2193405853154</v>
      </c>
      <c r="AA323" s="15"/>
      <c r="AB323" s="5" t="str">
        <f t="shared" ref="AB323:AB351" si="105">B323&amp;","&amp;C323&amp;","&amp;D323</f>
        <v>70878481,878,1316</v>
      </c>
      <c r="AC323" s="5" t="str">
        <f t="shared" ref="AC323:AC351" si="106">IF(F323&lt;&gt;"",F323&amp;","&amp;G323&amp;","&amp;H323&amp;","&amp;I323&amp;","&amp;J323&amp;","&amp;K323&amp;","&amp;L323&amp;","&amp;M323,"")</f>
        <v/>
      </c>
      <c r="AD323" s="5" t="str">
        <f t="shared" ref="AD323:AD351" si="107">IF(T323&lt;&gt;"",T323&amp;","&amp;U323&amp;","&amp;V323&amp;","&amp;W323&amp;","&amp;X323&amp;","&amp;Y323,"")</f>
        <v>70878481,electric,415.812157481823,1574.56792889617,113.212350426664,4.8064308870282</v>
      </c>
    </row>
    <row r="324" spans="1:30">
      <c r="A324" s="7">
        <v>2</v>
      </c>
      <c r="B324" s="5" t="str">
        <f t="shared" si="96"/>
        <v>20615061</v>
      </c>
      <c r="C324" s="7">
        <v>615</v>
      </c>
      <c r="D324" s="12">
        <f t="shared" si="97"/>
        <v>752</v>
      </c>
      <c r="E324" s="15"/>
      <c r="F324" s="5" t="str">
        <f t="shared" si="98"/>
        <v>20615061</v>
      </c>
      <c r="G324" s="5" t="str">
        <f>IF(A324=7,"",VLOOKUP(engines!$A324,LegendAndTables!$C$4:$D$11,2,FALSE))</f>
        <v>regular unleaded</v>
      </c>
      <c r="H324" s="5">
        <f>IF(G324="","",IF(I324=0,_xlfn.XLOOKUP(J324,LegendAndTables!$D$14:$D$21,LegendAndTables!$C$14:$C$21,0,-1,2),_xlfn.XLOOKUP(J324,LegendAndTables!$E$14:$E$21,LegendAndTables!$C$14:$C$21,0,-1,2)))</f>
        <v>6</v>
      </c>
      <c r="I324" s="5">
        <f t="shared" si="99"/>
        <v>1</v>
      </c>
      <c r="J324" s="12">
        <f t="shared" si="90"/>
        <v>3107.2375899962108</v>
      </c>
      <c r="K324" s="12">
        <f t="shared" si="100"/>
        <v>6498.4500000000007</v>
      </c>
      <c r="L324" s="12">
        <f t="shared" si="101"/>
        <v>5822.4500000000007</v>
      </c>
      <c r="M324" s="14">
        <f>IF(G324="","",(4.966747+(23.27979-4.966747)/(1+(C324/463.6174)))*_xlfn.XLOOKUP(engines!G324,LegendAndTables!$D$4:$D$11,LegendAndTables!$E$4:$E$11,0,0,1)*IF(O324=0,1,1.2)*(1-0.01*H324))</f>
        <v>14.481446945289671</v>
      </c>
      <c r="N324" s="12">
        <f t="shared" si="91"/>
        <v>197.92500000000001</v>
      </c>
      <c r="O324" s="7">
        <v>1</v>
      </c>
      <c r="P324" s="7">
        <v>189</v>
      </c>
      <c r="Q324" s="7">
        <v>676</v>
      </c>
      <c r="R324" s="12">
        <f t="shared" si="92"/>
        <v>752.13657791687126</v>
      </c>
      <c r="S324" s="15"/>
      <c r="T324" s="5" t="str">
        <f t="shared" si="102"/>
        <v/>
      </c>
      <c r="U324" s="5" t="str">
        <f>IF(A324&lt;&gt;7,"",VLOOKUP(engines!$A324,LegendAndTables!$C$4:$D$11,2,FALSE))</f>
        <v/>
      </c>
      <c r="V324" s="12" t="str">
        <f t="shared" si="103"/>
        <v/>
      </c>
      <c r="W324" s="12" t="str">
        <f t="shared" si="93"/>
        <v/>
      </c>
      <c r="X324" s="12" t="str">
        <f t="shared" si="94"/>
        <v/>
      </c>
      <c r="Y324" s="14" t="str">
        <f t="shared" si="104"/>
        <v/>
      </c>
      <c r="Z324" s="12" t="str">
        <f t="shared" si="95"/>
        <v/>
      </c>
      <c r="AA324" s="15"/>
      <c r="AB324" s="5" t="str">
        <f t="shared" si="105"/>
        <v>20615061,615,752</v>
      </c>
      <c r="AC324" s="5" t="str">
        <f t="shared" si="106"/>
        <v>20615061,regular unleaded,6,1,3107.23758999621,6498.45,5822.45,14.4814469452897</v>
      </c>
      <c r="AD324" s="5" t="str">
        <f t="shared" si="107"/>
        <v/>
      </c>
    </row>
    <row r="325" spans="1:30">
      <c r="A325" s="7">
        <v>5</v>
      </c>
      <c r="B325" s="5" t="str">
        <f t="shared" si="96"/>
        <v>50760080</v>
      </c>
      <c r="C325" s="7">
        <v>760</v>
      </c>
      <c r="D325" s="12">
        <f t="shared" si="97"/>
        <v>901</v>
      </c>
      <c r="E325" s="15"/>
      <c r="F325" s="5" t="str">
        <f t="shared" si="98"/>
        <v>50760080</v>
      </c>
      <c r="G325" s="5" t="str">
        <f>IF(A325=7,"",VLOOKUP(engines!$A325,LegendAndTables!$C$4:$D$11,2,FALSE))</f>
        <v>flex-fuel (premium unleaded recommended/E85)</v>
      </c>
      <c r="H325" s="5">
        <f>IF(G325="","",IF(I325=0,_xlfn.XLOOKUP(J325,LegendAndTables!$D$14:$D$21,LegendAndTables!$C$14:$C$21,0,-1,2),_xlfn.XLOOKUP(J325,LegendAndTables!$E$14:$E$21,LegendAndTables!$C$14:$C$21,0,-1,2)))</f>
        <v>8</v>
      </c>
      <c r="I325" s="5">
        <f t="shared" si="99"/>
        <v>0</v>
      </c>
      <c r="J325" s="12">
        <f t="shared" si="90"/>
        <v>3743.8423645320195</v>
      </c>
      <c r="K325" s="12">
        <f t="shared" si="100"/>
        <v>6605</v>
      </c>
      <c r="L325" s="12">
        <f t="shared" si="101"/>
        <v>6008</v>
      </c>
      <c r="M325" s="14">
        <f>IF(G325="","",(4.966747+(23.27979-4.966747)/(1+(C325/463.6174)))*_xlfn.XLOOKUP(engines!G325,LegendAndTables!$D$4:$D$11,LegendAndTables!$E$4:$E$11,0,0,1)*IF(O325=0,1,1.2)*(1-0.01*H325))</f>
        <v>11.82919637656263</v>
      </c>
      <c r="N325" s="12">
        <f t="shared" si="91"/>
        <v>203</v>
      </c>
      <c r="O325" s="7">
        <v>0</v>
      </c>
      <c r="P325" s="7">
        <v>605</v>
      </c>
      <c r="Q325" s="7">
        <v>597</v>
      </c>
      <c r="R325" s="12">
        <f t="shared" si="92"/>
        <v>900.76401918038459</v>
      </c>
      <c r="S325" s="15"/>
      <c r="T325" s="5" t="str">
        <f t="shared" si="102"/>
        <v/>
      </c>
      <c r="U325" s="5" t="str">
        <f>IF(A325&lt;&gt;7,"",VLOOKUP(engines!$A325,LegendAndTables!$C$4:$D$11,2,FALSE))</f>
        <v/>
      </c>
      <c r="V325" s="12" t="str">
        <f t="shared" si="103"/>
        <v/>
      </c>
      <c r="W325" s="12" t="str">
        <f t="shared" si="93"/>
        <v/>
      </c>
      <c r="X325" s="12" t="str">
        <f t="shared" si="94"/>
        <v/>
      </c>
      <c r="Y325" s="14" t="str">
        <f t="shared" si="104"/>
        <v/>
      </c>
      <c r="Z325" s="12" t="str">
        <f t="shared" si="95"/>
        <v/>
      </c>
      <c r="AA325" s="15"/>
      <c r="AB325" s="5" t="str">
        <f t="shared" si="105"/>
        <v>50760080,760,901</v>
      </c>
      <c r="AC325" s="5" t="str">
        <f t="shared" si="106"/>
        <v>50760080,flex-fuel (premium unleaded recommended/E85),8,0,3743.84236453202,6605,6008,11.8291963765626</v>
      </c>
      <c r="AD325" s="5" t="str">
        <f t="shared" si="107"/>
        <v/>
      </c>
    </row>
    <row r="326" spans="1:30">
      <c r="A326" s="7">
        <v>4</v>
      </c>
      <c r="B326" s="5" t="str">
        <f t="shared" si="96"/>
        <v>41393100</v>
      </c>
      <c r="C326" s="7">
        <v>1393</v>
      </c>
      <c r="D326" s="12">
        <f t="shared" si="97"/>
        <v>2283</v>
      </c>
      <c r="E326" s="15"/>
      <c r="F326" s="5" t="str">
        <f t="shared" si="98"/>
        <v>41393100</v>
      </c>
      <c r="G326" s="5" t="str">
        <f>IF(A326=7,"",VLOOKUP(engines!$A326,LegendAndTables!$C$4:$D$11,2,FALSE))</f>
        <v>diesel</v>
      </c>
      <c r="H326" s="5">
        <f>IF(G326="","",IF(I326=0,_xlfn.XLOOKUP(J326,LegendAndTables!$D$14:$D$21,LegendAndTables!$C$14:$C$21,0,-1,2),_xlfn.XLOOKUP(J326,LegendAndTables!$E$14:$E$21,LegendAndTables!$C$14:$C$21,0,-1,2)))</f>
        <v>10</v>
      </c>
      <c r="I326" s="5">
        <f t="shared" si="99"/>
        <v>0</v>
      </c>
      <c r="J326" s="12">
        <f t="shared" si="90"/>
        <v>5230.9425460007515</v>
      </c>
      <c r="K326" s="12">
        <f t="shared" si="100"/>
        <v>5069</v>
      </c>
      <c r="L326" s="12">
        <f t="shared" si="101"/>
        <v>4344</v>
      </c>
      <c r="M326" s="14">
        <f>IF(G326="","",(4.966747+(23.27979-4.966747)/(1+(C326/463.6174)))*_xlfn.XLOOKUP(engines!G326,LegendAndTables!$D$4:$D$11,LegendAndTables!$E$4:$E$11,0,0,1)*IF(O326=0,1,1.2)*(1-0.01*H326))</f>
        <v>10.302888374316476</v>
      </c>
      <c r="N326" s="12">
        <f t="shared" si="91"/>
        <v>266.3</v>
      </c>
      <c r="O326" s="7">
        <v>0</v>
      </c>
      <c r="P326" s="7">
        <v>569</v>
      </c>
      <c r="Q326" s="7">
        <v>725</v>
      </c>
      <c r="R326" s="12">
        <f t="shared" si="92"/>
        <v>2283.4350424479621</v>
      </c>
      <c r="S326" s="15"/>
      <c r="T326" s="5" t="str">
        <f t="shared" si="102"/>
        <v/>
      </c>
      <c r="U326" s="5" t="str">
        <f>IF(A326&lt;&gt;7,"",VLOOKUP(engines!$A326,LegendAndTables!$C$4:$D$11,2,FALSE))</f>
        <v/>
      </c>
      <c r="V326" s="12" t="str">
        <f t="shared" si="103"/>
        <v/>
      </c>
      <c r="W326" s="12" t="str">
        <f t="shared" si="93"/>
        <v/>
      </c>
      <c r="X326" s="12" t="str">
        <f t="shared" si="94"/>
        <v/>
      </c>
      <c r="Y326" s="14" t="str">
        <f t="shared" si="104"/>
        <v/>
      </c>
      <c r="Z326" s="12" t="str">
        <f t="shared" si="95"/>
        <v/>
      </c>
      <c r="AA326" s="15"/>
      <c r="AB326" s="5" t="str">
        <f t="shared" si="105"/>
        <v>41393100,1393,2283</v>
      </c>
      <c r="AC326" s="5" t="str">
        <f t="shared" si="106"/>
        <v>41393100,diesel,10,0,5230.94254600075,5069,4344,10.3028883743165</v>
      </c>
      <c r="AD326" s="5" t="str">
        <f t="shared" si="107"/>
        <v/>
      </c>
    </row>
    <row r="327" spans="1:30">
      <c r="A327" s="7">
        <v>2</v>
      </c>
      <c r="B327" s="5" t="str">
        <f t="shared" si="96"/>
        <v>20369041</v>
      </c>
      <c r="C327" s="7">
        <v>369</v>
      </c>
      <c r="D327" s="12">
        <f t="shared" si="97"/>
        <v>411</v>
      </c>
      <c r="E327" s="15"/>
      <c r="F327" s="5" t="str">
        <f t="shared" si="98"/>
        <v>20369041</v>
      </c>
      <c r="G327" s="5" t="str">
        <f>IF(A327=7,"",VLOOKUP(engines!$A327,LegendAndTables!$C$4:$D$11,2,FALSE))</f>
        <v>regular unleaded</v>
      </c>
      <c r="H327" s="5">
        <f>IF(G327="","",IF(I327=0,_xlfn.XLOOKUP(J327,LegendAndTables!$D$14:$D$21,LegendAndTables!$C$14:$C$21,0,-1,2),_xlfn.XLOOKUP(J327,LegendAndTables!$E$14:$E$21,LegendAndTables!$C$14:$C$21,0,-1,2)))</f>
        <v>4</v>
      </c>
      <c r="I327" s="5">
        <f t="shared" si="99"/>
        <v>1</v>
      </c>
      <c r="J327" s="12">
        <f t="shared" si="90"/>
        <v>2144.1645602719427</v>
      </c>
      <c r="K327" s="12">
        <f t="shared" si="100"/>
        <v>7041.3</v>
      </c>
      <c r="L327" s="12">
        <f t="shared" si="101"/>
        <v>6389.3</v>
      </c>
      <c r="M327" s="14">
        <f>IF(G327="","",(4.966747+(23.27979-4.966747)/(1+(C327/463.6174)))*_xlfn.XLOOKUP(engines!G327,LegendAndTables!$D$4:$D$11,LegendAndTables!$E$4:$E$11,0,0,1)*IF(O327=0,1,1.2)*(1-0.01*H327))</f>
        <v>17.468699848644277</v>
      </c>
      <c r="N327" s="12">
        <f t="shared" si="91"/>
        <v>172.09500000000003</v>
      </c>
      <c r="O327" s="7">
        <v>1</v>
      </c>
      <c r="P327" s="7">
        <v>706</v>
      </c>
      <c r="Q327" s="7">
        <v>652</v>
      </c>
      <c r="R327" s="12">
        <f t="shared" si="92"/>
        <v>411.24482664067307</v>
      </c>
      <c r="S327" s="15"/>
      <c r="T327" s="5" t="str">
        <f t="shared" si="102"/>
        <v/>
      </c>
      <c r="U327" s="5" t="str">
        <f>IF(A327&lt;&gt;7,"",VLOOKUP(engines!$A327,LegendAndTables!$C$4:$D$11,2,FALSE))</f>
        <v/>
      </c>
      <c r="V327" s="12" t="str">
        <f t="shared" si="103"/>
        <v/>
      </c>
      <c r="W327" s="12" t="str">
        <f t="shared" si="93"/>
        <v/>
      </c>
      <c r="X327" s="12" t="str">
        <f t="shared" si="94"/>
        <v/>
      </c>
      <c r="Y327" s="14" t="str">
        <f t="shared" si="104"/>
        <v/>
      </c>
      <c r="Z327" s="12" t="str">
        <f t="shared" si="95"/>
        <v/>
      </c>
      <c r="AA327" s="15"/>
      <c r="AB327" s="5" t="str">
        <f t="shared" si="105"/>
        <v>20369041,369,411</v>
      </c>
      <c r="AC327" s="5" t="str">
        <f t="shared" si="106"/>
        <v>20369041,regular unleaded,4,1,2144.16456027194,7041.3,6389.3,17.4686998486443</v>
      </c>
      <c r="AD327" s="5" t="str">
        <f t="shared" si="107"/>
        <v/>
      </c>
    </row>
    <row r="328" spans="1:30">
      <c r="A328" s="7">
        <v>8</v>
      </c>
      <c r="B328" s="5" t="str">
        <f t="shared" si="96"/>
        <v>80308040</v>
      </c>
      <c r="C328" s="7">
        <v>308</v>
      </c>
      <c r="D328" s="12">
        <f t="shared" si="97"/>
        <v>429</v>
      </c>
      <c r="E328" s="15"/>
      <c r="F328" s="5" t="str">
        <f t="shared" si="98"/>
        <v>80308040</v>
      </c>
      <c r="G328" s="5" t="str">
        <f>IF(A328=7,"",VLOOKUP(engines!$A328,LegendAndTables!$C$4:$D$11,2,FALSE))</f>
        <v>flex-fuel (unleaded/E85)</v>
      </c>
      <c r="H328" s="5">
        <f>IF(G328="","",IF(I328=0,_xlfn.XLOOKUP(J328,LegendAndTables!$D$14:$D$21,LegendAndTables!$C$14:$C$21,0,-1,2),_xlfn.XLOOKUP(J328,LegendAndTables!$E$14:$E$21,LegendAndTables!$C$14:$C$21,0,-1,2)))</f>
        <v>4</v>
      </c>
      <c r="I328" s="5">
        <f t="shared" si="99"/>
        <v>0</v>
      </c>
      <c r="J328" s="12">
        <f t="shared" si="90"/>
        <v>1951.8377693282637</v>
      </c>
      <c r="K328" s="12">
        <f t="shared" si="100"/>
        <v>6035</v>
      </c>
      <c r="L328" s="12">
        <f t="shared" si="101"/>
        <v>5111</v>
      </c>
      <c r="M328" s="14">
        <f>IF(G328="","",(4.966747+(23.27979-4.966747)/(1+(C328/463.6174)))*_xlfn.XLOOKUP(engines!G328,LegendAndTables!$D$4:$D$11,LegendAndTables!$E$4:$E$11,0,0,1)*IF(O328=0,1,1.2)*(1-0.01*H328))</f>
        <v>16.404309331786724</v>
      </c>
      <c r="N328" s="12">
        <f t="shared" si="91"/>
        <v>157.80000000000001</v>
      </c>
      <c r="O328" s="7">
        <v>0</v>
      </c>
      <c r="P328" s="7">
        <v>35</v>
      </c>
      <c r="Q328" s="7">
        <v>924</v>
      </c>
      <c r="R328" s="12">
        <f t="shared" si="92"/>
        <v>429.11351934131005</v>
      </c>
      <c r="S328" s="15"/>
      <c r="T328" s="5" t="str">
        <f t="shared" si="102"/>
        <v/>
      </c>
      <c r="U328" s="5" t="str">
        <f>IF(A328&lt;&gt;7,"",VLOOKUP(engines!$A328,LegendAndTables!$C$4:$D$11,2,FALSE))</f>
        <v/>
      </c>
      <c r="V328" s="12" t="str">
        <f t="shared" si="103"/>
        <v/>
      </c>
      <c r="W328" s="12" t="str">
        <f t="shared" si="93"/>
        <v/>
      </c>
      <c r="X328" s="12" t="str">
        <f t="shared" si="94"/>
        <v/>
      </c>
      <c r="Y328" s="14" t="str">
        <f t="shared" si="104"/>
        <v/>
      </c>
      <c r="Z328" s="12" t="str">
        <f t="shared" si="95"/>
        <v/>
      </c>
      <c r="AA328" s="15"/>
      <c r="AB328" s="5" t="str">
        <f t="shared" si="105"/>
        <v>80308040,308,429</v>
      </c>
      <c r="AC328" s="5" t="str">
        <f t="shared" si="106"/>
        <v>80308040,flex-fuel (unleaded/E85),4,0,1951.83776932826,6035,5111,16.4043093317867</v>
      </c>
      <c r="AD328" s="5" t="str">
        <f t="shared" si="107"/>
        <v/>
      </c>
    </row>
    <row r="329" spans="1:30">
      <c r="A329" s="7">
        <v>4</v>
      </c>
      <c r="B329" s="5" t="str">
        <f t="shared" si="96"/>
        <v>40697080</v>
      </c>
      <c r="C329" s="7">
        <v>697</v>
      </c>
      <c r="D329" s="12">
        <f t="shared" si="97"/>
        <v>933</v>
      </c>
      <c r="E329" s="15"/>
      <c r="F329" s="5" t="str">
        <f t="shared" si="98"/>
        <v>40697080</v>
      </c>
      <c r="G329" s="5" t="str">
        <f>IF(A329=7,"",VLOOKUP(engines!$A329,LegendAndTables!$C$4:$D$11,2,FALSE))</f>
        <v>diesel</v>
      </c>
      <c r="H329" s="5">
        <f>IF(G329="","",IF(I329=0,_xlfn.XLOOKUP(J329,LegendAndTables!$D$14:$D$21,LegendAndTables!$C$14:$C$21,0,-1,2),_xlfn.XLOOKUP(J329,LegendAndTables!$E$14:$E$21,LegendAndTables!$C$14:$C$21,0,-1,2)))</f>
        <v>8</v>
      </c>
      <c r="I329" s="5">
        <f t="shared" si="99"/>
        <v>0</v>
      </c>
      <c r="J329" s="12">
        <f t="shared" si="90"/>
        <v>3543.4672089476362</v>
      </c>
      <c r="K329" s="12">
        <f t="shared" si="100"/>
        <v>5890</v>
      </c>
      <c r="L329" s="12">
        <f t="shared" si="101"/>
        <v>5320</v>
      </c>
      <c r="M329" s="14">
        <f>IF(G329="","",(4.966747+(23.27979-4.966747)/(1+(C329/463.6174)))*_xlfn.XLOOKUP(engines!G329,LegendAndTables!$D$4:$D$11,LegendAndTables!$E$4:$E$11,0,0,1)*IF(O329=0,1,1.2)*(1-0.01*H329))</f>
        <v>13.559361734509567</v>
      </c>
      <c r="N329" s="12">
        <f t="shared" si="91"/>
        <v>196.7</v>
      </c>
      <c r="O329" s="7">
        <v>0</v>
      </c>
      <c r="P329" s="7">
        <v>1390</v>
      </c>
      <c r="Q329" s="7">
        <v>570</v>
      </c>
      <c r="R329" s="12">
        <f t="shared" si="92"/>
        <v>932.92881588427929</v>
      </c>
      <c r="S329" s="15"/>
      <c r="T329" s="5" t="str">
        <f t="shared" si="102"/>
        <v/>
      </c>
      <c r="U329" s="5" t="str">
        <f>IF(A329&lt;&gt;7,"",VLOOKUP(engines!$A329,LegendAndTables!$C$4:$D$11,2,FALSE))</f>
        <v/>
      </c>
      <c r="V329" s="12" t="str">
        <f t="shared" si="103"/>
        <v/>
      </c>
      <c r="W329" s="12" t="str">
        <f t="shared" si="93"/>
        <v/>
      </c>
      <c r="X329" s="12" t="str">
        <f t="shared" si="94"/>
        <v/>
      </c>
      <c r="Y329" s="14" t="str">
        <f t="shared" si="104"/>
        <v/>
      </c>
      <c r="Z329" s="12" t="str">
        <f t="shared" si="95"/>
        <v/>
      </c>
      <c r="AA329" s="15"/>
      <c r="AB329" s="5" t="str">
        <f t="shared" si="105"/>
        <v>40697080,697,933</v>
      </c>
      <c r="AC329" s="5" t="str">
        <f t="shared" si="106"/>
        <v>40697080,diesel,8,0,3543.46720894764,5890,5320,13.5593617345096</v>
      </c>
      <c r="AD329" s="5" t="str">
        <f t="shared" si="107"/>
        <v/>
      </c>
    </row>
    <row r="330" spans="1:30">
      <c r="A330" s="7">
        <v>4</v>
      </c>
      <c r="B330" s="5" t="str">
        <f t="shared" si="96"/>
        <v>41360100</v>
      </c>
      <c r="C330" s="7">
        <v>1360</v>
      </c>
      <c r="D330" s="12">
        <f t="shared" si="97"/>
        <v>2089</v>
      </c>
      <c r="E330" s="15"/>
      <c r="F330" s="5" t="str">
        <f t="shared" si="98"/>
        <v>41360100</v>
      </c>
      <c r="G330" s="5" t="str">
        <f>IF(A330=7,"",VLOOKUP(engines!$A330,LegendAndTables!$C$4:$D$11,2,FALSE))</f>
        <v>diesel</v>
      </c>
      <c r="H330" s="5">
        <f>IF(G330="","",IF(I330=0,_xlfn.XLOOKUP(J330,LegendAndTables!$D$14:$D$21,LegendAndTables!$C$14:$C$21,0,-1,2),_xlfn.XLOOKUP(J330,LegendAndTables!$E$14:$E$21,LegendAndTables!$C$14:$C$21,0,-1,2)))</f>
        <v>10</v>
      </c>
      <c r="I330" s="5">
        <f t="shared" si="99"/>
        <v>0</v>
      </c>
      <c r="J330" s="12">
        <f t="shared" si="90"/>
        <v>5171.1026615969577</v>
      </c>
      <c r="K330" s="12">
        <f t="shared" si="100"/>
        <v>5550</v>
      </c>
      <c r="L330" s="12">
        <f t="shared" si="101"/>
        <v>4636</v>
      </c>
      <c r="M330" s="14">
        <f>IF(G330="","",(4.966747+(23.27979-4.966747)/(1+(C330/463.6174)))*_xlfn.XLOOKUP(engines!G330,LegendAndTables!$D$4:$D$11,LegendAndTables!$E$4:$E$11,0,0,1)*IF(O330=0,1,1.2)*(1-0.01*H330))</f>
        <v>10.392260439571194</v>
      </c>
      <c r="N330" s="12">
        <f t="shared" si="91"/>
        <v>263</v>
      </c>
      <c r="O330" s="7">
        <v>0</v>
      </c>
      <c r="P330" s="7">
        <v>1050</v>
      </c>
      <c r="Q330" s="7">
        <v>914</v>
      </c>
      <c r="R330" s="12">
        <f t="shared" si="92"/>
        <v>2088.9249775897497</v>
      </c>
      <c r="S330" s="15"/>
      <c r="T330" s="5" t="str">
        <f t="shared" si="102"/>
        <v/>
      </c>
      <c r="U330" s="5" t="str">
        <f>IF(A330&lt;&gt;7,"",VLOOKUP(engines!$A330,LegendAndTables!$C$4:$D$11,2,FALSE))</f>
        <v/>
      </c>
      <c r="V330" s="12" t="str">
        <f t="shared" si="103"/>
        <v/>
      </c>
      <c r="W330" s="12" t="str">
        <f t="shared" si="93"/>
        <v/>
      </c>
      <c r="X330" s="12" t="str">
        <f t="shared" si="94"/>
        <v/>
      </c>
      <c r="Y330" s="14" t="str">
        <f t="shared" si="104"/>
        <v/>
      </c>
      <c r="Z330" s="12" t="str">
        <f t="shared" si="95"/>
        <v/>
      </c>
      <c r="AA330" s="15"/>
      <c r="AB330" s="5" t="str">
        <f t="shared" si="105"/>
        <v>41360100,1360,2089</v>
      </c>
      <c r="AC330" s="5" t="str">
        <f t="shared" si="106"/>
        <v>41360100,diesel,10,0,5171.10266159696,5550,4636,10.3922604395712</v>
      </c>
      <c r="AD330" s="5" t="str">
        <f t="shared" si="107"/>
        <v/>
      </c>
    </row>
    <row r="331" spans="1:30">
      <c r="A331" s="7">
        <v>1</v>
      </c>
      <c r="B331" s="5" t="str">
        <f t="shared" si="96"/>
        <v>10376041</v>
      </c>
      <c r="C331" s="7">
        <v>376</v>
      </c>
      <c r="D331" s="12">
        <f t="shared" si="97"/>
        <v>418</v>
      </c>
      <c r="E331" s="15"/>
      <c r="F331" s="5" t="str">
        <f t="shared" si="98"/>
        <v>10376041</v>
      </c>
      <c r="G331" s="5" t="str">
        <f>IF(A331=7,"",VLOOKUP(engines!$A331,LegendAndTables!$C$4:$D$11,2,FALSE))</f>
        <v>premium unleaded (recommended)</v>
      </c>
      <c r="H331" s="5">
        <f>IF(G331="","",IF(I331=0,_xlfn.XLOOKUP(J331,LegendAndTables!$D$14:$D$21,LegendAndTables!$C$14:$C$21,0,-1,2),_xlfn.XLOOKUP(J331,LegendAndTables!$E$14:$E$21,LegendAndTables!$C$14:$C$21,0,-1,2)))</f>
        <v>4</v>
      </c>
      <c r="I331" s="5">
        <f t="shared" si="99"/>
        <v>1</v>
      </c>
      <c r="J331" s="12">
        <f t="shared" si="90"/>
        <v>2175.5482265810333</v>
      </c>
      <c r="K331" s="12">
        <f t="shared" si="100"/>
        <v>7196.7000000000007</v>
      </c>
      <c r="L331" s="12">
        <f t="shared" si="101"/>
        <v>6402.7000000000007</v>
      </c>
      <c r="M331" s="14">
        <f>IF(G331="","",(4.966747+(23.27979-4.966747)/(1+(C331/463.6174)))*_xlfn.XLOOKUP(engines!G331,LegendAndTables!$D$4:$D$11,LegendAndTables!$E$4:$E$11,0,0,1)*IF(O331=0,1,1.2)*(1-0.01*H331))</f>
        <v>17.544471148571073</v>
      </c>
      <c r="N331" s="12">
        <f t="shared" si="91"/>
        <v>172.83</v>
      </c>
      <c r="O331" s="7">
        <v>1</v>
      </c>
      <c r="P331" s="7">
        <v>854</v>
      </c>
      <c r="Q331" s="7">
        <v>794</v>
      </c>
      <c r="R331" s="12">
        <f t="shared" si="92"/>
        <v>418.16921098266971</v>
      </c>
      <c r="S331" s="15"/>
      <c r="T331" s="5" t="str">
        <f t="shared" si="102"/>
        <v/>
      </c>
      <c r="U331" s="5" t="str">
        <f>IF(A331&lt;&gt;7,"",VLOOKUP(engines!$A331,LegendAndTables!$C$4:$D$11,2,FALSE))</f>
        <v/>
      </c>
      <c r="V331" s="12" t="str">
        <f t="shared" si="103"/>
        <v/>
      </c>
      <c r="W331" s="12" t="str">
        <f t="shared" si="93"/>
        <v/>
      </c>
      <c r="X331" s="12" t="str">
        <f t="shared" si="94"/>
        <v/>
      </c>
      <c r="Y331" s="14" t="str">
        <f t="shared" si="104"/>
        <v/>
      </c>
      <c r="Z331" s="12" t="str">
        <f t="shared" si="95"/>
        <v/>
      </c>
      <c r="AA331" s="15"/>
      <c r="AB331" s="5" t="str">
        <f t="shared" si="105"/>
        <v>10376041,376,418</v>
      </c>
      <c r="AC331" s="5" t="str">
        <f t="shared" si="106"/>
        <v>10376041,premium unleaded (recommended),4,1,2175.54822658103,7196.7,6402.7,17.5444711485711</v>
      </c>
      <c r="AD331" s="5" t="str">
        <f t="shared" si="107"/>
        <v/>
      </c>
    </row>
    <row r="332" spans="1:30">
      <c r="A332" s="7">
        <v>7</v>
      </c>
      <c r="B332" s="5" t="str">
        <f t="shared" si="96"/>
        <v>70835490</v>
      </c>
      <c r="C332" s="7">
        <v>835</v>
      </c>
      <c r="D332" s="12">
        <f t="shared" si="97"/>
        <v>1252</v>
      </c>
      <c r="E332" s="15"/>
      <c r="F332" s="5" t="str">
        <f t="shared" si="98"/>
        <v/>
      </c>
      <c r="G332" s="5" t="str">
        <f>IF(A332=7,"",VLOOKUP(engines!$A332,LegendAndTables!$C$4:$D$11,2,FALSE))</f>
        <v/>
      </c>
      <c r="H332" s="5" t="str">
        <f>IF(G332="","",IF(I332=0,_xlfn.XLOOKUP(J332,LegendAndTables!$D$14:$D$21,LegendAndTables!$C$14:$C$21,0,-1,2),_xlfn.XLOOKUP(J332,LegendAndTables!$E$14:$E$21,LegendAndTables!$C$14:$C$21,0,-1,2)))</f>
        <v/>
      </c>
      <c r="I332" s="5" t="str">
        <f t="shared" si="99"/>
        <v/>
      </c>
      <c r="J332" s="12" t="str">
        <f t="shared" si="90"/>
        <v/>
      </c>
      <c r="K332" s="12" t="str">
        <f t="shared" si="100"/>
        <v/>
      </c>
      <c r="L332" s="12" t="str">
        <f t="shared" si="101"/>
        <v/>
      </c>
      <c r="M332" s="14" t="str">
        <f>IF(G332="","",(4.966747+(23.27979-4.966747)/(1+(C332/463.6174)))*_xlfn.XLOOKUP(engines!G332,LegendAndTables!$D$4:$D$11,LegendAndTables!$E$4:$E$11,0,0,1)*IF(O332=0,1,1.2)*(1-0.01*H332))</f>
        <v/>
      </c>
      <c r="N332" s="12" t="str">
        <f t="shared" si="91"/>
        <v/>
      </c>
      <c r="O332" s="7">
        <v>0</v>
      </c>
      <c r="P332" s="7">
        <v>668</v>
      </c>
      <c r="Q332" s="7">
        <v>973</v>
      </c>
      <c r="R332" s="12" t="str">
        <f t="shared" si="92"/>
        <v/>
      </c>
      <c r="S332" s="15"/>
      <c r="T332" s="5" t="str">
        <f t="shared" si="102"/>
        <v>70835490</v>
      </c>
      <c r="U332" s="5" t="str">
        <f>IF(A332&lt;&gt;7,"",VLOOKUP(engines!$A332,LegendAndTables!$C$4:$D$11,2,FALSE))</f>
        <v>electric</v>
      </c>
      <c r="V332" s="12">
        <f t="shared" si="103"/>
        <v>413.91628629324987</v>
      </c>
      <c r="W332" s="12">
        <f t="shared" si="93"/>
        <v>1504.3123784669363</v>
      </c>
      <c r="X332" s="12">
        <f t="shared" si="94"/>
        <v>112.30953332115492</v>
      </c>
      <c r="Y332" s="14">
        <f t="shared" si="104"/>
        <v>4.8955992791882164</v>
      </c>
      <c r="Z332" s="12">
        <f t="shared" si="95"/>
        <v>1251.757573335693</v>
      </c>
      <c r="AA332" s="15"/>
      <c r="AB332" s="5" t="str">
        <f t="shared" si="105"/>
        <v>70835490,835,1252</v>
      </c>
      <c r="AC332" s="5" t="str">
        <f t="shared" si="106"/>
        <v/>
      </c>
      <c r="AD332" s="5" t="str">
        <f t="shared" si="107"/>
        <v>70835490,electric,413.91628629325,1504.31237846694,112.309533321155,4.89559927918822</v>
      </c>
    </row>
    <row r="333" spans="1:30">
      <c r="A333" s="7">
        <v>7</v>
      </c>
      <c r="B333" s="5" t="str">
        <f t="shared" si="96"/>
        <v>70213745</v>
      </c>
      <c r="C333" s="7">
        <v>213</v>
      </c>
      <c r="D333" s="12">
        <f t="shared" si="97"/>
        <v>319</v>
      </c>
      <c r="E333" s="15"/>
      <c r="F333" s="5" t="str">
        <f t="shared" si="98"/>
        <v/>
      </c>
      <c r="G333" s="5" t="str">
        <f>IF(A333=7,"",VLOOKUP(engines!$A333,LegendAndTables!$C$4:$D$11,2,FALSE))</f>
        <v/>
      </c>
      <c r="H333" s="5" t="str">
        <f>IF(G333="","",IF(I333=0,_xlfn.XLOOKUP(J333,LegendAndTables!$D$14:$D$21,LegendAndTables!$C$14:$C$21,0,-1,2),_xlfn.XLOOKUP(J333,LegendAndTables!$E$14:$E$21,LegendAndTables!$C$14:$C$21,0,-1,2)))</f>
        <v/>
      </c>
      <c r="I333" s="5" t="str">
        <f t="shared" si="99"/>
        <v/>
      </c>
      <c r="J333" s="12" t="str">
        <f t="shared" si="90"/>
        <v/>
      </c>
      <c r="K333" s="12" t="str">
        <f t="shared" si="100"/>
        <v/>
      </c>
      <c r="L333" s="12" t="str">
        <f t="shared" si="101"/>
        <v/>
      </c>
      <c r="M333" s="14" t="str">
        <f>IF(G333="","",(4.966747+(23.27979-4.966747)/(1+(C333/463.6174)))*_xlfn.XLOOKUP(engines!G333,LegendAndTables!$D$4:$D$11,LegendAndTables!$E$4:$E$11,0,0,1)*IF(O333=0,1,1.2)*(1-0.01*H333))</f>
        <v/>
      </c>
      <c r="N333" s="12" t="str">
        <f t="shared" si="91"/>
        <v/>
      </c>
      <c r="O333" s="7">
        <v>1</v>
      </c>
      <c r="P333" s="7">
        <v>786</v>
      </c>
      <c r="Q333" s="7">
        <v>656</v>
      </c>
      <c r="R333" s="12" t="str">
        <f t="shared" si="92"/>
        <v/>
      </c>
      <c r="S333" s="15"/>
      <c r="T333" s="5" t="str">
        <f t="shared" si="102"/>
        <v>70213745</v>
      </c>
      <c r="U333" s="5" t="str">
        <f>IF(A333&lt;&gt;7,"",VLOOKUP(engines!$A333,LegendAndTables!$C$4:$D$11,2,FALSE))</f>
        <v>electric</v>
      </c>
      <c r="V333" s="12">
        <f t="shared" si="103"/>
        <v>321.52472764049617</v>
      </c>
      <c r="W333" s="12">
        <f t="shared" si="93"/>
        <v>494.00266630066432</v>
      </c>
      <c r="X333" s="12">
        <f t="shared" si="94"/>
        <v>76.334753698582958</v>
      </c>
      <c r="Y333" s="14">
        <f t="shared" si="104"/>
        <v>7.4531154303784577</v>
      </c>
      <c r="Z333" s="12">
        <f t="shared" si="95"/>
        <v>319.31061451557201</v>
      </c>
      <c r="AA333" s="15"/>
      <c r="AB333" s="5" t="str">
        <f t="shared" si="105"/>
        <v>70213745,213,319</v>
      </c>
      <c r="AC333" s="5" t="str">
        <f t="shared" si="106"/>
        <v/>
      </c>
      <c r="AD333" s="5" t="str">
        <f t="shared" si="107"/>
        <v>70213745,electric,321.524727640496,494.002666300664,76.334753698583,7.45311543037846</v>
      </c>
    </row>
    <row r="334" spans="1:30">
      <c r="A334" s="7">
        <v>1</v>
      </c>
      <c r="B334" s="5" t="str">
        <f t="shared" si="96"/>
        <v>10064031</v>
      </c>
      <c r="C334" s="7">
        <v>64</v>
      </c>
      <c r="D334" s="12">
        <f t="shared" si="97"/>
        <v>65</v>
      </c>
      <c r="E334" s="15"/>
      <c r="F334" s="5" t="str">
        <f t="shared" si="98"/>
        <v>10064031</v>
      </c>
      <c r="G334" s="5" t="str">
        <f>IF(A334=7,"",VLOOKUP(engines!$A334,LegendAndTables!$C$4:$D$11,2,FALSE))</f>
        <v>premium unleaded (recommended)</v>
      </c>
      <c r="H334" s="5">
        <f>IF(G334="","",IF(I334=0,_xlfn.XLOOKUP(J334,LegendAndTables!$D$14:$D$21,LegendAndTables!$C$14:$C$21,0,-1,2),_xlfn.XLOOKUP(J334,LegendAndTables!$E$14:$E$21,LegendAndTables!$C$14:$C$21,0,-1,2)))</f>
        <v>3</v>
      </c>
      <c r="I334" s="5">
        <f t="shared" si="99"/>
        <v>1</v>
      </c>
      <c r="J334" s="12">
        <f t="shared" si="90"/>
        <v>456.91439994288561</v>
      </c>
      <c r="K334" s="12">
        <f t="shared" si="100"/>
        <v>7675.5</v>
      </c>
      <c r="L334" s="12">
        <f t="shared" si="101"/>
        <v>6998.5</v>
      </c>
      <c r="M334" s="14">
        <f>IF(G334="","",(4.966747+(23.27979-4.966747)/(1+(C334/463.6174)))*_xlfn.XLOOKUP(engines!G334,LegendAndTables!$D$4:$D$11,LegendAndTables!$E$4:$E$11,0,0,1)*IF(O334=0,1,1.2)*(1-0.01*H334))</f>
        <v>24.757118018510329</v>
      </c>
      <c r="N334" s="12">
        <f t="shared" si="91"/>
        <v>140.07000000000002</v>
      </c>
      <c r="O334" s="7">
        <v>1</v>
      </c>
      <c r="P334" s="7">
        <v>1310</v>
      </c>
      <c r="Q334" s="7">
        <v>677</v>
      </c>
      <c r="R334" s="12">
        <f t="shared" si="92"/>
        <v>65.118197234574325</v>
      </c>
      <c r="S334" s="15"/>
      <c r="T334" s="5" t="str">
        <f t="shared" si="102"/>
        <v/>
      </c>
      <c r="U334" s="5" t="str">
        <f>IF(A334&lt;&gt;7,"",VLOOKUP(engines!$A334,LegendAndTables!$C$4:$D$11,2,FALSE))</f>
        <v/>
      </c>
      <c r="V334" s="12" t="str">
        <f t="shared" si="103"/>
        <v/>
      </c>
      <c r="W334" s="12" t="str">
        <f t="shared" si="93"/>
        <v/>
      </c>
      <c r="X334" s="12" t="str">
        <f t="shared" si="94"/>
        <v/>
      </c>
      <c r="Y334" s="14" t="str">
        <f t="shared" si="104"/>
        <v/>
      </c>
      <c r="Z334" s="12" t="str">
        <f t="shared" si="95"/>
        <v/>
      </c>
      <c r="AA334" s="15"/>
      <c r="AB334" s="5" t="str">
        <f t="shared" si="105"/>
        <v>10064031,64,65</v>
      </c>
      <c r="AC334" s="5" t="str">
        <f t="shared" si="106"/>
        <v>10064031,premium unleaded (recommended),3,1,456.914399942886,7675.5,6998.5,24.7571180185103</v>
      </c>
      <c r="AD334" s="5" t="str">
        <f t="shared" si="107"/>
        <v/>
      </c>
    </row>
    <row r="335" spans="1:30">
      <c r="A335" s="7">
        <v>2</v>
      </c>
      <c r="B335" s="5" t="str">
        <f t="shared" si="96"/>
        <v>20645060</v>
      </c>
      <c r="C335" s="7">
        <v>645</v>
      </c>
      <c r="D335" s="12">
        <f t="shared" si="97"/>
        <v>907</v>
      </c>
      <c r="E335" s="15"/>
      <c r="F335" s="5" t="str">
        <f t="shared" si="98"/>
        <v>20645060</v>
      </c>
      <c r="G335" s="5" t="str">
        <f>IF(A335=7,"",VLOOKUP(engines!$A335,LegendAndTables!$C$4:$D$11,2,FALSE))</f>
        <v>regular unleaded</v>
      </c>
      <c r="H335" s="5">
        <f>IF(G335="","",IF(I335=0,_xlfn.XLOOKUP(J335,LegendAndTables!$D$14:$D$21,LegendAndTables!$C$14:$C$21,0,-1,2),_xlfn.XLOOKUP(J335,LegendAndTables!$E$14:$E$21,LegendAndTables!$C$14:$C$21,0,-1,2)))</f>
        <v>6</v>
      </c>
      <c r="I335" s="5">
        <f t="shared" si="99"/>
        <v>0</v>
      </c>
      <c r="J335" s="12">
        <f t="shared" si="90"/>
        <v>3368.1462140992171</v>
      </c>
      <c r="K335" s="12">
        <f t="shared" si="100"/>
        <v>6026</v>
      </c>
      <c r="L335" s="12">
        <f t="shared" si="101"/>
        <v>5066</v>
      </c>
      <c r="M335" s="14">
        <f>IF(G335="","",(4.966747+(23.27979-4.966747)/(1+(C335/463.6174)))*_xlfn.XLOOKUP(engines!G335,LegendAndTables!$D$4:$D$11,LegendAndTables!$E$4:$E$11,0,0,1)*IF(O335=0,1,1.2)*(1-0.01*H335))</f>
        <v>11.867646562019718</v>
      </c>
      <c r="N335" s="12">
        <f t="shared" si="91"/>
        <v>191.5</v>
      </c>
      <c r="O335" s="7">
        <v>0</v>
      </c>
      <c r="P335" s="7">
        <v>26</v>
      </c>
      <c r="Q335" s="7">
        <v>960</v>
      </c>
      <c r="R335" s="12">
        <f t="shared" si="92"/>
        <v>906.61289311796361</v>
      </c>
      <c r="S335" s="15"/>
      <c r="T335" s="5" t="str">
        <f t="shared" si="102"/>
        <v/>
      </c>
      <c r="U335" s="5" t="str">
        <f>IF(A335&lt;&gt;7,"",VLOOKUP(engines!$A335,LegendAndTables!$C$4:$D$11,2,FALSE))</f>
        <v/>
      </c>
      <c r="V335" s="12" t="str">
        <f t="shared" si="103"/>
        <v/>
      </c>
      <c r="W335" s="12" t="str">
        <f t="shared" si="93"/>
        <v/>
      </c>
      <c r="X335" s="12" t="str">
        <f t="shared" si="94"/>
        <v/>
      </c>
      <c r="Y335" s="14" t="str">
        <f t="shared" si="104"/>
        <v/>
      </c>
      <c r="Z335" s="12" t="str">
        <f t="shared" si="95"/>
        <v/>
      </c>
      <c r="AA335" s="15"/>
      <c r="AB335" s="5" t="str">
        <f t="shared" si="105"/>
        <v>20645060,645,907</v>
      </c>
      <c r="AC335" s="5" t="str">
        <f t="shared" si="106"/>
        <v>20645060,regular unleaded,6,0,3368.14621409922,6026,5066,11.8676465620197</v>
      </c>
      <c r="AD335" s="5" t="str">
        <f t="shared" si="107"/>
        <v/>
      </c>
    </row>
    <row r="336" spans="1:30">
      <c r="A336" s="7">
        <v>7</v>
      </c>
      <c r="B336" s="5" t="str">
        <f t="shared" si="96"/>
        <v>70397631</v>
      </c>
      <c r="C336" s="7">
        <v>397</v>
      </c>
      <c r="D336" s="12">
        <f t="shared" si="97"/>
        <v>595</v>
      </c>
      <c r="E336" s="15"/>
      <c r="F336" s="5" t="str">
        <f t="shared" si="98"/>
        <v/>
      </c>
      <c r="G336" s="5" t="str">
        <f>IF(A336=7,"",VLOOKUP(engines!$A336,LegendAndTables!$C$4:$D$11,2,FALSE))</f>
        <v/>
      </c>
      <c r="H336" s="5" t="str">
        <f>IF(G336="","",IF(I336=0,_xlfn.XLOOKUP(J336,LegendAndTables!$D$14:$D$21,LegendAndTables!$C$14:$C$21,0,-1,2),_xlfn.XLOOKUP(J336,LegendAndTables!$E$14:$E$21,LegendAndTables!$C$14:$C$21,0,-1,2)))</f>
        <v/>
      </c>
      <c r="I336" s="5" t="str">
        <f t="shared" si="99"/>
        <v/>
      </c>
      <c r="J336" s="12" t="str">
        <f t="shared" si="90"/>
        <v/>
      </c>
      <c r="K336" s="12" t="str">
        <f t="shared" si="100"/>
        <v/>
      </c>
      <c r="L336" s="12" t="str">
        <f t="shared" si="101"/>
        <v/>
      </c>
      <c r="M336" s="14" t="str">
        <f>IF(G336="","",(4.966747+(23.27979-4.966747)/(1+(C336/463.6174)))*_xlfn.XLOOKUP(engines!G336,LegendAndTables!$D$4:$D$11,LegendAndTables!$E$4:$E$11,0,0,1)*IF(O336=0,1,1.2)*(1-0.01*H336))</f>
        <v/>
      </c>
      <c r="N336" s="12" t="str">
        <f t="shared" si="91"/>
        <v/>
      </c>
      <c r="O336" s="7">
        <v>0</v>
      </c>
      <c r="P336" s="7">
        <v>523</v>
      </c>
      <c r="Q336" s="7">
        <v>566</v>
      </c>
      <c r="R336" s="12" t="str">
        <f t="shared" si="92"/>
        <v/>
      </c>
      <c r="S336" s="15"/>
      <c r="T336" s="5" t="str">
        <f t="shared" si="102"/>
        <v>70397631</v>
      </c>
      <c r="U336" s="5" t="str">
        <f>IF(A336&lt;&gt;7,"",VLOOKUP(engines!$A336,LegendAndTables!$C$4:$D$11,2,FALSE))</f>
        <v>electric</v>
      </c>
      <c r="V336" s="12">
        <f t="shared" si="103"/>
        <v>369.67292544708562</v>
      </c>
      <c r="W336" s="12">
        <f t="shared" si="93"/>
        <v>800.82372498868619</v>
      </c>
      <c r="X336" s="12">
        <f t="shared" si="94"/>
        <v>93.258270710898998</v>
      </c>
      <c r="Y336" s="14">
        <f t="shared" si="104"/>
        <v>6.3115076536399846</v>
      </c>
      <c r="Z336" s="12">
        <f t="shared" si="95"/>
        <v>595.14701390930554</v>
      </c>
      <c r="AA336" s="15"/>
      <c r="AB336" s="5" t="str">
        <f t="shared" si="105"/>
        <v>70397631,397,595</v>
      </c>
      <c r="AC336" s="5" t="str">
        <f t="shared" si="106"/>
        <v/>
      </c>
      <c r="AD336" s="5" t="str">
        <f t="shared" si="107"/>
        <v>70397631,electric,369.672925447086,800.823724988686,93.258270710899,6.31150765363998</v>
      </c>
    </row>
    <row r="337" spans="1:30">
      <c r="A337" s="7">
        <v>7</v>
      </c>
      <c r="B337" s="5" t="str">
        <f t="shared" si="96"/>
        <v>70492589</v>
      </c>
      <c r="C337" s="7">
        <v>492</v>
      </c>
      <c r="D337" s="12">
        <f t="shared" si="97"/>
        <v>738</v>
      </c>
      <c r="E337" s="15"/>
      <c r="F337" s="5" t="str">
        <f t="shared" si="98"/>
        <v/>
      </c>
      <c r="G337" s="5" t="str">
        <f>IF(A337=7,"",VLOOKUP(engines!$A337,LegendAndTables!$C$4:$D$11,2,FALSE))</f>
        <v/>
      </c>
      <c r="H337" s="5" t="str">
        <f>IF(G337="","",IF(I337=0,_xlfn.XLOOKUP(J337,LegendAndTables!$D$14:$D$21,LegendAndTables!$C$14:$C$21,0,-1,2),_xlfn.XLOOKUP(J337,LegendAndTables!$E$14:$E$21,LegendAndTables!$C$14:$C$21,0,-1,2)))</f>
        <v/>
      </c>
      <c r="I337" s="5" t="str">
        <f t="shared" si="99"/>
        <v/>
      </c>
      <c r="J337" s="12" t="str">
        <f t="shared" si="90"/>
        <v/>
      </c>
      <c r="K337" s="12" t="str">
        <f t="shared" si="100"/>
        <v/>
      </c>
      <c r="L337" s="12" t="str">
        <f t="shared" si="101"/>
        <v/>
      </c>
      <c r="M337" s="14" t="str">
        <f>IF(G337="","",(4.966747+(23.27979-4.966747)/(1+(C337/463.6174)))*_xlfn.XLOOKUP(engines!G337,LegendAndTables!$D$4:$D$11,LegendAndTables!$E$4:$E$11,0,0,1)*IF(O337=0,1,1.2)*(1-0.01*H337))</f>
        <v/>
      </c>
      <c r="N337" s="12" t="str">
        <f t="shared" si="91"/>
        <v/>
      </c>
      <c r="O337" s="7">
        <v>1</v>
      </c>
      <c r="P337" s="7">
        <v>279</v>
      </c>
      <c r="Q337" s="7">
        <v>571</v>
      </c>
      <c r="R337" s="12" t="str">
        <f t="shared" si="92"/>
        <v/>
      </c>
      <c r="S337" s="15"/>
      <c r="T337" s="5" t="str">
        <f t="shared" si="102"/>
        <v>70492589</v>
      </c>
      <c r="U337" s="5" t="str">
        <f>IF(A337&lt;&gt;7,"",VLOOKUP(engines!$A337,LegendAndTables!$C$4:$D$11,2,FALSE))</f>
        <v>electric</v>
      </c>
      <c r="V337" s="12">
        <f t="shared" si="103"/>
        <v>385.37810878785285</v>
      </c>
      <c r="W337" s="12">
        <f t="shared" si="93"/>
        <v>952.011358865136</v>
      </c>
      <c r="X337" s="12">
        <f t="shared" si="94"/>
        <v>99.598585067390033</v>
      </c>
      <c r="Y337" s="14">
        <f t="shared" si="104"/>
        <v>5.8941755312507356</v>
      </c>
      <c r="Z337" s="12">
        <f t="shared" si="95"/>
        <v>737.56254620498316</v>
      </c>
      <c r="AA337" s="15"/>
      <c r="AB337" s="5" t="str">
        <f t="shared" si="105"/>
        <v>70492589,492,738</v>
      </c>
      <c r="AC337" s="5" t="str">
        <f t="shared" si="106"/>
        <v/>
      </c>
      <c r="AD337" s="5" t="str">
        <f t="shared" si="107"/>
        <v>70492589,electric,385.378108787853,952.011358865136,99.59858506739,5.89417553125074</v>
      </c>
    </row>
    <row r="338" spans="1:30">
      <c r="A338" s="7">
        <v>5</v>
      </c>
      <c r="B338" s="5" t="str">
        <f t="shared" si="96"/>
        <v>50782080</v>
      </c>
      <c r="C338" s="7">
        <v>782</v>
      </c>
      <c r="D338" s="12">
        <f t="shared" si="97"/>
        <v>876</v>
      </c>
      <c r="E338" s="15"/>
      <c r="F338" s="5" t="str">
        <f t="shared" si="98"/>
        <v>50782080</v>
      </c>
      <c r="G338" s="5" t="str">
        <f>IF(A338=7,"",VLOOKUP(engines!$A338,LegendAndTables!$C$4:$D$11,2,FALSE))</f>
        <v>flex-fuel (premium unleaded recommended/E85)</v>
      </c>
      <c r="H338" s="5">
        <f>IF(G338="","",IF(I338=0,_xlfn.XLOOKUP(J338,LegendAndTables!$D$14:$D$21,LegendAndTables!$C$14:$C$21,0,-1,2),_xlfn.XLOOKUP(J338,LegendAndTables!$E$14:$E$21,LegendAndTables!$C$14:$C$21,0,-1,2)))</f>
        <v>8</v>
      </c>
      <c r="I338" s="5">
        <f t="shared" si="99"/>
        <v>0</v>
      </c>
      <c r="J338" s="12">
        <f t="shared" si="90"/>
        <v>3810.9161793372323</v>
      </c>
      <c r="K338" s="12">
        <f t="shared" si="100"/>
        <v>6860</v>
      </c>
      <c r="L338" s="12">
        <f t="shared" si="101"/>
        <v>6358</v>
      </c>
      <c r="M338" s="14">
        <f>IF(G338="","",(4.966747+(23.27979-4.966747)/(1+(C338/463.6174)))*_xlfn.XLOOKUP(engines!G338,LegendAndTables!$D$4:$D$11,LegendAndTables!$E$4:$E$11,0,0,1)*IF(O338=0,1,1.2)*(1-0.01*H338))</f>
        <v>11.707430893628644</v>
      </c>
      <c r="N338" s="12">
        <f t="shared" si="91"/>
        <v>205.2</v>
      </c>
      <c r="O338" s="7">
        <v>0</v>
      </c>
      <c r="P338" s="7">
        <v>860</v>
      </c>
      <c r="Q338" s="7">
        <v>502</v>
      </c>
      <c r="R338" s="12">
        <f t="shared" si="92"/>
        <v>875.81744459908714</v>
      </c>
      <c r="S338" s="15"/>
      <c r="T338" s="5" t="str">
        <f t="shared" si="102"/>
        <v/>
      </c>
      <c r="U338" s="5" t="str">
        <f>IF(A338&lt;&gt;7,"",VLOOKUP(engines!$A338,LegendAndTables!$C$4:$D$11,2,FALSE))</f>
        <v/>
      </c>
      <c r="V338" s="12" t="str">
        <f t="shared" si="103"/>
        <v/>
      </c>
      <c r="W338" s="12" t="str">
        <f t="shared" si="93"/>
        <v/>
      </c>
      <c r="X338" s="12" t="str">
        <f t="shared" si="94"/>
        <v/>
      </c>
      <c r="Y338" s="14" t="str">
        <f t="shared" si="104"/>
        <v/>
      </c>
      <c r="Z338" s="12" t="str">
        <f t="shared" si="95"/>
        <v/>
      </c>
      <c r="AA338" s="15"/>
      <c r="AB338" s="5" t="str">
        <f t="shared" si="105"/>
        <v>50782080,782,876</v>
      </c>
      <c r="AC338" s="5" t="str">
        <f t="shared" si="106"/>
        <v>50782080,flex-fuel (premium unleaded recommended/E85),8,0,3810.91617933723,6860,6358,11.7074308936286</v>
      </c>
      <c r="AD338" s="5" t="str">
        <f t="shared" si="107"/>
        <v/>
      </c>
    </row>
    <row r="339" spans="1:30">
      <c r="A339" s="7">
        <v>7</v>
      </c>
      <c r="B339" s="5" t="str">
        <f t="shared" si="96"/>
        <v>71065448</v>
      </c>
      <c r="C339" s="7">
        <v>1065</v>
      </c>
      <c r="D339" s="12">
        <f t="shared" si="97"/>
        <v>1597</v>
      </c>
      <c r="E339" s="15"/>
      <c r="F339" s="5" t="str">
        <f t="shared" si="98"/>
        <v/>
      </c>
      <c r="G339" s="5" t="str">
        <f>IF(A339=7,"",VLOOKUP(engines!$A339,LegendAndTables!$C$4:$D$11,2,FALSE))</f>
        <v/>
      </c>
      <c r="H339" s="5" t="str">
        <f>IF(G339="","",IF(I339=0,_xlfn.XLOOKUP(J339,LegendAndTables!$D$14:$D$21,LegendAndTables!$C$14:$C$21,0,-1,2),_xlfn.XLOOKUP(J339,LegendAndTables!$E$14:$E$21,LegendAndTables!$C$14:$C$21,0,-1,2)))</f>
        <v/>
      </c>
      <c r="I339" s="5" t="str">
        <f t="shared" si="99"/>
        <v/>
      </c>
      <c r="J339" s="12" t="str">
        <f t="shared" si="90"/>
        <v/>
      </c>
      <c r="K339" s="12" t="str">
        <f t="shared" si="100"/>
        <v/>
      </c>
      <c r="L339" s="12" t="str">
        <f t="shared" si="101"/>
        <v/>
      </c>
      <c r="M339" s="14" t="str">
        <f>IF(G339="","",(4.966747+(23.27979-4.966747)/(1+(C339/463.6174)))*_xlfn.XLOOKUP(engines!G339,LegendAndTables!$D$4:$D$11,LegendAndTables!$E$4:$E$11,0,0,1)*IF(O339=0,1,1.2)*(1-0.01*H339))</f>
        <v/>
      </c>
      <c r="N339" s="12" t="str">
        <f t="shared" si="91"/>
        <v/>
      </c>
      <c r="O339" s="7">
        <v>1</v>
      </c>
      <c r="P339" s="7">
        <v>1438</v>
      </c>
      <c r="Q339" s="7">
        <v>766</v>
      </c>
      <c r="R339" s="12" t="str">
        <f t="shared" si="92"/>
        <v/>
      </c>
      <c r="S339" s="15"/>
      <c r="T339" s="5" t="str">
        <f t="shared" si="102"/>
        <v>71065448</v>
      </c>
      <c r="U339" s="5" t="str">
        <f>IF(A339&lt;&gt;7,"",VLOOKUP(engines!$A339,LegendAndTables!$C$4:$D$11,2,FALSE))</f>
        <v>electric</v>
      </c>
      <c r="V339" s="12">
        <f t="shared" si="103"/>
        <v>421.95380058793626</v>
      </c>
      <c r="W339" s="12">
        <f t="shared" si="93"/>
        <v>1882.1263431528043</v>
      </c>
      <c r="X339" s="12">
        <f t="shared" si="94"/>
        <v>116.18987466590512</v>
      </c>
      <c r="Y339" s="14">
        <f t="shared" si="104"/>
        <v>4.4769983388732628</v>
      </c>
      <c r="Z339" s="12">
        <f t="shared" si="95"/>
        <v>1596.5530725778599</v>
      </c>
      <c r="AA339" s="15"/>
      <c r="AB339" s="5" t="str">
        <f t="shared" si="105"/>
        <v>71065448,1065,1597</v>
      </c>
      <c r="AC339" s="5" t="str">
        <f t="shared" si="106"/>
        <v/>
      </c>
      <c r="AD339" s="5" t="str">
        <f t="shared" si="107"/>
        <v>71065448,electric,421.953800587936,1882.1263431528,116.189874665905,4.47699833887326</v>
      </c>
    </row>
    <row r="340" spans="1:30">
      <c r="A340" s="7">
        <v>5</v>
      </c>
      <c r="B340" s="5" t="str">
        <f t="shared" si="96"/>
        <v>50628061</v>
      </c>
      <c r="C340" s="7">
        <v>628</v>
      </c>
      <c r="D340" s="12">
        <f t="shared" si="97"/>
        <v>768</v>
      </c>
      <c r="E340" s="15"/>
      <c r="F340" s="5" t="str">
        <f t="shared" si="98"/>
        <v>50628061</v>
      </c>
      <c r="G340" s="5" t="str">
        <f>IF(A340=7,"",VLOOKUP(engines!$A340,LegendAndTables!$C$4:$D$11,2,FALSE))</f>
        <v>flex-fuel (premium unleaded recommended/E85)</v>
      </c>
      <c r="H340" s="5">
        <f>IF(G340="","",IF(I340=0,_xlfn.XLOOKUP(J340,LegendAndTables!$D$14:$D$21,LegendAndTables!$C$14:$C$21,0,-1,2),_xlfn.XLOOKUP(J340,LegendAndTables!$E$14:$E$21,LegendAndTables!$C$14:$C$21,0,-1,2)))</f>
        <v>6</v>
      </c>
      <c r="I340" s="5">
        <f t="shared" si="99"/>
        <v>1</v>
      </c>
      <c r="J340" s="12">
        <f t="shared" si="90"/>
        <v>3151.186712830548</v>
      </c>
      <c r="K340" s="12">
        <f t="shared" si="100"/>
        <v>6393.45</v>
      </c>
      <c r="L340" s="12">
        <f t="shared" si="101"/>
        <v>5821.45</v>
      </c>
      <c r="M340" s="14">
        <f>IF(G340="","",(4.966747+(23.27979-4.966747)/(1+(C340/463.6174)))*_xlfn.XLOOKUP(engines!G340,LegendAndTables!$D$4:$D$11,LegendAndTables!$E$4:$E$11,0,0,1)*IF(O340=0,1,1.2)*(1-0.01*H340))</f>
        <v>15.525764679826676</v>
      </c>
      <c r="N340" s="12">
        <f t="shared" si="91"/>
        <v>199.29000000000002</v>
      </c>
      <c r="O340" s="7">
        <v>1</v>
      </c>
      <c r="P340" s="7">
        <v>89</v>
      </c>
      <c r="Q340" s="7">
        <v>572</v>
      </c>
      <c r="R340" s="12">
        <f t="shared" si="92"/>
        <v>768.16733186478939</v>
      </c>
      <c r="S340" s="15"/>
      <c r="T340" s="5" t="str">
        <f t="shared" si="102"/>
        <v/>
      </c>
      <c r="U340" s="5" t="str">
        <f>IF(A340&lt;&gt;7,"",VLOOKUP(engines!$A340,LegendAndTables!$C$4:$D$11,2,FALSE))</f>
        <v/>
      </c>
      <c r="V340" s="12" t="str">
        <f t="shared" si="103"/>
        <v/>
      </c>
      <c r="W340" s="12" t="str">
        <f t="shared" si="93"/>
        <v/>
      </c>
      <c r="X340" s="12" t="str">
        <f t="shared" si="94"/>
        <v/>
      </c>
      <c r="Y340" s="14" t="str">
        <f t="shared" si="104"/>
        <v/>
      </c>
      <c r="Z340" s="12" t="str">
        <f t="shared" si="95"/>
        <v/>
      </c>
      <c r="AA340" s="15"/>
      <c r="AB340" s="5" t="str">
        <f t="shared" si="105"/>
        <v>50628061,628,768</v>
      </c>
      <c r="AC340" s="5" t="str">
        <f t="shared" si="106"/>
        <v>50628061,flex-fuel (premium unleaded recommended/E85),6,1,3151.18671283055,6393.45,5821.45,15.5257646798267</v>
      </c>
      <c r="AD340" s="5" t="str">
        <f t="shared" si="107"/>
        <v/>
      </c>
    </row>
    <row r="341" spans="1:30">
      <c r="A341" s="7">
        <v>2</v>
      </c>
      <c r="B341" s="5" t="str">
        <f t="shared" si="96"/>
        <v>20338041</v>
      </c>
      <c r="C341" s="7">
        <v>338</v>
      </c>
      <c r="D341" s="12">
        <f t="shared" si="97"/>
        <v>439</v>
      </c>
      <c r="E341" s="15"/>
      <c r="F341" s="5" t="str">
        <f t="shared" si="98"/>
        <v>20338041</v>
      </c>
      <c r="G341" s="5" t="str">
        <f>IF(A341=7,"",VLOOKUP(engines!$A341,LegendAndTables!$C$4:$D$11,2,FALSE))</f>
        <v>regular unleaded</v>
      </c>
      <c r="H341" s="5">
        <f>IF(G341="","",IF(I341=0,_xlfn.XLOOKUP(J341,LegendAndTables!$D$14:$D$21,LegendAndTables!$C$14:$C$21,0,-1,2),_xlfn.XLOOKUP(J341,LegendAndTables!$E$14:$E$21,LegendAndTables!$C$14:$C$21,0,-1,2)))</f>
        <v>4</v>
      </c>
      <c r="I341" s="5">
        <f t="shared" si="99"/>
        <v>1</v>
      </c>
      <c r="J341" s="12">
        <f t="shared" si="90"/>
        <v>2001.8952854773747</v>
      </c>
      <c r="K341" s="12">
        <f t="shared" si="100"/>
        <v>6409.2</v>
      </c>
      <c r="L341" s="12">
        <f t="shared" si="101"/>
        <v>5485.2</v>
      </c>
      <c r="M341" s="14">
        <f>IF(G341="","",(4.966747+(23.27979-4.966747)/(1+(C341/463.6174)))*_xlfn.XLOOKUP(engines!G341,LegendAndTables!$D$4:$D$11,LegendAndTables!$E$4:$E$11,0,0,1)*IF(O341=0,1,1.2)*(1-0.01*H341))</f>
        <v>17.922977944958021</v>
      </c>
      <c r="N341" s="12">
        <f t="shared" si="91"/>
        <v>168.84000000000003</v>
      </c>
      <c r="O341" s="7">
        <v>1</v>
      </c>
      <c r="P341" s="7">
        <v>104</v>
      </c>
      <c r="Q341" s="7">
        <v>924</v>
      </c>
      <c r="R341" s="12">
        <f t="shared" si="92"/>
        <v>438.78482020654712</v>
      </c>
      <c r="S341" s="15"/>
      <c r="T341" s="5" t="str">
        <f t="shared" si="102"/>
        <v/>
      </c>
      <c r="U341" s="5" t="str">
        <f>IF(A341&lt;&gt;7,"",VLOOKUP(engines!$A341,LegendAndTables!$C$4:$D$11,2,FALSE))</f>
        <v/>
      </c>
      <c r="V341" s="12" t="str">
        <f t="shared" si="103"/>
        <v/>
      </c>
      <c r="W341" s="12" t="str">
        <f t="shared" si="93"/>
        <v/>
      </c>
      <c r="X341" s="12" t="str">
        <f t="shared" si="94"/>
        <v/>
      </c>
      <c r="Y341" s="14" t="str">
        <f t="shared" si="104"/>
        <v/>
      </c>
      <c r="Z341" s="12" t="str">
        <f t="shared" si="95"/>
        <v/>
      </c>
      <c r="AA341" s="15"/>
      <c r="AB341" s="5" t="str">
        <f t="shared" si="105"/>
        <v>20338041,338,439</v>
      </c>
      <c r="AC341" s="5" t="str">
        <f t="shared" si="106"/>
        <v>20338041,regular unleaded,4,1,2001.89528547737,6409.2,5485.2,17.922977944958</v>
      </c>
      <c r="AD341" s="5" t="str">
        <f t="shared" si="107"/>
        <v/>
      </c>
    </row>
    <row r="342" spans="1:30">
      <c r="A342" s="7">
        <v>8</v>
      </c>
      <c r="B342" s="5" t="str">
        <f t="shared" si="96"/>
        <v>80895081</v>
      </c>
      <c r="C342" s="7">
        <v>895</v>
      </c>
      <c r="D342" s="12">
        <f t="shared" si="97"/>
        <v>962</v>
      </c>
      <c r="E342" s="15"/>
      <c r="F342" s="5" t="str">
        <f t="shared" si="98"/>
        <v>80895081</v>
      </c>
      <c r="G342" s="5" t="str">
        <f>IF(A342=7,"",VLOOKUP(engines!$A342,LegendAndTables!$C$4:$D$11,2,FALSE))</f>
        <v>flex-fuel (unleaded/E85)</v>
      </c>
      <c r="H342" s="5">
        <f>IF(G342="","",IF(I342=0,_xlfn.XLOOKUP(J342,LegendAndTables!$D$14:$D$21,LegendAndTables!$C$14:$C$21,0,-1,2),_xlfn.XLOOKUP(J342,LegendAndTables!$E$14:$E$21,LegendAndTables!$C$14:$C$21,0,-1,2)))</f>
        <v>8</v>
      </c>
      <c r="I342" s="5">
        <f t="shared" si="99"/>
        <v>1</v>
      </c>
      <c r="J342" s="12">
        <f t="shared" si="90"/>
        <v>3937.094468272297</v>
      </c>
      <c r="K342" s="12">
        <f t="shared" si="100"/>
        <v>7348.9500000000007</v>
      </c>
      <c r="L342" s="12">
        <f t="shared" si="101"/>
        <v>6627.9500000000007</v>
      </c>
      <c r="M342" s="14">
        <f>IF(G342="","",(4.966747+(23.27979-4.966747)/(1+(C342/463.6174)))*_xlfn.XLOOKUP(engines!G342,LegendAndTables!$D$4:$D$11,LegendAndTables!$E$4:$E$11,0,0,1)*IF(O342=0,1,1.2)*(1-0.01*H342))</f>
        <v>13.249150853465652</v>
      </c>
      <c r="N342" s="12">
        <f t="shared" si="91"/>
        <v>227.32500000000002</v>
      </c>
      <c r="O342" s="7">
        <v>1</v>
      </c>
      <c r="P342" s="7">
        <v>999</v>
      </c>
      <c r="Q342" s="7">
        <v>721</v>
      </c>
      <c r="R342" s="12">
        <f t="shared" si="92"/>
        <v>961.54845317655895</v>
      </c>
      <c r="S342" s="15"/>
      <c r="T342" s="5" t="str">
        <f t="shared" si="102"/>
        <v/>
      </c>
      <c r="U342" s="5" t="str">
        <f>IF(A342&lt;&gt;7,"",VLOOKUP(engines!$A342,LegendAndTables!$C$4:$D$11,2,FALSE))</f>
        <v/>
      </c>
      <c r="V342" s="12" t="str">
        <f t="shared" si="103"/>
        <v/>
      </c>
      <c r="W342" s="12" t="str">
        <f t="shared" si="93"/>
        <v/>
      </c>
      <c r="X342" s="12" t="str">
        <f t="shared" si="94"/>
        <v/>
      </c>
      <c r="Y342" s="14" t="str">
        <f t="shared" si="104"/>
        <v/>
      </c>
      <c r="Z342" s="12" t="str">
        <f t="shared" si="95"/>
        <v/>
      </c>
      <c r="AA342" s="15"/>
      <c r="AB342" s="5" t="str">
        <f t="shared" si="105"/>
        <v>80895081,895,962</v>
      </c>
      <c r="AC342" s="5" t="str">
        <f t="shared" si="106"/>
        <v>80895081,flex-fuel (unleaded/E85),8,1,3937.0944682723,7348.95,6627.95,13.2491508534657</v>
      </c>
      <c r="AD342" s="5" t="str">
        <f t="shared" si="107"/>
        <v/>
      </c>
    </row>
    <row r="343" spans="1:30">
      <c r="A343" s="7">
        <v>5</v>
      </c>
      <c r="B343" s="5" t="str">
        <f t="shared" si="96"/>
        <v>51122080</v>
      </c>
      <c r="C343" s="7">
        <v>1122</v>
      </c>
      <c r="D343" s="12">
        <f t="shared" si="97"/>
        <v>1524</v>
      </c>
      <c r="E343" s="15"/>
      <c r="F343" s="5" t="str">
        <f t="shared" si="98"/>
        <v>51122080</v>
      </c>
      <c r="G343" s="5" t="str">
        <f>IF(A343=7,"",VLOOKUP(engines!$A343,LegendAndTables!$C$4:$D$11,2,FALSE))</f>
        <v>flex-fuel (premium unleaded recommended/E85)</v>
      </c>
      <c r="H343" s="5">
        <f>IF(G343="","",IF(I343=0,_xlfn.XLOOKUP(J343,LegendAndTables!$D$14:$D$21,LegendAndTables!$C$14:$C$21,0,-1,2),_xlfn.XLOOKUP(J343,LegendAndTables!$E$14:$E$21,LegendAndTables!$C$14:$C$21,0,-1,2)))</f>
        <v>8</v>
      </c>
      <c r="I343" s="5">
        <f t="shared" si="99"/>
        <v>0</v>
      </c>
      <c r="J343" s="12">
        <f t="shared" si="90"/>
        <v>4690.635451505017</v>
      </c>
      <c r="K343" s="12">
        <f t="shared" si="100"/>
        <v>6121</v>
      </c>
      <c r="L343" s="12">
        <f t="shared" si="101"/>
        <v>5242</v>
      </c>
      <c r="M343" s="14">
        <f>IF(G343="","",(4.966747+(23.27979-4.966747)/(1+(C343/463.6174)))*_xlfn.XLOOKUP(engines!G343,LegendAndTables!$D$4:$D$11,LegendAndTables!$E$4:$E$11,0,0,1)*IF(O343=0,1,1.2)*(1-0.01*H343))</f>
        <v>10.255226745701318</v>
      </c>
      <c r="N343" s="12">
        <f t="shared" si="91"/>
        <v>239.2</v>
      </c>
      <c r="O343" s="7">
        <v>0</v>
      </c>
      <c r="P343" s="7">
        <v>121</v>
      </c>
      <c r="Q343" s="7">
        <v>879</v>
      </c>
      <c r="R343" s="12">
        <f t="shared" si="92"/>
        <v>1524.1341781357337</v>
      </c>
      <c r="S343" s="15"/>
      <c r="T343" s="5" t="str">
        <f t="shared" si="102"/>
        <v/>
      </c>
      <c r="U343" s="5" t="str">
        <f>IF(A343&lt;&gt;7,"",VLOOKUP(engines!$A343,LegendAndTables!$C$4:$D$11,2,FALSE))</f>
        <v/>
      </c>
      <c r="V343" s="12" t="str">
        <f t="shared" si="103"/>
        <v/>
      </c>
      <c r="W343" s="12" t="str">
        <f t="shared" si="93"/>
        <v/>
      </c>
      <c r="X343" s="12" t="str">
        <f t="shared" si="94"/>
        <v/>
      </c>
      <c r="Y343" s="14" t="str">
        <f t="shared" si="104"/>
        <v/>
      </c>
      <c r="Z343" s="12" t="str">
        <f t="shared" si="95"/>
        <v/>
      </c>
      <c r="AA343" s="15"/>
      <c r="AB343" s="5" t="str">
        <f t="shared" si="105"/>
        <v>51122080,1122,1524</v>
      </c>
      <c r="AC343" s="5" t="str">
        <f t="shared" si="106"/>
        <v>51122080,flex-fuel (premium unleaded recommended/E85),8,0,4690.63545150502,6121,5242,10.2552267457013</v>
      </c>
      <c r="AD343" s="5" t="str">
        <f t="shared" si="107"/>
        <v/>
      </c>
    </row>
    <row r="344" spans="1:30">
      <c r="A344" s="7">
        <v>1</v>
      </c>
      <c r="B344" s="5" t="str">
        <f t="shared" si="96"/>
        <v>10453051</v>
      </c>
      <c r="C344" s="7">
        <v>453</v>
      </c>
      <c r="D344" s="12">
        <f t="shared" si="97"/>
        <v>470</v>
      </c>
      <c r="E344" s="15"/>
      <c r="F344" s="5" t="str">
        <f t="shared" si="98"/>
        <v>10453051</v>
      </c>
      <c r="G344" s="5" t="str">
        <f>IF(A344=7,"",VLOOKUP(engines!$A344,LegendAndTables!$C$4:$D$11,2,FALSE))</f>
        <v>premium unleaded (recommended)</v>
      </c>
      <c r="H344" s="5">
        <f>IF(G344="","",IF(I344=0,_xlfn.XLOOKUP(J344,LegendAndTables!$D$14:$D$21,LegendAndTables!$C$14:$C$21,0,-1,2),_xlfn.XLOOKUP(J344,LegendAndTables!$E$14:$E$21,LegendAndTables!$C$14:$C$21,0,-1,2)))</f>
        <v>5</v>
      </c>
      <c r="I344" s="5">
        <f t="shared" si="99"/>
        <v>1</v>
      </c>
      <c r="J344" s="12">
        <f t="shared" si="90"/>
        <v>2503.9383135726721</v>
      </c>
      <c r="K344" s="12">
        <f t="shared" si="100"/>
        <v>7799.4000000000005</v>
      </c>
      <c r="L344" s="12">
        <f t="shared" si="101"/>
        <v>6867.4000000000005</v>
      </c>
      <c r="M344" s="14">
        <f>IF(G344="","",(4.966747+(23.27979-4.966747)/(1+(C344/463.6174)))*_xlfn.XLOOKUP(engines!G344,LegendAndTables!$D$4:$D$11,LegendAndTables!$E$4:$E$11,0,0,1)*IF(O344=0,1,1.2)*(1-0.01*H344))</f>
        <v>16.383651359654074</v>
      </c>
      <c r="N344" s="12">
        <f t="shared" si="91"/>
        <v>180.91500000000002</v>
      </c>
      <c r="O344" s="7">
        <v>1</v>
      </c>
      <c r="P344" s="7">
        <v>1428</v>
      </c>
      <c r="Q344" s="7">
        <v>932</v>
      </c>
      <c r="R344" s="12">
        <f t="shared" si="92"/>
        <v>469.71369171696688</v>
      </c>
      <c r="S344" s="15"/>
      <c r="T344" s="5" t="str">
        <f t="shared" si="102"/>
        <v/>
      </c>
      <c r="U344" s="5" t="str">
        <f>IF(A344&lt;&gt;7,"",VLOOKUP(engines!$A344,LegendAndTables!$C$4:$D$11,2,FALSE))</f>
        <v/>
      </c>
      <c r="V344" s="12" t="str">
        <f t="shared" si="103"/>
        <v/>
      </c>
      <c r="W344" s="12" t="str">
        <f t="shared" si="93"/>
        <v/>
      </c>
      <c r="X344" s="12" t="str">
        <f t="shared" si="94"/>
        <v/>
      </c>
      <c r="Y344" s="14" t="str">
        <f t="shared" si="104"/>
        <v/>
      </c>
      <c r="Z344" s="12" t="str">
        <f t="shared" si="95"/>
        <v/>
      </c>
      <c r="AA344" s="15"/>
      <c r="AB344" s="5" t="str">
        <f t="shared" si="105"/>
        <v>10453051,453,470</v>
      </c>
      <c r="AC344" s="5" t="str">
        <f t="shared" si="106"/>
        <v>10453051,premium unleaded (recommended),5,1,2503.93831357267,7799.4,6867.4,16.3836513596541</v>
      </c>
      <c r="AD344" s="5" t="str">
        <f t="shared" si="107"/>
        <v/>
      </c>
    </row>
    <row r="345" spans="1:30">
      <c r="A345" s="7">
        <v>1</v>
      </c>
      <c r="B345" s="5" t="str">
        <f t="shared" si="96"/>
        <v>10925081</v>
      </c>
      <c r="C345" s="7">
        <v>925</v>
      </c>
      <c r="D345" s="12">
        <f t="shared" si="97"/>
        <v>924</v>
      </c>
      <c r="E345" s="15"/>
      <c r="F345" s="5" t="str">
        <f t="shared" si="98"/>
        <v>10925081</v>
      </c>
      <c r="G345" s="5" t="str">
        <f>IF(A345=7,"",VLOOKUP(engines!$A345,LegendAndTables!$C$4:$D$11,2,FALSE))</f>
        <v>premium unleaded (recommended)</v>
      </c>
      <c r="H345" s="5">
        <f>IF(G345="","",IF(I345=0,_xlfn.XLOOKUP(J345,LegendAndTables!$D$14:$D$21,LegendAndTables!$C$14:$C$21,0,-1,2),_xlfn.XLOOKUP(J345,LegendAndTables!$E$14:$E$21,LegendAndTables!$C$14:$C$21,0,-1,2)))</f>
        <v>8</v>
      </c>
      <c r="I345" s="5">
        <f t="shared" si="99"/>
        <v>1</v>
      </c>
      <c r="J345" s="12">
        <f t="shared" si="90"/>
        <v>4013.4504826987741</v>
      </c>
      <c r="K345" s="12">
        <f t="shared" si="100"/>
        <v>7636.6500000000005</v>
      </c>
      <c r="L345" s="12">
        <f t="shared" si="101"/>
        <v>7129.6500000000005</v>
      </c>
      <c r="M345" s="14">
        <f>IF(G345="","",(4.966747+(23.27979-4.966747)/(1+(C345/463.6174)))*_xlfn.XLOOKUP(engines!G345,LegendAndTables!$D$4:$D$11,LegendAndTables!$E$4:$E$11,0,0,1)*IF(O345=0,1,1.2)*(1-0.01*H345))</f>
        <v>12.35566772579566</v>
      </c>
      <c r="N345" s="12">
        <f t="shared" si="91"/>
        <v>230.47500000000002</v>
      </c>
      <c r="O345" s="7">
        <v>1</v>
      </c>
      <c r="P345" s="7">
        <v>1273</v>
      </c>
      <c r="Q345" s="7">
        <v>507</v>
      </c>
      <c r="R345" s="12">
        <f t="shared" si="92"/>
        <v>923.84876798651965</v>
      </c>
      <c r="S345" s="15"/>
      <c r="T345" s="5" t="str">
        <f t="shared" si="102"/>
        <v/>
      </c>
      <c r="U345" s="5" t="str">
        <f>IF(A345&lt;&gt;7,"",VLOOKUP(engines!$A345,LegendAndTables!$C$4:$D$11,2,FALSE))</f>
        <v/>
      </c>
      <c r="V345" s="12" t="str">
        <f t="shared" si="103"/>
        <v/>
      </c>
      <c r="W345" s="12" t="str">
        <f t="shared" si="93"/>
        <v/>
      </c>
      <c r="X345" s="12" t="str">
        <f t="shared" si="94"/>
        <v/>
      </c>
      <c r="Y345" s="14" t="str">
        <f t="shared" si="104"/>
        <v/>
      </c>
      <c r="Z345" s="12" t="str">
        <f t="shared" si="95"/>
        <v/>
      </c>
      <c r="AA345" s="15"/>
      <c r="AB345" s="5" t="str">
        <f t="shared" si="105"/>
        <v>10925081,925,924</v>
      </c>
      <c r="AC345" s="5" t="str">
        <f t="shared" si="106"/>
        <v>10925081,premium unleaded (recommended),8,1,4013.45048269877,7636.65,7129.65,12.3556677257957</v>
      </c>
      <c r="AD345" s="5" t="str">
        <f t="shared" si="107"/>
        <v/>
      </c>
    </row>
    <row r="346" spans="1:30">
      <c r="A346" s="7">
        <v>8</v>
      </c>
      <c r="B346" s="5" t="str">
        <f t="shared" si="96"/>
        <v>80921081</v>
      </c>
      <c r="C346" s="7">
        <v>921</v>
      </c>
      <c r="D346" s="12">
        <f t="shared" si="97"/>
        <v>937</v>
      </c>
      <c r="E346" s="15"/>
      <c r="F346" s="5" t="str">
        <f t="shared" si="98"/>
        <v>80921081</v>
      </c>
      <c r="G346" s="5" t="str">
        <f>IF(A346=7,"",VLOOKUP(engines!$A346,LegendAndTables!$C$4:$D$11,2,FALSE))</f>
        <v>flex-fuel (unleaded/E85)</v>
      </c>
      <c r="H346" s="5">
        <f>IF(G346="","",IF(I346=0,_xlfn.XLOOKUP(J346,LegendAndTables!$D$14:$D$21,LegendAndTables!$C$14:$C$21,0,-1,2),_xlfn.XLOOKUP(J346,LegendAndTables!$E$14:$E$21,LegendAndTables!$C$14:$C$21,0,-1,2)))</f>
        <v>8</v>
      </c>
      <c r="I346" s="5">
        <f t="shared" si="99"/>
        <v>1</v>
      </c>
      <c r="J346" s="12">
        <f t="shared" si="90"/>
        <v>4003.3904935776218</v>
      </c>
      <c r="K346" s="12">
        <f t="shared" si="100"/>
        <v>7504.35</v>
      </c>
      <c r="L346" s="12">
        <f t="shared" si="101"/>
        <v>6998.35</v>
      </c>
      <c r="M346" s="14">
        <f>IF(G346="","",(4.966747+(23.27979-4.966747)/(1+(C346/463.6174)))*_xlfn.XLOOKUP(engines!G346,LegendAndTables!$D$4:$D$11,LegendAndTables!$E$4:$E$11,0,0,1)*IF(O346=0,1,1.2)*(1-0.01*H346))</f>
        <v>13.110532899589048</v>
      </c>
      <c r="N346" s="12">
        <f t="shared" si="91"/>
        <v>230.05500000000004</v>
      </c>
      <c r="O346" s="7">
        <v>1</v>
      </c>
      <c r="P346" s="7">
        <v>1147</v>
      </c>
      <c r="Q346" s="7">
        <v>506</v>
      </c>
      <c r="R346" s="12">
        <f t="shared" si="92"/>
        <v>937.11164234654666</v>
      </c>
      <c r="S346" s="15"/>
      <c r="T346" s="5" t="str">
        <f t="shared" si="102"/>
        <v/>
      </c>
      <c r="U346" s="5" t="str">
        <f>IF(A346&lt;&gt;7,"",VLOOKUP(engines!$A346,LegendAndTables!$C$4:$D$11,2,FALSE))</f>
        <v/>
      </c>
      <c r="V346" s="12" t="str">
        <f t="shared" si="103"/>
        <v/>
      </c>
      <c r="W346" s="12" t="str">
        <f t="shared" si="93"/>
        <v/>
      </c>
      <c r="X346" s="12" t="str">
        <f t="shared" si="94"/>
        <v/>
      </c>
      <c r="Y346" s="14" t="str">
        <f t="shared" si="104"/>
        <v/>
      </c>
      <c r="Z346" s="12" t="str">
        <f t="shared" si="95"/>
        <v/>
      </c>
      <c r="AA346" s="15"/>
      <c r="AB346" s="5" t="str">
        <f t="shared" si="105"/>
        <v>80921081,921,937</v>
      </c>
      <c r="AC346" s="5" t="str">
        <f t="shared" si="106"/>
        <v>80921081,flex-fuel (unleaded/E85),8,1,4003.39049357762,7504.35,6998.35,13.110532899589</v>
      </c>
      <c r="AD346" s="5" t="str">
        <f t="shared" si="107"/>
        <v/>
      </c>
    </row>
    <row r="347" spans="1:30">
      <c r="A347" s="7">
        <v>6</v>
      </c>
      <c r="B347" s="5" t="str">
        <f t="shared" si="96"/>
        <v>60943081</v>
      </c>
      <c r="C347" s="7">
        <v>943</v>
      </c>
      <c r="D347" s="12">
        <f t="shared" si="97"/>
        <v>1048</v>
      </c>
      <c r="E347" s="15"/>
      <c r="F347" s="5" t="str">
        <f t="shared" si="98"/>
        <v>60943081</v>
      </c>
      <c r="G347" s="5" t="str">
        <f>IF(A347=7,"",VLOOKUP(engines!$A347,LegendAndTables!$C$4:$D$11,2,FALSE))</f>
        <v>flex-fuel (premium unleaded required/E85)</v>
      </c>
      <c r="H347" s="5">
        <f>IF(G347="","",IF(I347=0,_xlfn.XLOOKUP(J347,LegendAndTables!$D$14:$D$21,LegendAndTables!$C$14:$C$21,0,-1,2),_xlfn.XLOOKUP(J347,LegendAndTables!$E$14:$E$21,LegendAndTables!$C$14:$C$21,0,-1,2)))</f>
        <v>8</v>
      </c>
      <c r="I347" s="5">
        <f t="shared" si="99"/>
        <v>1</v>
      </c>
      <c r="J347" s="12">
        <f t="shared" si="90"/>
        <v>4058.2703935618529</v>
      </c>
      <c r="K347" s="12">
        <f t="shared" si="100"/>
        <v>7376.25</v>
      </c>
      <c r="L347" s="12">
        <f t="shared" si="101"/>
        <v>6405.25</v>
      </c>
      <c r="M347" s="14">
        <f>IF(G347="","",(4.966747+(23.27979-4.966747)/(1+(C347/463.6174)))*_xlfn.XLOOKUP(engines!G347,LegendAndTables!$D$4:$D$11,LegendAndTables!$E$4:$E$11,0,0,1)*IF(O347=0,1,1.2)*(1-0.01*H347))</f>
        <v>13.483121564490474</v>
      </c>
      <c r="N347" s="12">
        <f t="shared" si="91"/>
        <v>232.36500000000001</v>
      </c>
      <c r="O347" s="7">
        <v>1</v>
      </c>
      <c r="P347" s="7">
        <v>1025</v>
      </c>
      <c r="Q347" s="7">
        <v>971</v>
      </c>
      <c r="R347" s="12">
        <f t="shared" si="92"/>
        <v>1048.3419613194178</v>
      </c>
      <c r="S347" s="15"/>
      <c r="T347" s="5" t="str">
        <f t="shared" si="102"/>
        <v/>
      </c>
      <c r="U347" s="5" t="str">
        <f>IF(A347&lt;&gt;7,"",VLOOKUP(engines!$A347,LegendAndTables!$C$4:$D$11,2,FALSE))</f>
        <v/>
      </c>
      <c r="V347" s="12" t="str">
        <f t="shared" si="103"/>
        <v/>
      </c>
      <c r="W347" s="12" t="str">
        <f t="shared" si="93"/>
        <v/>
      </c>
      <c r="X347" s="12" t="str">
        <f t="shared" si="94"/>
        <v/>
      </c>
      <c r="Y347" s="14" t="str">
        <f t="shared" si="104"/>
        <v/>
      </c>
      <c r="Z347" s="12" t="str">
        <f t="shared" si="95"/>
        <v/>
      </c>
      <c r="AA347" s="15"/>
      <c r="AB347" s="5" t="str">
        <f t="shared" si="105"/>
        <v>60943081,943,1048</v>
      </c>
      <c r="AC347" s="5" t="str">
        <f t="shared" si="106"/>
        <v>60943081,flex-fuel (premium unleaded required/E85),8,1,4058.27039356185,7376.25,6405.25,13.4831215644905</v>
      </c>
      <c r="AD347" s="5" t="str">
        <f t="shared" si="107"/>
        <v/>
      </c>
    </row>
    <row r="348" spans="1:30">
      <c r="A348" s="7">
        <v>6</v>
      </c>
      <c r="B348" s="5" t="str">
        <f t="shared" si="96"/>
        <v>61152081</v>
      </c>
      <c r="C348" s="7">
        <v>1152</v>
      </c>
      <c r="D348" s="12">
        <f t="shared" si="97"/>
        <v>1386</v>
      </c>
      <c r="E348" s="15"/>
      <c r="F348" s="5" t="str">
        <f t="shared" si="98"/>
        <v>61152081</v>
      </c>
      <c r="G348" s="5" t="str">
        <f>IF(A348=7,"",VLOOKUP(engines!$A348,LegendAndTables!$C$4:$D$11,2,FALSE))</f>
        <v>flex-fuel (premium unleaded required/E85)</v>
      </c>
      <c r="H348" s="5">
        <f>IF(G348="","",IF(I348=0,_xlfn.XLOOKUP(J348,LegendAndTables!$D$14:$D$21,LegendAndTables!$C$14:$C$21,0,-1,2),_xlfn.XLOOKUP(J348,LegendAndTables!$E$14:$E$21,LegendAndTables!$C$14:$C$21,0,-1,2)))</f>
        <v>8</v>
      </c>
      <c r="I348" s="5">
        <f t="shared" si="99"/>
        <v>1</v>
      </c>
      <c r="J348" s="12">
        <f t="shared" si="90"/>
        <v>4529.9044473280646</v>
      </c>
      <c r="K348" s="12">
        <f t="shared" si="100"/>
        <v>6729.4500000000007</v>
      </c>
      <c r="L348" s="12">
        <f t="shared" si="101"/>
        <v>5920.4500000000007</v>
      </c>
      <c r="M348" s="14">
        <f>IF(G348="","",(4.966747+(23.27979-4.966747)/(1+(C348/463.6174)))*_xlfn.XLOOKUP(engines!G348,LegendAndTables!$D$4:$D$11,LegendAndTables!$E$4:$E$11,0,0,1)*IF(O348=0,1,1.2)*(1-0.01*H348))</f>
        <v>12.526271097140107</v>
      </c>
      <c r="N348" s="12">
        <f t="shared" si="91"/>
        <v>254.31</v>
      </c>
      <c r="O348" s="7">
        <v>1</v>
      </c>
      <c r="P348" s="7">
        <v>409</v>
      </c>
      <c r="Q348" s="7">
        <v>809</v>
      </c>
      <c r="R348" s="12">
        <f t="shared" si="92"/>
        <v>1385.559317320648</v>
      </c>
      <c r="S348" s="15"/>
      <c r="T348" s="5" t="str">
        <f t="shared" si="102"/>
        <v/>
      </c>
      <c r="U348" s="5" t="str">
        <f>IF(A348&lt;&gt;7,"",VLOOKUP(engines!$A348,LegendAndTables!$C$4:$D$11,2,FALSE))</f>
        <v/>
      </c>
      <c r="V348" s="12" t="str">
        <f t="shared" si="103"/>
        <v/>
      </c>
      <c r="W348" s="12" t="str">
        <f t="shared" si="93"/>
        <v/>
      </c>
      <c r="X348" s="12" t="str">
        <f t="shared" si="94"/>
        <v/>
      </c>
      <c r="Y348" s="14" t="str">
        <f t="shared" si="104"/>
        <v/>
      </c>
      <c r="Z348" s="12" t="str">
        <f t="shared" si="95"/>
        <v/>
      </c>
      <c r="AA348" s="15"/>
      <c r="AB348" s="5" t="str">
        <f t="shared" si="105"/>
        <v>61152081,1152,1386</v>
      </c>
      <c r="AC348" s="5" t="str">
        <f t="shared" si="106"/>
        <v>61152081,flex-fuel (premium unleaded required/E85),8,1,4529.90444732806,6729.45,5920.45,12.5262710971401</v>
      </c>
      <c r="AD348" s="5" t="str">
        <f t="shared" si="107"/>
        <v/>
      </c>
    </row>
    <row r="349" spans="1:30">
      <c r="A349" s="7">
        <v>8</v>
      </c>
      <c r="B349" s="5" t="str">
        <f t="shared" si="96"/>
        <v>80500051</v>
      </c>
      <c r="C349" s="7">
        <v>500</v>
      </c>
      <c r="D349" s="12">
        <f t="shared" si="97"/>
        <v>633</v>
      </c>
      <c r="E349" s="15"/>
      <c r="F349" s="5" t="str">
        <f t="shared" si="98"/>
        <v>80500051</v>
      </c>
      <c r="G349" s="5" t="str">
        <f>IF(A349=7,"",VLOOKUP(engines!$A349,LegendAndTables!$C$4:$D$11,2,FALSE))</f>
        <v>flex-fuel (unleaded/E85)</v>
      </c>
      <c r="H349" s="5">
        <f>IF(G349="","",IF(I349=0,_xlfn.XLOOKUP(J349,LegendAndTables!$D$14:$D$21,LegendAndTables!$C$14:$C$21,0,-1,2),_xlfn.XLOOKUP(J349,LegendAndTables!$E$14:$E$21,LegendAndTables!$C$14:$C$21,0,-1,2)))</f>
        <v>5</v>
      </c>
      <c r="I349" s="5">
        <f t="shared" si="99"/>
        <v>1</v>
      </c>
      <c r="J349" s="12">
        <f t="shared" si="90"/>
        <v>2690.341673392521</v>
      </c>
      <c r="K349" s="12">
        <f t="shared" si="100"/>
        <v>6375.6</v>
      </c>
      <c r="L349" s="12">
        <f t="shared" si="101"/>
        <v>5620.6</v>
      </c>
      <c r="M349" s="14">
        <f>IF(G349="","",(4.966747+(23.27979-4.966747)/(1+(C349/463.6174)))*_xlfn.XLOOKUP(engines!G349,LegendAndTables!$D$4:$D$11,LegendAndTables!$E$4:$E$11,0,0,1)*IF(O349=0,1,1.2)*(1-0.01*H349))</f>
        <v>16.805858405233913</v>
      </c>
      <c r="N349" s="12">
        <f t="shared" si="91"/>
        <v>185.85</v>
      </c>
      <c r="O349" s="7">
        <v>1</v>
      </c>
      <c r="P349" s="7">
        <v>72</v>
      </c>
      <c r="Q349" s="7">
        <v>755</v>
      </c>
      <c r="R349" s="12">
        <f t="shared" si="92"/>
        <v>633.45342265806869</v>
      </c>
      <c r="S349" s="15"/>
      <c r="T349" s="5" t="str">
        <f t="shared" si="102"/>
        <v/>
      </c>
      <c r="U349" s="5" t="str">
        <f>IF(A349&lt;&gt;7,"",VLOOKUP(engines!$A349,LegendAndTables!$C$4:$D$11,2,FALSE))</f>
        <v/>
      </c>
      <c r="V349" s="12" t="str">
        <f t="shared" si="103"/>
        <v/>
      </c>
      <c r="W349" s="12" t="str">
        <f t="shared" si="93"/>
        <v/>
      </c>
      <c r="X349" s="12" t="str">
        <f t="shared" si="94"/>
        <v/>
      </c>
      <c r="Y349" s="14" t="str">
        <f t="shared" si="104"/>
        <v/>
      </c>
      <c r="Z349" s="12" t="str">
        <f t="shared" si="95"/>
        <v/>
      </c>
      <c r="AA349" s="15"/>
      <c r="AB349" s="5" t="str">
        <f t="shared" si="105"/>
        <v>80500051,500,633</v>
      </c>
      <c r="AC349" s="5" t="str">
        <f t="shared" si="106"/>
        <v>80500051,flex-fuel (unleaded/E85),5,1,2690.34167339252,6375.6,5620.6,16.8058584052339</v>
      </c>
      <c r="AD349" s="5" t="str">
        <f t="shared" si="107"/>
        <v/>
      </c>
    </row>
    <row r="350" spans="1:30">
      <c r="A350" s="7">
        <v>1</v>
      </c>
      <c r="B350" s="5" t="str">
        <f t="shared" si="96"/>
        <v>10999081</v>
      </c>
      <c r="C350" s="7">
        <v>999</v>
      </c>
      <c r="D350" s="12">
        <f t="shared" si="97"/>
        <v>1098</v>
      </c>
      <c r="E350" s="15"/>
      <c r="F350" s="5" t="str">
        <f t="shared" si="98"/>
        <v>10999081</v>
      </c>
      <c r="G350" s="5" t="str">
        <f>IF(A350=7,"",VLOOKUP(engines!$A350,LegendAndTables!$C$4:$D$11,2,FALSE))</f>
        <v>premium unleaded (recommended)</v>
      </c>
      <c r="H350" s="5">
        <f>IF(G350="","",IF(I350=0,_xlfn.XLOOKUP(J350,LegendAndTables!$D$14:$D$21,LegendAndTables!$C$14:$C$21,0,-1,2),_xlfn.XLOOKUP(J350,LegendAndTables!$E$14:$E$21,LegendAndTables!$C$14:$C$21,0,-1,2)))</f>
        <v>8</v>
      </c>
      <c r="I350" s="5">
        <f t="shared" si="99"/>
        <v>1</v>
      </c>
      <c r="J350" s="12">
        <f t="shared" si="90"/>
        <v>4193.1625007870052</v>
      </c>
      <c r="K350" s="12">
        <f t="shared" si="100"/>
        <v>7360.5</v>
      </c>
      <c r="L350" s="12">
        <f t="shared" si="101"/>
        <v>6478.5</v>
      </c>
      <c r="M350" s="14">
        <f>IF(G350="","",(4.966747+(23.27979-4.966747)/(1+(C350/463.6174)))*_xlfn.XLOOKUP(engines!G350,LegendAndTables!$D$4:$D$11,LegendAndTables!$E$4:$E$11,0,0,1)*IF(O350=0,1,1.2)*(1-0.01*H350))</f>
        <v>12.010739233103203</v>
      </c>
      <c r="N350" s="12">
        <f t="shared" si="91"/>
        <v>238.245</v>
      </c>
      <c r="O350" s="7">
        <v>1</v>
      </c>
      <c r="P350" s="7">
        <v>1010</v>
      </c>
      <c r="Q350" s="7">
        <v>882</v>
      </c>
      <c r="R350" s="12">
        <f t="shared" si="92"/>
        <v>1098.0405708372459</v>
      </c>
      <c r="S350" s="15"/>
      <c r="T350" s="5" t="str">
        <f t="shared" si="102"/>
        <v/>
      </c>
      <c r="U350" s="5" t="str">
        <f>IF(A350&lt;&gt;7,"",VLOOKUP(engines!$A350,LegendAndTables!$C$4:$D$11,2,FALSE))</f>
        <v/>
      </c>
      <c r="V350" s="12" t="str">
        <f t="shared" si="103"/>
        <v/>
      </c>
      <c r="W350" s="12" t="str">
        <f t="shared" si="93"/>
        <v/>
      </c>
      <c r="X350" s="12" t="str">
        <f t="shared" si="94"/>
        <v/>
      </c>
      <c r="Y350" s="14" t="str">
        <f t="shared" si="104"/>
        <v/>
      </c>
      <c r="Z350" s="12" t="str">
        <f t="shared" si="95"/>
        <v/>
      </c>
      <c r="AA350" s="15"/>
      <c r="AB350" s="5" t="str">
        <f t="shared" si="105"/>
        <v>10999081,999,1098</v>
      </c>
      <c r="AC350" s="5" t="str">
        <f t="shared" si="106"/>
        <v>10999081,premium unleaded (recommended),8,1,4193.16250078701,7360.5,6478.5,12.0107392331032</v>
      </c>
      <c r="AD350" s="5" t="str">
        <f t="shared" si="107"/>
        <v/>
      </c>
    </row>
    <row r="351" spans="1:30">
      <c r="A351" s="7">
        <v>2</v>
      </c>
      <c r="B351" s="5" t="str">
        <f t="shared" si="96"/>
        <v>20244040</v>
      </c>
      <c r="C351" s="7">
        <v>244</v>
      </c>
      <c r="D351" s="12">
        <f t="shared" si="97"/>
        <v>308</v>
      </c>
      <c r="E351" s="15"/>
      <c r="F351" s="5" t="str">
        <f t="shared" si="98"/>
        <v>20244040</v>
      </c>
      <c r="G351" s="5" t="str">
        <f>IF(A351=7,"",VLOOKUP(engines!$A351,LegendAndTables!$C$4:$D$11,2,FALSE))</f>
        <v>regular unleaded</v>
      </c>
      <c r="H351" s="5">
        <f>IF(G351="","",IF(I351=0,_xlfn.XLOOKUP(J351,LegendAndTables!$D$14:$D$21,LegendAndTables!$C$14:$C$21,0,-1,2),_xlfn.XLOOKUP(J351,LegendAndTables!$E$14:$E$21,LegendAndTables!$C$14:$C$21,0,-1,2)))</f>
        <v>4</v>
      </c>
      <c r="I351" s="5">
        <f t="shared" si="99"/>
        <v>0</v>
      </c>
      <c r="J351" s="12">
        <f t="shared" si="90"/>
        <v>1611.6248348745046</v>
      </c>
      <c r="K351" s="12">
        <f t="shared" si="100"/>
        <v>6318</v>
      </c>
      <c r="L351" s="12">
        <f t="shared" si="101"/>
        <v>5632</v>
      </c>
      <c r="M351" s="14">
        <f>IF(G351="","",(4.966747+(23.27979-4.966747)/(1+(C351/463.6174)))*_xlfn.XLOOKUP(engines!G351,LegendAndTables!$D$4:$D$11,LegendAndTables!$E$4:$E$11,0,0,1)*IF(O351=0,1,1.2)*(1-0.01*H351))</f>
        <v>16.28649875078278</v>
      </c>
      <c r="N351" s="12">
        <f t="shared" si="91"/>
        <v>151.4</v>
      </c>
      <c r="O351" s="7">
        <v>0</v>
      </c>
      <c r="P351" s="7">
        <v>318</v>
      </c>
      <c r="Q351" s="7">
        <v>686</v>
      </c>
      <c r="R351" s="12">
        <f t="shared" si="92"/>
        <v>308.49955504390397</v>
      </c>
      <c r="S351" s="15"/>
      <c r="T351" s="5" t="str">
        <f t="shared" si="102"/>
        <v/>
      </c>
      <c r="U351" s="5" t="str">
        <f>IF(A351&lt;&gt;7,"",VLOOKUP(engines!$A351,LegendAndTables!$C$4:$D$11,2,FALSE))</f>
        <v/>
      </c>
      <c r="V351" s="12" t="str">
        <f t="shared" si="103"/>
        <v/>
      </c>
      <c r="W351" s="12" t="str">
        <f t="shared" si="93"/>
        <v/>
      </c>
      <c r="X351" s="12" t="str">
        <f t="shared" si="94"/>
        <v/>
      </c>
      <c r="Y351" s="14" t="str">
        <f t="shared" si="104"/>
        <v/>
      </c>
      <c r="Z351" s="12" t="str">
        <f t="shared" si="95"/>
        <v/>
      </c>
      <c r="AA351" s="15"/>
      <c r="AB351" s="5" t="str">
        <f t="shared" si="105"/>
        <v>20244040,244,308</v>
      </c>
      <c r="AC351" s="5" t="str">
        <f t="shared" si="106"/>
        <v>20244040,regular unleaded,4,0,1611.6248348745,6318,5632,16.2864987507828</v>
      </c>
      <c r="AD351" s="5" t="str">
        <f t="shared" si="107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970-2CA6-40FB-805D-9A1882DBBC20}">
  <dimension ref="A1:C11"/>
  <sheetViews>
    <sheetView workbookViewId="0"/>
  </sheetViews>
  <sheetFormatPr defaultRowHeight="15"/>
  <cols>
    <col min="1" max="1" width="25" bestFit="1" customWidth="1"/>
    <col min="3" max="3" width="29.85546875" bestFit="1" customWidth="1"/>
  </cols>
  <sheetData>
    <row r="1" spans="1:3">
      <c r="A1" s="3" t="s">
        <v>11963</v>
      </c>
      <c r="B1" s="18" t="s">
        <v>11964</v>
      </c>
      <c r="C1" s="2" t="s">
        <v>11965</v>
      </c>
    </row>
    <row r="2" spans="1:3">
      <c r="A2" s="5" t="s">
        <v>11953</v>
      </c>
      <c r="B2">
        <v>3750</v>
      </c>
      <c r="C2" t="str">
        <f>A2&amp;","&amp;B2</f>
        <v>AWD/4Wd,3750</v>
      </c>
    </row>
    <row r="3" spans="1:3">
      <c r="A3" s="5" t="s">
        <v>11954</v>
      </c>
      <c r="B3">
        <v>1500</v>
      </c>
      <c r="C3" s="5" t="str">
        <f t="shared" ref="C3:C11" si="0">A3&amp;","&amp;B3</f>
        <v>Stereo upgrade,1500</v>
      </c>
    </row>
    <row r="4" spans="1:3">
      <c r="A4" s="5" t="s">
        <v>11955</v>
      </c>
      <c r="B4">
        <v>4500</v>
      </c>
      <c r="C4" s="5" t="str">
        <f t="shared" si="0"/>
        <v>Adaptive Cruise Control,4500</v>
      </c>
    </row>
    <row r="5" spans="1:3">
      <c r="A5" s="5" t="s">
        <v>11956</v>
      </c>
      <c r="B5">
        <v>2400</v>
      </c>
      <c r="C5" s="5" t="str">
        <f t="shared" si="0"/>
        <v>21'' wheels,2400</v>
      </c>
    </row>
    <row r="6" spans="1:3">
      <c r="A6" s="5" t="s">
        <v>11957</v>
      </c>
      <c r="B6">
        <v>8800</v>
      </c>
      <c r="C6" s="5" t="str">
        <f t="shared" si="0"/>
        <v>Autopilot,8800</v>
      </c>
    </row>
    <row r="7" spans="1:3">
      <c r="A7" s="5" t="s">
        <v>11958</v>
      </c>
      <c r="B7">
        <v>5600</v>
      </c>
      <c r="C7" s="5" t="str">
        <f t="shared" si="0"/>
        <v>Satnav,5600</v>
      </c>
    </row>
    <row r="8" spans="1:3">
      <c r="A8" s="5" t="s">
        <v>11959</v>
      </c>
      <c r="B8">
        <v>4400</v>
      </c>
      <c r="C8" s="5" t="str">
        <f t="shared" si="0"/>
        <v>Delux seats plus,4400</v>
      </c>
    </row>
    <row r="9" spans="1:3">
      <c r="A9" s="5" t="s">
        <v>11960</v>
      </c>
      <c r="B9">
        <v>1500</v>
      </c>
      <c r="C9" s="5" t="str">
        <f t="shared" si="0"/>
        <v>Pannorama roof,1500</v>
      </c>
    </row>
    <row r="10" spans="1:3">
      <c r="A10" s="5" t="s">
        <v>11961</v>
      </c>
      <c r="B10">
        <v>3300</v>
      </c>
      <c r="C10" s="5" t="str">
        <f t="shared" si="0"/>
        <v>HUD,3300</v>
      </c>
    </row>
    <row r="11" spans="1:3">
      <c r="A11" s="5" t="s">
        <v>11962</v>
      </c>
      <c r="B11">
        <v>4500</v>
      </c>
      <c r="C11" s="5" t="str">
        <f t="shared" si="0"/>
        <v>Driving Assistance Package,4500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A35-0C71-400C-8875-376BA98D422D}">
  <dimension ref="A1:F2401"/>
  <sheetViews>
    <sheetView workbookViewId="0"/>
  </sheetViews>
  <sheetFormatPr defaultRowHeight="15"/>
  <cols>
    <col min="1" max="1" width="16.28515625" bestFit="1" customWidth="1"/>
    <col min="2" max="2" width="116.7109375" bestFit="1" customWidth="1"/>
    <col min="3" max="3" width="18.42578125" bestFit="1" customWidth="1"/>
    <col min="4" max="4" width="106.42578125" bestFit="1" customWidth="1"/>
    <col min="5" max="5" width="83.140625" bestFit="1" customWidth="1"/>
    <col min="6" max="6" width="29.85546875" customWidth="1"/>
  </cols>
  <sheetData>
    <row r="1" spans="1:6">
      <c r="A1" s="2" t="s">
        <v>11940</v>
      </c>
      <c r="B1" s="2" t="s">
        <v>11939</v>
      </c>
      <c r="C1" s="2" t="s">
        <v>11950</v>
      </c>
      <c r="D1" s="2" t="s">
        <v>11951</v>
      </c>
      <c r="E1" s="2" t="s">
        <v>11952</v>
      </c>
      <c r="F1" s="2" t="s">
        <v>11966</v>
      </c>
    </row>
    <row r="2" spans="1:6">
      <c r="A2" t="str" cm="1">
        <f t="array" ref="A2:A47">_xlfn._xlws.FILTER(_xlfn.UNIQUE(manufacturers!D2:D47),_xlfn.UNIQUE(manufacturers!D2:D47)&lt;&gt;"","")</f>
        <v>Acura,1</v>
      </c>
      <c r="B2" s="5" t="str" cm="1">
        <f t="array" ref="B2:B2401">_xlfn._xlws.FILTER(_xlfn.UNIQUE(models!J2:J2401),_xlfn.UNIQUE(models!J2:J2401)&lt;&gt;"","")</f>
        <v>1,Acura,ILX,2015,premium unleaded (recommended),AUTOMATIC,150,31750,|n</v>
      </c>
      <c r="C2" s="5" t="str" cm="1">
        <f t="array" ref="C2:C351">_xlfn._xlws.FILTER(_xlfn.UNIQUE(engines!AB2:AB351),_xlfn.UNIQUE(engines!AB2:AB351)&lt;&gt;"","")</f>
        <v>70622544,622,932</v>
      </c>
      <c r="D2" s="5" t="str" cm="1">
        <f t="array" ref="D2:D307">_xlfn._xlws.FILTER(_xlfn.UNIQUE(engines!AC2:AC351),_xlfn.UNIQUE(engines!AC2:AC351)&lt;&gt;"","")</f>
        <v>51064080,flex-fuel (premium unleaded recommended/E85),8,0,4558.69751499572,6573,5980,10.4572246292925</v>
      </c>
      <c r="E2" s="5" t="str" cm="1">
        <f t="array" ref="E2:E45">_xlfn._xlws.FILTER(_xlfn.UNIQUE(engines!AD2:AD351),_xlfn.UNIQUE(engines!AD2:AD351)&lt;&gt;"","")</f>
        <v>70622544,electric,399.993658645054,1159.58168425762,105.907480649913,5.44145010326725</v>
      </c>
      <c r="F2" s="5" t="str" cm="1">
        <f t="array" ref="F2:F11">_xlfn._xlws.FILTER(_xlfn.UNIQUE(options!C2:C11),_xlfn.UNIQUE(options!C2:C11)&lt;&gt;"","")</f>
        <v>AWD/4Wd,3750</v>
      </c>
    </row>
    <row r="3" spans="1:6">
      <c r="A3" t="str">
        <v>Alfa Romeo,1</v>
      </c>
      <c r="B3" t="str">
        <v>2,Acura,ILX,2015,premium unleaded (recommended),MANUAL,201,29350,|n</v>
      </c>
      <c r="C3" t="str">
        <v>51064080,1064,1267</v>
      </c>
      <c r="D3" t="str">
        <v>80524060,flex-fuel (unleaded/E85),6,0,2920.84726867336,6480,5926,13.6421097774908</v>
      </c>
      <c r="E3" t="str">
        <v>70402629,electric,370.635454447191,808.803758375233,93.6343567854845,6.28725907515752</v>
      </c>
      <c r="F3" s="5" t="str">
        <v>Stereo upgrade,1500</v>
      </c>
    </row>
    <row r="4" spans="1:6">
      <c r="A4" t="str">
        <v>Aston Martin,4</v>
      </c>
      <c r="B4" t="str">
        <v>3,Acura,ILX,2016,premium unleaded (recommended),AUTOMATED_MANUAL,201,34890,|n</v>
      </c>
      <c r="C4" t="str">
        <v>80524060,524,630</v>
      </c>
      <c r="D4" t="str">
        <v>30571060,premium unleaded (required),6,0,3101.5752308528,6135,5415,12.7540174087704</v>
      </c>
      <c r="E4" t="str">
        <v>70974463,electric,419.328754969536,1732.08172995617,114.907259253154,4.62660524883594</v>
      </c>
      <c r="F4" s="5" t="str">
        <v>Adaptive Cruise Control,4500</v>
      </c>
    </row>
    <row r="5" spans="1:6">
      <c r="A5" t="str">
        <v>Audi,3</v>
      </c>
      <c r="B5" t="str">
        <v>4,Acura,ILX,2017,premium unleaded (recommended),AUTOMATED_MANUAL,201,34980,3</v>
      </c>
      <c r="C5" t="str">
        <v>30571060,571,751</v>
      </c>
      <c r="D5" t="str">
        <v>51156081,flex-fuel (premium unleaded recommended/E85),8,1,4538.13842107329,6681.15,5879.15,12.1722485343382</v>
      </c>
      <c r="E5" t="str">
        <v>70410625,electric,372.141299700635,821.561454656999,94.2259373843125,6.24903868519317</v>
      </c>
      <c r="F5" s="5" t="str">
        <v>21'' wheels,2400</v>
      </c>
    </row>
    <row r="6" spans="1:6">
      <c r="A6" t="str">
        <v>Bentley,4</v>
      </c>
      <c r="B6" t="str">
        <v>5,Acura,ILX Hybrid,2014,premium unleaded (recommended),AUTOMATIC,111,34600,|n</v>
      </c>
      <c r="C6" t="str">
        <v>51156081,1156,1400</v>
      </c>
      <c r="D6" t="str">
        <v>40349041,diesel,4,1,2053.00155886938,4748.1,3838.1,21.3093782119043</v>
      </c>
      <c r="E6" t="str">
        <v>71275419,electric,426.255008702756,2230.51299665315,118.324178358555,4.19152283103241</v>
      </c>
      <c r="F6" s="5" t="str">
        <v>Autopilot,8800</v>
      </c>
    </row>
    <row r="7" spans="1:6">
      <c r="A7" t="str">
        <v>BMW,3</v>
      </c>
      <c r="B7" t="str">
        <v>6,Acura,MDX,2015,premium unleaded (recommended),AUTOMATIC,290,56780,|n</v>
      </c>
      <c r="C7" t="str">
        <v>70402629,402,603</v>
      </c>
      <c r="D7" t="str">
        <v>30689061,premium unleaded (required),6,1,3349.6195823914,6447,5768,14.3287449128295</v>
      </c>
      <c r="E7" t="str">
        <v>70844488,electric,414.332094697891,1519.00057953971,112.506890760715,4.87645085759535</v>
      </c>
      <c r="F7" s="5" t="str">
        <v>Satnav,5600</v>
      </c>
    </row>
    <row r="8" spans="1:6">
      <c r="A8" t="str">
        <v>Bugatti,5</v>
      </c>
      <c r="B8" t="str">
        <v>7,Acura,MDX,2016,premium unleaded (recommended),AUTOMATIC,290,57230,6</v>
      </c>
      <c r="C8" t="str">
        <v>40349041,349,647</v>
      </c>
      <c r="D8" t="str">
        <v>61106081,flex-fuel (premium unleaded required/E85),8,1,4433.22109988777,6846,6252,12.7149997325765</v>
      </c>
      <c r="E8" t="str">
        <v>70405627,electric,371.20504069104,813.589297165193,93.8576611710338,6.27284392627797</v>
      </c>
      <c r="F8" s="5" t="str">
        <v>Delux seats plus,4400</v>
      </c>
    </row>
    <row r="9" spans="1:6">
      <c r="A9" t="str">
        <v>Buick,1</v>
      </c>
      <c r="B9" t="str">
        <v>8,Acura,MDX,2017,premium unleaded (recommended),AUTOMATIC,290,58400,7</v>
      </c>
      <c r="C9" t="str">
        <v>30689061,689,851</v>
      </c>
      <c r="D9" t="str">
        <v>11322081,premium unleaded (recommended),8,1,4857.43680188124,6970.95,6126.95,10.8399086264984</v>
      </c>
      <c r="E9" t="str">
        <v>70916473,electric,417.311665369378,1636.81281745958,113.931831465979,4.7322574111338</v>
      </c>
      <c r="F9" s="5" t="str">
        <v>Pannorama roof,1500</v>
      </c>
    </row>
    <row r="10" spans="1:6">
      <c r="A10" t="str">
        <v>Cadillac,2</v>
      </c>
      <c r="B10" t="str">
        <v>9,Acura,NSX,2005,regular unleaded,AUTOMATIC,252,89000,|n</v>
      </c>
      <c r="C10" t="str">
        <v>61106081,1106,1260</v>
      </c>
      <c r="D10" t="str">
        <v>41055081,diesel,8,1,4321.5565796211,5641.65,4894.65,13.9866026918459</v>
      </c>
      <c r="E10" t="str">
        <v>70266707,electric,337.94778908201,586.943227209174,81.71149660414,7.06524211260966</v>
      </c>
      <c r="F10" s="5" t="str">
        <v>HUD,3300</v>
      </c>
    </row>
    <row r="11" spans="1:6">
      <c r="A11" t="str">
        <v>Chevrolet,2</v>
      </c>
      <c r="B11" t="str">
        <v>10,Acura,NSX,2005,regular unleaded,MANUAL,290,89000,|n</v>
      </c>
      <c r="C11" t="str">
        <v>11322081,1322,1536</v>
      </c>
      <c r="D11" t="str">
        <v>20790081,regular unleaded,8,1,3652.33472029589,7629.3,6859.3,12.9602357225976</v>
      </c>
      <c r="E11" t="str">
        <v>70459603,electric,380.502650341728,899.537075341269,97.5831155961307,6.02940166463507</v>
      </c>
      <c r="F11" s="5" t="str">
        <v>Driving Assistance Package,4500</v>
      </c>
    </row>
    <row r="12" spans="1:6">
      <c r="A12" t="str">
        <v>Chrysler,2</v>
      </c>
      <c r="B12" t="str">
        <v>11,Acura,NSX,2017,premium unleaded (required),AUTOMATED_MANUAL,573,156000,|n</v>
      </c>
      <c r="C12" t="str">
        <v>41055081,1055,1535</v>
      </c>
      <c r="D12" t="str">
        <v>10867081,premium unleaded (recommended),8,1,3863.894645364,6494.25,5516.25,12.6528363008895</v>
      </c>
      <c r="E12" t="str">
        <v>70539572,electric,391.422831458333,1026.84922468756,102.158451793338,5.71694809637001</v>
      </c>
      <c r="F12" s="5" t="str" cm="1">
        <f t="array" ref="F12">_xlfn._xlws.FILTER(_xlfn.UNIQUE(options!C12:C21),_xlfn.UNIQUE(options!C12:C21)&lt;&gt;"","")</f>
        <v/>
      </c>
    </row>
    <row r="13" spans="1:6">
      <c r="A13" t="str">
        <v>Dodge,2</v>
      </c>
      <c r="B13" t="str">
        <v>12,Acura,RDX,2015,premium unleaded (recommended),AUTOMATIC,273,40195,|n</v>
      </c>
      <c r="C13" t="str">
        <v>20790081,790,820</v>
      </c>
      <c r="D13" t="str">
        <v>30117031,premium unleaded (required),3,1,803.378308785663,6893.25,6042.25,23.4862857821604</v>
      </c>
      <c r="E13" t="str">
        <v>70523578,electric,389.474396210825,1001.35217321164,101.325830204465,5.7753851559178</v>
      </c>
      <c r="F13" s="5" t="str" cm="1">
        <f t="array" ref="F13">_xlfn._xlws.FILTER(_xlfn.UNIQUE(options!C13:C22),_xlfn.UNIQUE(options!C13:C22)&lt;&gt;"","")</f>
        <v/>
      </c>
    </row>
    <row r="14" spans="1:6">
      <c r="A14" t="str">
        <v>Ferrari,4</v>
      </c>
      <c r="B14" t="str">
        <v>13,Acura,RDX,2016,premium unleaded (recommended),AUTOMATIC,279,43520,12</v>
      </c>
      <c r="C14" t="str">
        <v>10867081,867,1119</v>
      </c>
      <c r="D14" t="str">
        <v>60768081,flex-fuel (premium unleaded required/E85),8,1,3588.95275480163,7263.9,6284.9,14.5341114629296</v>
      </c>
      <c r="E14" t="str">
        <v>70559565,electric,393.712723805944,1058.75732035894,103.146205248443,5.64647327881521</v>
      </c>
      <c r="F14" s="5" t="str" cm="1">
        <f t="array" ref="F14">_xlfn._xlws.FILTER(_xlfn.UNIQUE(options!C14:C23),_xlfn.UNIQUE(options!C14:C23)&lt;&gt;"","")</f>
        <v/>
      </c>
    </row>
    <row r="15" spans="1:6">
      <c r="A15" t="str">
        <v>FIAT,1</v>
      </c>
      <c r="B15" t="str">
        <v>14,Acura,RDX,2017,premium unleaded (recommended),AUTOMATIC,279,43720,13</v>
      </c>
      <c r="C15" t="str">
        <v>70974463,974,1460</v>
      </c>
      <c r="D15" t="str">
        <v>20701080,regular unleaded,8,0,3556.57026889904,6134,5149,11.2763530156756</v>
      </c>
      <c r="E15" t="str">
        <v>71475398,electric,428.923090359473,2564.34623344289,119.668829202805,3.97714185319426</v>
      </c>
      <c r="F15" s="5" t="str" cm="1">
        <f t="array" ref="F15">_xlfn._xlws.FILTER(_xlfn.UNIQUE(options!C15:C24),_xlfn.UNIQUE(options!C15:C24)&lt;&gt;"","")</f>
        <v/>
      </c>
    </row>
    <row r="16" spans="1:6">
      <c r="A16" t="str">
        <v>Ford,1</v>
      </c>
      <c r="B16" t="str">
        <v>15,Acura,RL,2010,premium unleaded (required),AUTOMATIC,300,54250,|n</v>
      </c>
      <c r="C16" t="str">
        <v>30117031,117,138</v>
      </c>
      <c r="D16" t="str">
        <v>80550060,flex-fuel (unleaded/E85),6,0,3021.97802197802,6583,6077,13.4203195371425</v>
      </c>
      <c r="E16" t="str">
        <v>70128822,electric,293.348957407755,325.378976831764,67.9594546753022,8.22027764676609</v>
      </c>
      <c r="F16" s="5" t="str" cm="1">
        <f t="array" ref="F16">_xlfn._xlws.FILTER(_xlfn.UNIQUE(options!C16:C25),_xlfn.UNIQUE(options!C16:C25)&lt;&gt;"","")</f>
        <v/>
      </c>
    </row>
    <row r="17" spans="1:6">
      <c r="A17" t="str">
        <v>Genesis,1</v>
      </c>
      <c r="B17" t="str">
        <v>16,Acura,RL,2011,premium unleaded (required),AUTOMATIC,300,55150,15</v>
      </c>
      <c r="C17" t="str">
        <v>60768081,768,870</v>
      </c>
      <c r="D17" t="str">
        <v>50107030,flex-fuel (premium unleaded recommended/E85),3,0,777.051561365287,6010,5454,20.7904579584746</v>
      </c>
      <c r="E17" t="str">
        <v>70839489,electric,414.10238951856,1510.83936833926,112.397819407014,4.88705620301716</v>
      </c>
      <c r="F17" s="5" t="str" cm="1">
        <f t="array" ref="F17">_xlfn._xlws.FILTER(_xlfn.UNIQUE(options!C17:C26),_xlfn.UNIQUE(options!C17:C26)&lt;&gt;"","")</f>
        <v/>
      </c>
    </row>
    <row r="18" spans="1:6">
      <c r="A18" t="str">
        <v>GMC,2</v>
      </c>
      <c r="B18" t="str">
        <v>17,Acura,RL,2012,premium unleaded (required),AUTOMATIC,300,56150,16</v>
      </c>
      <c r="C18" t="str">
        <v>20701080,701,969</v>
      </c>
      <c r="D18" t="str">
        <v>40145030,diesel,3,0,1024.73498233216,5060,4176,22.0191559554997</v>
      </c>
      <c r="E18" t="str">
        <v>70385637,electric,367.294149788192,781.647218953962,92.335623654072,6.37087007008732</v>
      </c>
      <c r="F18" s="5" t="str" cm="1">
        <f t="array" ref="F18">_xlfn._xlws.FILTER(_xlfn.UNIQUE(options!C18:C27),_xlfn.UNIQUE(options!C18:C27)&lt;&gt;"","")</f>
        <v/>
      </c>
    </row>
    <row r="19" spans="1:6">
      <c r="A19" t="str">
        <v>Honda,2</v>
      </c>
      <c r="B19" t="str">
        <v>18,Acura,RLX,2015,premium unleaded (recommended),AUTOMATIC,310,60450,|n</v>
      </c>
      <c r="C19" t="str">
        <v>80550060,550,644</v>
      </c>
      <c r="D19" t="str">
        <v>20420051,regular unleaded,5,1,2366.86390532544,6941.55,6306.55,16.6157913772119</v>
      </c>
      <c r="E19" t="str">
        <v>70636540,electric,401.220073362625,1182.05730490298,106.455672079818,5.39907975665223</v>
      </c>
      <c r="F19" s="5" t="str" cm="1">
        <f t="array" ref="F19">_xlfn._xlws.FILTER(_xlfn.UNIQUE(options!C19:C28),_xlfn.UNIQUE(options!C19:C28)&lt;&gt;"","")</f>
        <v/>
      </c>
    </row>
    <row r="20" spans="1:6">
      <c r="A20" t="str">
        <v>HUMMER,3</v>
      </c>
      <c r="B20" t="str">
        <v>19,Acura,RLX,2016,premium unleaded (recommended),AUTOMATED_MANUAL,377,65950,|n</v>
      </c>
      <c r="C20" t="str">
        <v>50107030,107,140</v>
      </c>
      <c r="D20" t="str">
        <v>40838081,diesel,8,1,3786.03054124876,6006,5460,15.2214082574256</v>
      </c>
      <c r="E20" t="str">
        <v>71202428,electric,424.979512200519,2109.11637011123,117.686989738639,4.2825971577422</v>
      </c>
      <c r="F20" s="5" t="str" cm="1">
        <f t="array" ref="F20">_xlfn._xlws.FILTER(_xlfn.UNIQUE(options!C20:C29),_xlfn.UNIQUE(options!C20:C29)&lt;&gt;"","")</f>
        <v/>
      </c>
    </row>
    <row r="21" spans="1:6">
      <c r="A21" t="str">
        <v>Hyundai,2</v>
      </c>
      <c r="B21" t="str">
        <v>20,Acura,RLX,2016,premium unleaded (recommended),AUTOMATIC,310,60450,|n</v>
      </c>
      <c r="C21" t="str">
        <v>40145030,145,247</v>
      </c>
      <c r="D21" t="str">
        <v>10255041,premium unleaded (recommended),4,1,1592.50585480094,7537.95,6590.95,19.5255433619281</v>
      </c>
      <c r="E21" t="str">
        <v>70061900,electric,274.988258882167,165.416852257287,63.0263939368063,9.00018596680901</v>
      </c>
      <c r="F21" s="5" t="str" cm="1">
        <f t="array" ref="F21">_xlfn._xlws.FILTER(_xlfn.UNIQUE(options!C21:C30),_xlfn.UNIQUE(options!C21:C30)&lt;&gt;"","")</f>
        <v/>
      </c>
    </row>
    <row r="22" spans="1:6">
      <c r="A22" t="str">
        <v>Infiniti,2</v>
      </c>
      <c r="B22" t="str">
        <v>21,Acura,RLX,2017,premium unleaded (recommended),AUTOMATIC,310,60450,20</v>
      </c>
      <c r="C22" t="str">
        <v>20420051,420,474</v>
      </c>
      <c r="D22" t="str">
        <v>10480051,premium unleaded (recommended),5,1,2612.24489795918,6835.5,5937.5,16.0784923520689</v>
      </c>
      <c r="E22" t="str">
        <v>71479397,electric,428.966759858338,2571.03863024776,119.690971029643,3.97330448925118</v>
      </c>
      <c r="F22" s="5" t="str" cm="1">
        <f t="array" ref="F22">_xlfn._xlws.FILTER(_xlfn.UNIQUE(options!C22:C31),_xlfn.UNIQUE(options!C22:C31)&lt;&gt;"","")</f>
        <v/>
      </c>
    </row>
    <row r="23" spans="1:6">
      <c r="A23" t="str">
        <v>Kia,2</v>
      </c>
      <c r="B23" t="str">
        <v>22,Acura,RSX,2005,premium unleaded (required),MANUAL,210,23670,|n</v>
      </c>
      <c r="C23" t="str">
        <v>40838081,838,1093</v>
      </c>
      <c r="D23" t="str">
        <v>11092080,premium unleaded (recommended),8,0,4623.20067739204,6621,5961,9.68648712276727</v>
      </c>
      <c r="E23" t="str">
        <v>70238726,electric,329.492361409621,538.636370132306,78.8952049745799,7.26285482436027</v>
      </c>
      <c r="F23" s="5" t="str" cm="1">
        <f t="array" ref="F23">_xlfn._xlws.FILTER(_xlfn.UNIQUE(options!C23:C32),_xlfn.UNIQUE(options!C23:C32)&lt;&gt;"","")</f>
        <v/>
      </c>
    </row>
    <row r="24" spans="1:6">
      <c r="A24" t="str">
        <v>Lamborghini,5</v>
      </c>
      <c r="B24" t="str">
        <v>23,Acura,RSX,2005,regular unleaded,AUTOMATIC,160,22250,|n</v>
      </c>
      <c r="C24" t="str">
        <v>10255041,255,275</v>
      </c>
      <c r="D24" t="str">
        <v>30558060,premium unleaded (required),6,0,3052.51641137856,6452,5919,12.8551196105573</v>
      </c>
      <c r="E24" t="str">
        <v>70847487,electric,414.468380436221,1523.89861663088,112.571656267373,4.87012649131753</v>
      </c>
      <c r="F24" s="5" t="str" cm="1">
        <f t="array" ref="F24">_xlfn._xlws.FILTER(_xlfn.UNIQUE(options!C24:C33),_xlfn.UNIQUE(options!C24:C33)&lt;&gt;"","")</f>
        <v/>
      </c>
    </row>
    <row r="25" spans="1:6">
      <c r="A25" t="str">
        <v>Land Rover,4</v>
      </c>
      <c r="B25" t="str">
        <v>24,Acura,RSX,2005,regular unleaded,MANUAL,160,21350,|n</v>
      </c>
      <c r="C25" t="str">
        <v>10480051,480,576</v>
      </c>
      <c r="D25" t="str">
        <v>31164081,premium unleaded (required),8,1,4554.52517901162,7485.45,6967.45,11.5794195789747</v>
      </c>
      <c r="E25" t="str">
        <v>70241724,electric,330.423698558219,543.888558648088,79.200341896833,7.2409308179591</v>
      </c>
      <c r="F25" s="5" t="str" cm="1">
        <f t="array" ref="F25">_xlfn._xlws.FILTER(_xlfn.UNIQUE(options!C25:C34),_xlfn.UNIQUE(options!C25:C34)&lt;&gt;"","")</f>
        <v/>
      </c>
    </row>
    <row r="26" spans="1:6">
      <c r="A26" t="str">
        <v>Lexus,3</v>
      </c>
      <c r="B26" t="str">
        <v>25,Acura,RSX,2006,premium unleaded (required),MANUAL,201,23845,|n</v>
      </c>
      <c r="C26" t="str">
        <v>11092080,1092,1304</v>
      </c>
      <c r="D26" t="str">
        <v>10671061,premium unleaded (recommended),6,1,3292.36279777238,6632.85,5863.85,14.1836507426476</v>
      </c>
      <c r="E26" t="str">
        <v>70232731,electric,327.612754287319,528.069704368944,78.2831446009766,7.30727014918674</v>
      </c>
      <c r="F26" s="5" t="str" cm="1">
        <f t="array" ref="F26">_xlfn._xlws.FILTER(_xlfn.UNIQUE(options!C26:C35),_xlfn.UNIQUE(options!C26:C35)&lt;&gt;"","")</f>
        <v/>
      </c>
    </row>
    <row r="27" spans="1:6">
      <c r="A27" t="str">
        <v>Lincoln,2</v>
      </c>
      <c r="B27" t="str">
        <v>26,Acura,RSX,2006,regular unleaded,AUTOMATIC,155,22375,|n</v>
      </c>
      <c r="C27" t="str">
        <v>30558060,558,671</v>
      </c>
      <c r="D27" t="str">
        <v>10345040,premium unleaded (recommended),4,0,2136.22291021672,6528,5718,14.9962733267361</v>
      </c>
      <c r="E27" t="str">
        <v>70802497,electric,412.297490749594,1450.53343947519,111.544661648116,4.96814013338084</v>
      </c>
      <c r="F27" s="5" t="str" cm="1">
        <f t="array" ref="F27">_xlfn._xlws.FILTER(_xlfn.UNIQUE(options!C27:C36),_xlfn.UNIQUE(options!C27:C36)&lt;&gt;"","")</f>
        <v/>
      </c>
    </row>
    <row r="28" spans="1:6">
      <c r="A28" t="str">
        <v>Lotus,2</v>
      </c>
      <c r="B28" t="str">
        <v>27,Acura,RSX,2006,regular unleaded,MANUAL,155,21475,|n</v>
      </c>
      <c r="C28" t="str">
        <v>31164081,1164,1190</v>
      </c>
      <c r="D28" t="str">
        <v>80684061,flex-fuel (unleaded/E85),6,1,3333.82073402544,7736.4,6992.4,14.9239357822661</v>
      </c>
      <c r="E28" t="str">
        <v>71053450,electric,421.640126644582,1862.30369359009,116.035821254961,4.49569907890569</v>
      </c>
      <c r="F28" s="5" t="str" cm="1">
        <f t="array" ref="F28">_xlfn._xlws.FILTER(_xlfn.UNIQUE(options!C28:C37),_xlfn.UNIQUE(options!C28:C37)&lt;&gt;"","")</f>
        <v/>
      </c>
    </row>
    <row r="29" spans="1:6">
      <c r="A29" t="str">
        <v>Maserati,4</v>
      </c>
      <c r="B29" t="str">
        <v>28,Acura,TL,2012,premium unleaded (required),AUTOMATIC,305,45185,|n</v>
      </c>
      <c r="C29" t="str">
        <v>10671061,671,815</v>
      </c>
      <c r="D29" t="str">
        <v>20973081,regular unleaded,8,1,4131.37167484024,6417.6,5785.6,12.0078030795492</v>
      </c>
      <c r="E29" t="str">
        <v>71452400,electric,428.665669066318,2525.87574018317,119.538396061854,3.99951769259952</v>
      </c>
      <c r="F29" s="5" t="str" cm="1">
        <f t="array" ref="F29">_xlfn._xlws.FILTER(_xlfn.UNIQUE(options!C29:C38),_xlfn.UNIQUE(options!C29:C38)&lt;&gt;"","")</f>
        <v/>
      </c>
    </row>
    <row r="30" spans="1:6">
      <c r="A30" t="str">
        <v>Maybach,5</v>
      </c>
      <c r="B30" t="str">
        <v>29,Acura,TL,2012,premium unleaded (required),MANUAL,305,42985,|n</v>
      </c>
      <c r="C30" t="str">
        <v>10345040,345,430</v>
      </c>
      <c r="D30" t="str">
        <v>60289040,flex-fuel (premium unleaded required/E85),4,0,1853.75240538807,6771,6104,17.3135545928126</v>
      </c>
      <c r="E30" t="str">
        <v>70827491,electric,413.537714900501,1491.26372740242,112.130166990902,4.91284429644886</v>
      </c>
      <c r="F30" s="5" t="str" cm="1">
        <f t="array" ref="F30">_xlfn._xlws.FILTER(_xlfn.UNIQUE(options!C30:C39),_xlfn.UNIQUE(options!C30:C39)&lt;&gt;"","")</f>
        <v/>
      </c>
    </row>
    <row r="31" spans="1:6">
      <c r="A31" t="str">
        <v>Mazda,2</v>
      </c>
      <c r="B31" t="str">
        <v>30,Acura,TL,2013,premium unleaded (recommended),AUTOMATIC,305,45385,|n</v>
      </c>
      <c r="C31" t="str">
        <v>80684061,684,697</v>
      </c>
      <c r="D31" t="str">
        <v>50725061,flex-fuel (premium unleaded recommended/E85),6,1,3461.03353622151,7026.6,6129.6,14.752528264971</v>
      </c>
      <c r="E31" t="str">
        <v>70963465,electric,418.969103869048,1713.99029213489,114.732696262043,4.64598259188424</v>
      </c>
      <c r="F31" s="5" t="str" cm="1">
        <f t="array" ref="F31">_xlfn._xlws.FILTER(_xlfn.UNIQUE(options!C31:C40),_xlfn.UNIQUE(options!C31:C40)&lt;&gt;"","")</f>
        <v/>
      </c>
    </row>
    <row r="32" spans="1:6">
      <c r="A32" t="str">
        <v>McLaren,4</v>
      </c>
      <c r="B32" t="str">
        <v>31,Acura,TL,2013,premium unleaded (recommended),MANUAL,305,43185,|n</v>
      </c>
      <c r="C32" t="str">
        <v>20973081,973,1198</v>
      </c>
      <c r="D32" t="str">
        <v>20651061,regular unleaded,6,1,3227.4856845393,7321.65,6722.65,14.1946737190199</v>
      </c>
      <c r="E32" t="str">
        <v>71396406,electric,427.990678134291,2432.28900650347,119.197094673776,4.05631242173587</v>
      </c>
      <c r="F32" s="5" t="str" cm="1">
        <f t="array" ref="F32">_xlfn._xlws.FILTER(_xlfn.UNIQUE(options!C32:C41),_xlfn.UNIQUE(options!C32:C41)&lt;&gt;"","")</f>
        <v/>
      </c>
    </row>
    <row r="33" spans="1:6">
      <c r="A33" t="str">
        <v>Mercedes-Benz,3</v>
      </c>
      <c r="B33" t="str">
        <v>32,Acura,TL,2014,premium unleaded (recommended),AUTOMATIC,305,45510,|n</v>
      </c>
      <c r="C33" t="str">
        <v>60289040,289,337</v>
      </c>
      <c r="D33" t="str">
        <v>51482100,flex-fuel (premium unleaded recommended/E85),10,0,5385.17441860465,6386,5851,9.06927178636885</v>
      </c>
      <c r="E33" t="str">
        <v>70829491,electric,413.633162880148,1494.52522032698,112.17536157946,4.90851303039172</v>
      </c>
      <c r="F33" s="5" t="str" cm="1">
        <f t="array" ref="F33">_xlfn._xlws.FILTER(_xlfn.UNIQUE(options!C33:C42),_xlfn.UNIQUE(options!C33:C42)&lt;&gt;"","")</f>
        <v/>
      </c>
    </row>
    <row r="34" spans="1:6">
      <c r="A34" t="str">
        <v>Mitsubishi,2</v>
      </c>
      <c r="B34" t="str">
        <v>33,Acura,TL,2014,premium unleaded (recommended),MANUAL,305,43310,|n</v>
      </c>
      <c r="C34" t="str">
        <v>70410625,410,615</v>
      </c>
      <c r="D34" t="str">
        <v>60994080,flex-fuel (premium unleaded required/E85),8,0,4390.4593639576,6092,5527,11.020268631281</v>
      </c>
      <c r="E34" t="str">
        <v>70065895,electric,275.84392938406,175.717086789734,63.2477152426535,8.94807510852015</v>
      </c>
      <c r="F34" s="5" t="str" cm="1">
        <f t="array" ref="F34">_xlfn._xlws.FILTER(_xlfn.UNIQUE(options!C34:C43),_xlfn.UNIQUE(options!C34:C43)&lt;&gt;"","")</f>
        <v/>
      </c>
    </row>
    <row r="35" spans="1:6">
      <c r="A35" t="str">
        <v>Nissan,2</v>
      </c>
      <c r="B35" t="str">
        <v>34,Acura,TLX,2015,premium unleaded (recommended),AUTOMATED_MANUAL,206,35500,|n</v>
      </c>
      <c r="C35" t="str">
        <v>50725061,725,842</v>
      </c>
      <c r="D35" t="str">
        <v>30601060,premium unleaded (required),6,0,3212.18599679316,7138,6247,12.5301281609513</v>
      </c>
      <c r="E35" t="str">
        <v>71490396,electric,429.085222037022,2589.44552787263,119.75105686247,3.96283276310713</v>
      </c>
      <c r="F35" s="5" t="str" cm="1">
        <f t="array" ref="F35">_xlfn._xlws.FILTER(_xlfn.UNIQUE(options!C35:C44),_xlfn.UNIQUE(options!C35:C44)&lt;&gt;"","")</f>
        <v/>
      </c>
    </row>
    <row r="36" spans="1:6">
      <c r="A36" t="str">
        <v>Pontiac,1</v>
      </c>
      <c r="B36" t="str">
        <v>35,Acura,TLX,2015,premium unleaded (recommended),AUTOMATIC,290,44800,|n</v>
      </c>
      <c r="C36" t="str">
        <v>20651061,651,690</v>
      </c>
      <c r="D36" t="str">
        <v>21362081,regular unleaded,8,1,4928.35432045158,6403.95,5573.95,10.6175686863447</v>
      </c>
      <c r="E36" t="str">
        <v>70368646,electric,363.753047220085,754.406196712812,90.9799069231303,6.45789943243898</v>
      </c>
      <c r="F36" s="5" t="str" cm="1">
        <f t="array" ref="F36">_xlfn._xlws.FILTER(_xlfn.UNIQUE(options!C36:C45),_xlfn.UNIQUE(options!C36:C45)&lt;&gt;"","")</f>
        <v/>
      </c>
    </row>
    <row r="37" spans="1:6">
      <c r="A37" t="str">
        <v>Porsche,4</v>
      </c>
      <c r="B37" t="str">
        <v>36,Acura,TLX,2016,premium unleaded (recommended),AUTOMATED_MANUAL,206,35750,|n</v>
      </c>
      <c r="C37" t="str">
        <v>51482100,1482,1804</v>
      </c>
      <c r="D37" t="str">
        <v>50637061,flex-fuel (premium unleaded recommended/E85),6,1,3181.26201712987,7715.4,7183.4,15.4482848277628</v>
      </c>
      <c r="E37" t="str">
        <v>70872482,electric,415.560955202608,1564.75308915143,113.092289445711,4.81852831040106</v>
      </c>
      <c r="F37" s="5" t="str" cm="1">
        <f t="array" ref="F37">_xlfn._xlws.FILTER(_xlfn.UNIQUE(options!C37:C46),_xlfn.UNIQUE(options!C37:C46)&lt;&gt;"","")</f>
        <v/>
      </c>
    </row>
    <row r="38" spans="1:6">
      <c r="A38" t="str">
        <v>Rolls-Royce,5</v>
      </c>
      <c r="B38" t="str">
        <v>37,Acura,TLX,2016,premium unleaded (recommended),AUTOMATIC,290,44800,|n</v>
      </c>
      <c r="C38" t="str">
        <v>60994080,994,1281</v>
      </c>
      <c r="D38" t="str">
        <v>51090081,flex-fuel (premium unleaded recommended/E85),8,1,4398.70863599677,7772.1,7107.1,12.4377705255219</v>
      </c>
      <c r="E38" t="str">
        <v>70456604,electric,380.030872316658,894.767152887161,97.3903785796444,6.04217619120318</v>
      </c>
      <c r="F38" s="5" t="str" cm="1">
        <f t="array" ref="F38">_xlfn._xlws.FILTER(_xlfn.UNIQUE(options!C38:C47),_xlfn.UNIQUE(options!C38:C47)&lt;&gt;"","")</f>
        <v/>
      </c>
    </row>
    <row r="39" spans="1:6">
      <c r="A39" t="str">
        <v>Saab,1</v>
      </c>
      <c r="B39" t="str">
        <v>38,Acura,TLX,2017,premium unleaded (recommended),AUTOMATED_MANUAL,206,35950,|n</v>
      </c>
      <c r="C39" t="str">
        <v>30601060,601,685</v>
      </c>
      <c r="D39" t="str">
        <v>11264081,premium unleaded (recommended),8,1,4750.62953358139,7018.2,6033.2,11.0179015368464</v>
      </c>
      <c r="E39" t="str">
        <v>71029453,electric,420.984887570852,1822.69053104397,115.714710049344,4.53400263426615</v>
      </c>
      <c r="F39" s="5" t="str" cm="1">
        <f t="array" ref="F39">_xlfn._xlws.FILTER(_xlfn.UNIQUE(options!C39:C48),_xlfn.UNIQUE(options!C39:C48)&lt;&gt;"","")</f>
        <v/>
      </c>
    </row>
    <row r="40" spans="1:6">
      <c r="A40" t="str">
        <v>Scion,1</v>
      </c>
      <c r="B40" t="str">
        <v>39,Acura,TLX,2017,premium unleaded (recommended),AUTOMATIC,290,44800,|n</v>
      </c>
      <c r="C40" t="str">
        <v>21362081,1362,1740</v>
      </c>
      <c r="D40" t="str">
        <v>60928081,flex-fuel (premium unleaded required/E85),8,1,4020.9714459032,6856.5,6152.5,13.5628489858436</v>
      </c>
      <c r="E40" t="str">
        <v>70878481,electric,415.812157481823,1574.56792889617,113.212350426664,4.8064308870282</v>
      </c>
      <c r="F40" s="5" t="str" cm="1">
        <f t="array" ref="F40">_xlfn._xlws.FILTER(_xlfn.UNIQUE(options!C40:C49),_xlfn.UNIQUE(options!C40:C49)&lt;&gt;"","")</f>
        <v/>
      </c>
    </row>
    <row r="41" spans="1:6">
      <c r="A41" t="str">
        <v>Spyker,4</v>
      </c>
      <c r="B41" t="str">
        <v>40,Acura,TSX,2012,premium unleaded (recommended),AUTOMATIC,201,33110,|n</v>
      </c>
      <c r="C41" t="str">
        <v>50637061,637,631</v>
      </c>
      <c r="D41" t="str">
        <v>80072030,flex-fuel (unleaded/E85),3,0,536.512667660209,7291,6306,21.6070767324913</v>
      </c>
      <c r="E41" t="str">
        <v>70835490,electric,413.91628629325,1504.31237846694,112.309533321155,4.89559927918822</v>
      </c>
      <c r="F41" s="5" t="str" cm="1">
        <f t="array" ref="F41">_xlfn._xlws.FILTER(_xlfn.UNIQUE(options!C41:C50),_xlfn.UNIQUE(options!C41:C50)&lt;&gt;"","")</f>
        <v/>
      </c>
    </row>
    <row r="42" spans="1:6">
      <c r="A42" t="str">
        <v>Subaru,2</v>
      </c>
      <c r="B42" t="str">
        <v>41,Acura,TSX,2012,premium unleaded (recommended),MANUAL,201,31010,|n</v>
      </c>
      <c r="C42" t="str">
        <v>51090081,1090,1092</v>
      </c>
      <c r="D42" t="str">
        <v>20131030,regular unleaded,3,0,935.046395431834,7002,6142,18.6678909535201</v>
      </c>
      <c r="E42" t="str">
        <v>70213745,electric,321.524727640496,494.002666300664,76.334753698583,7.45311543037846</v>
      </c>
      <c r="F42" s="5" t="str" cm="1">
        <f t="array" ref="F42">_xlfn._xlws.FILTER(_xlfn.UNIQUE(options!C42:C51),_xlfn.UNIQUE(options!C42:C51)&lt;&gt;"","")</f>
        <v/>
      </c>
    </row>
    <row r="43" spans="1:6">
      <c r="A43" t="str">
        <v>Suzuki,2</v>
      </c>
      <c r="B43" t="str">
        <v>42,Acura,TSX,2012,premium unleaded (required),AUTOMATIC,280,38650,|n</v>
      </c>
      <c r="C43" t="str">
        <v>11264081,1264,1492</v>
      </c>
      <c r="D43" t="str">
        <v>40360041,diesel,4,1,2103.4180543383,5959.8,5100.8,21.1164769706846</v>
      </c>
      <c r="E43" t="str">
        <v>70397631,electric,369.672925447086,800.823724988686,93.258270710899,6.31150765363998</v>
      </c>
      <c r="F43" s="5" t="str" cm="1">
        <f t="array" ref="F43">_xlfn._xlws.FILTER(_xlfn.UNIQUE(options!C43:C52),_xlfn.UNIQUE(options!C43:C52)&lt;&gt;"","")</f>
        <v/>
      </c>
    </row>
    <row r="44" spans="1:6">
      <c r="A44" t="str">
        <v>Tesla,3</v>
      </c>
      <c r="B44" t="str">
        <v>43,Acura,TSX,2013,premium unleaded (recommended),AUTOMATIC,280,39150,|n</v>
      </c>
      <c r="C44" t="str">
        <v>60928081,928,1074</v>
      </c>
      <c r="D44" t="str">
        <v>10392051,premium unleaded (recommended),5,1,2246.28961091055,7823.55,7131.55,17.1439926882609</v>
      </c>
      <c r="E44" t="str">
        <v>70492589,electric,385.378108787853,952.011358865136,99.59858506739,5.89417553125074</v>
      </c>
      <c r="F44" s="5" t="str" cm="1">
        <f t="array" ref="F44">_xlfn._xlws.FILTER(_xlfn.UNIQUE(options!C44:C53),_xlfn.UNIQUE(options!C44:C53)&lt;&gt;"","")</f>
        <v/>
      </c>
    </row>
    <row r="45" spans="1:6">
      <c r="A45" t="str">
        <v>Toyota,1</v>
      </c>
      <c r="B45" t="str">
        <v>44,Acura,TSX,2013,premium unleaded (recommended),MANUAL,201,31510,|n</v>
      </c>
      <c r="C45" t="str">
        <v>80072030,72,81</v>
      </c>
      <c r="D45" t="str">
        <v>20199041,regular unleaded,4,1,1290.15527245616,7352.1,6558.1,20.4824921845979</v>
      </c>
      <c r="E45" t="str">
        <v>71065448,electric,421.953800587936,1882.1263431528,116.189874665905,4.47699833887326</v>
      </c>
      <c r="F45" s="5" t="str" cm="1">
        <f t="array" ref="F45">_xlfn._xlws.FILTER(_xlfn.UNIQUE(options!C45:C54),_xlfn.UNIQUE(options!C45:C54)&lt;&gt;"","")</f>
        <v/>
      </c>
    </row>
    <row r="46" spans="1:6">
      <c r="A46" t="str">
        <v>Volkswagen,1</v>
      </c>
      <c r="B46" t="str">
        <v>45,Acura,TSX,2014,premium unleaded (recommended),AUTOMATIC,280,39275,|n</v>
      </c>
      <c r="C46" t="str">
        <v>20131030,131,152</v>
      </c>
      <c r="D46" t="str">
        <v>20298040,regular unleaded,4,0,1900.51020408163,7124,6602,15.4698225980816</v>
      </c>
      <c r="F46" s="5" t="str" cm="1">
        <f t="array" ref="F46">_xlfn._xlws.FILTER(_xlfn.UNIQUE(options!C46:C55),_xlfn.UNIQUE(options!C46:C55)&lt;&gt;"","")</f>
        <v/>
      </c>
    </row>
    <row r="47" spans="1:6">
      <c r="A47" t="str">
        <v>Volvo,3</v>
      </c>
      <c r="B47" t="str">
        <v>46,Acura,TSX,2014,premium unleaded (recommended),MANUAL,201,31635,|n</v>
      </c>
      <c r="C47" t="str">
        <v>40360041,360,503</v>
      </c>
      <c r="D47" t="str">
        <v>21167080,regular unleaded,8,0,4788.67459991793,6838,5848,9.3596331698891</v>
      </c>
      <c r="F47" s="5" t="str" cm="1">
        <f t="array" ref="F47">_xlfn._xlws.FILTER(_xlfn.UNIQUE(options!C47:C56),_xlfn.UNIQUE(options!C47:C56)&lt;&gt;"","")</f>
        <v/>
      </c>
    </row>
    <row r="48" spans="1:6">
      <c r="B48" t="str">
        <v>47,Acura,TSX Sport Wagon,2012,premium unleaded (recommended),AUTOMATIC,201,35010,|n</v>
      </c>
      <c r="C48" t="str">
        <v>10392051,392,391</v>
      </c>
      <c r="D48" t="str">
        <v>80744080,flex-fuel (unleaded/E85),8,0,3694.14101290963,7011,6498,11.8101643308987</v>
      </c>
      <c r="F48" s="5" t="str" cm="1">
        <f t="array" ref="F48">_xlfn._xlws.FILTER(_xlfn.UNIQUE(options!C48:C57),_xlfn.UNIQUE(options!C48:C57)&lt;&gt;"","")</f>
        <v/>
      </c>
    </row>
    <row r="49" spans="2:6">
      <c r="B49" t="str">
        <v>48,Acura,TSX Sport Wagon,2013,premium unleaded (recommended),AUTOMATIC,201,35510,47</v>
      </c>
      <c r="C49" t="str">
        <v>20199041,199,216</v>
      </c>
      <c r="D49" t="str">
        <v>50291041,flex-fuel (premium unleaded recommended/E85),4,1,1775.41868765443,7725.9,7010.9,20.1775463240057</v>
      </c>
      <c r="F49" s="5" t="str" cm="1">
        <f t="array" ref="F49">_xlfn._xlws.FILTER(_xlfn.UNIQUE(options!C49:C58),_xlfn.UNIQUE(options!C49:C58)&lt;&gt;"","")</f>
        <v/>
      </c>
    </row>
    <row r="50" spans="2:6">
      <c r="B50" t="str">
        <v>49,Acura,TSX Sport Wagon,2014,premium unleaded (recommended),AUTOMATIC,201,35635,48</v>
      </c>
      <c r="C50" t="str">
        <v>71275419,1275,1911</v>
      </c>
      <c r="D50" t="str">
        <v>41487100,diesel,10,0,5393.54370692782,5579,5025,10.0648881638468</v>
      </c>
      <c r="F50" s="5" t="str" cm="1">
        <f t="array" ref="F50">_xlfn._xlws.FILTER(_xlfn.UNIQUE(options!C50:C59),_xlfn.UNIQUE(options!C50:C59)&lt;&gt;"","")</f>
        <v/>
      </c>
    </row>
    <row r="51" spans="2:6">
      <c r="B51" t="str">
        <v>50,Acura,ZDX,2011,premium unleaded (required),AUTOMATIC,300,56570,|n</v>
      </c>
      <c r="C51" t="str">
        <v>70844488,844,1265</v>
      </c>
      <c r="D51" t="str">
        <v>61087081,flex-fuel (premium unleaded required/E85),8,1,4392.18538497283,6774.6,5854.6,12.7962205653164</v>
      </c>
      <c r="F51" s="5" t="str" cm="1">
        <f t="array" ref="F51">_xlfn._xlws.FILTER(_xlfn.UNIQUE(options!C51:C60),_xlfn.UNIQUE(options!C51:C60)&lt;&gt;"","")</f>
        <v/>
      </c>
    </row>
    <row r="52" spans="2:6">
      <c r="B52" t="str">
        <v>51,Acura,ZDX,2012,premium unleaded (required),AUTOMATIC,300,56670,50</v>
      </c>
      <c r="C52" t="str">
        <v>20298040,298,321</v>
      </c>
      <c r="D52" t="str">
        <v>41003080,diesel,8,0,4412.67047954245,4773,4194,11.8743426203003</v>
      </c>
      <c r="F52" s="5" t="str" cm="1">
        <f t="array" ref="F52">_xlfn._xlws.FILTER(_xlfn.UNIQUE(options!C52:C61),_xlfn.UNIQUE(options!C52:C61)&lt;&gt;"","")</f>
        <v/>
      </c>
    </row>
    <row r="53" spans="2:6">
      <c r="B53" t="str">
        <v>52,Acura,ZDX,2013,premium unleaded (recommended),AUTOMATIC,300,50920,|n</v>
      </c>
      <c r="C53" t="str">
        <v>70405627,405,607</v>
      </c>
      <c r="D53" t="str">
        <v>30996081,premium unleaded (required),8,1,4186.10515697894,6313.65,5800.65,12.2621424724509</v>
      </c>
      <c r="F53" s="5" t="str" cm="1">
        <f t="array" ref="F53">_xlfn._xlws.FILTER(_xlfn.UNIQUE(options!C53:C62),_xlfn.UNIQUE(options!C53:C62)&lt;&gt;"","")</f>
        <v/>
      </c>
    </row>
    <row r="54" spans="2:6">
      <c r="B54" t="str">
        <v>53,Alfa Romeo,4C,2015,premium unleaded (required),AUTOMATED_MANUAL,237,68400,|n</v>
      </c>
      <c r="C54" t="str">
        <v>21167080,1167,1421</v>
      </c>
      <c r="D54" t="str">
        <v>51424100,flex-fuel (premium unleaded recommended/E85),10,0,5285.82034149963,6151,5550,9.19960139380804</v>
      </c>
      <c r="F54" s="5" t="str" cm="1">
        <f t="array" ref="F54">_xlfn._xlws.FILTER(_xlfn.UNIQUE(options!C54:C63),_xlfn.UNIQUE(options!C54:C63)&lt;&gt;"","")</f>
        <v/>
      </c>
    </row>
    <row r="55" spans="2:6">
      <c r="B55" t="str">
        <v>54,Alfa Romeo,4C,2016,premium unleaded (required),AUTOMATED_MANUAL,237,65900,53</v>
      </c>
      <c r="C55" t="str">
        <v>80744080,744,815</v>
      </c>
      <c r="D55" t="str">
        <v>60094031,flex-fuel (premium unleaded required/E85),3,1,656.332914397431,6967.8,6412.8,26.0897507531226</v>
      </c>
      <c r="F55" s="5" t="str" cm="1">
        <f t="array" ref="F55">_xlfn._xlws.FILTER(_xlfn.UNIQUE(options!C55:C64),_xlfn.UNIQUE(options!C55:C64)&lt;&gt;"","")</f>
        <v/>
      </c>
    </row>
    <row r="56" spans="2:6">
      <c r="B56" t="str">
        <v>55,Aston Martin,DB9,2013,premium unleaded (required),AUTOMATIC,510,198700,|n</v>
      </c>
      <c r="C56" t="str">
        <v>50291041,291,296</v>
      </c>
      <c r="D56" t="str">
        <v>30227041,premium unleaded (required),4,1,1444.15815758501,6544.65,5590.65,20.4805598604291</v>
      </c>
      <c r="F56" s="5" t="str" cm="1">
        <f t="array" ref="F56">_xlfn._xlws.FILTER(_xlfn.UNIQUE(options!C56:C65),_xlfn.UNIQUE(options!C56:C65)&lt;&gt;"","")</f>
        <v/>
      </c>
    </row>
    <row r="57" spans="2:6">
      <c r="B57" t="str">
        <v>56,Aston Martin,DB9,2014,premium unleaded (required),AUTOMATIC,510,200800,55</v>
      </c>
      <c r="C57" t="str">
        <v>41487100,1487,2107</v>
      </c>
      <c r="D57" t="str">
        <v>20178040,regular unleaded,4,0,1229.2817679558,6141,5196,17.4713416612644</v>
      </c>
      <c r="F57" s="5" t="str" cm="1">
        <f t="array" ref="F57">_xlfn._xlws.FILTER(_xlfn.UNIQUE(options!C57:C66),_xlfn.UNIQUE(options!C57:C66)&lt;&gt;"","")</f>
        <v/>
      </c>
    </row>
    <row r="58" spans="2:6">
      <c r="B58" t="str">
        <v>57,Aston Martin,DB9,2015,premium unleaded (required),AUTOMATIC,510,213295,56</v>
      </c>
      <c r="C58" t="str">
        <v>61087081,1087,1322</v>
      </c>
      <c r="D58" t="str">
        <v>11161081,premium unleaded (recommended),8,1,4548.3927836869,7170.45,6212.45,11.3653170797813</v>
      </c>
      <c r="F58" s="5" t="str" cm="1">
        <f t="array" ref="F58">_xlfn._xlws.FILTER(_xlfn.UNIQUE(options!C58:C67),_xlfn.UNIQUE(options!C58:C67)&lt;&gt;"","")</f>
        <v/>
      </c>
    </row>
    <row r="59" spans="2:6">
      <c r="B59" t="str">
        <v>58,Aston Martin,DB9 GT,2016,premium unleaded (required),AUTOMATIC,540,235307,|n</v>
      </c>
      <c r="C59" t="str">
        <v>41003080,1003,1703</v>
      </c>
      <c r="D59" t="str">
        <v>30433050,premium unleaded (required),5,0,2542.57193188491,6525,5951,14.1255696625272</v>
      </c>
      <c r="F59" s="5" t="str" cm="1">
        <f t="array" ref="F59">_xlfn._xlws.FILTER(_xlfn.UNIQUE(options!C59:C68),_xlfn.UNIQUE(options!C59:C68)&lt;&gt;"","")</f>
        <v/>
      </c>
    </row>
    <row r="60" spans="2:6">
      <c r="B60" t="str">
        <v>59,Aston Martin,DBS,2010,premium unleaded (required),AUTOMATIC,510,283900,|n</v>
      </c>
      <c r="C60" t="str">
        <v>30996081,996,1223</v>
      </c>
      <c r="D60" t="str">
        <v>61448100,flex-fuel (premium unleaded required/E85),10,0,5327.44665194996,6546,5638,9.39873250943293</v>
      </c>
      <c r="F60" s="5" t="str" cm="1">
        <f t="array" ref="F60">_xlfn._xlws.FILTER(_xlfn.UNIQUE(options!C60:C69),_xlfn.UNIQUE(options!C60:C69)&lt;&gt;"","")</f>
        <v/>
      </c>
    </row>
    <row r="61" spans="2:6">
      <c r="B61" t="str">
        <v>60,Aston Martin,DBS,2010,premium unleaded (required),MANUAL,510,279500,|n</v>
      </c>
      <c r="C61" t="str">
        <v>51424100,1424,1827</v>
      </c>
      <c r="D61" t="str">
        <v>60698080,flex-fuel (premium unleaded required/E85),8,0,3546.74796747967,7340,6525,12.5359785991971</v>
      </c>
      <c r="F61" s="5" t="str" cm="1">
        <f t="array" ref="F61">_xlfn._xlws.FILTER(_xlfn.UNIQUE(options!C61:C70),_xlfn.UNIQUE(options!C61:C70)&lt;&gt;"","")</f>
        <v/>
      </c>
    </row>
    <row r="62" spans="2:6">
      <c r="B62" t="str">
        <v>61,Aston Martin,DBS,2011,premium unleaded (required),AUTOMATIC,510,286739,|n</v>
      </c>
      <c r="C62" t="str">
        <v>70916473,916,1373</v>
      </c>
      <c r="D62" t="str">
        <v>40663061,diesel,6,1,3266.57305446752,5234.25,4314.25,16.9237864090517</v>
      </c>
      <c r="F62" s="5" t="str" cm="1">
        <f t="array" ref="F62">_xlfn._xlws.FILTER(_xlfn.UNIQUE(options!C62:C71),_xlfn.UNIQUE(options!C62:C71)&lt;&gt;"","")</f>
        <v/>
      </c>
    </row>
    <row r="63" spans="2:6">
      <c r="B63" t="str">
        <v>62,Aston Martin,DBS,2011,premium unleaded (required),MANUAL,510,282295,|n</v>
      </c>
      <c r="C63" t="str">
        <v>60094031,94,104</v>
      </c>
      <c r="D63" t="str">
        <v>50054030,flex-fuel (premium unleaded recommended/E85),3,0,407.85498489426,6072,5412,22.3864757342826</v>
      </c>
      <c r="F63" s="5" t="str" cm="1">
        <f t="array" ref="F63">_xlfn._xlws.FILTER(_xlfn.UNIQUE(options!C63:C72),_xlfn.UNIQUE(options!C63:C72)&lt;&gt;"","")</f>
        <v/>
      </c>
    </row>
    <row r="64" spans="2:6">
      <c r="B64" t="str">
        <v>63,Aston Martin,DBS,2012,premium unleaded (required),AUTOMATIC,510,296387,|n</v>
      </c>
      <c r="C64" t="str">
        <v>30227041,227,289</v>
      </c>
      <c r="D64" t="str">
        <v>40191040,diesel,4,0,1307.32375085558,4858,4264,20.6628821301215</v>
      </c>
      <c r="F64" s="5" t="str" cm="1">
        <f t="array" ref="F64">_xlfn._xlws.FILTER(_xlfn.UNIQUE(options!C64:C73),_xlfn.UNIQUE(options!C64:C73)&lt;&gt;"","")</f>
        <v/>
      </c>
    </row>
    <row r="65" spans="2:6">
      <c r="B65" t="str">
        <v>64,Aston Martin,DBS,2012,premium unleaded (required),MANUAL,510,295987,|n</v>
      </c>
      <c r="C65" t="str">
        <v>20178040,178,244</v>
      </c>
      <c r="D65" t="str">
        <v>61231080,flex-fuel (premium unleaded required/E85),8,0,4922.03118752499,6516,5607,10.1883819157387</v>
      </c>
      <c r="F65" s="5" t="str" cm="1">
        <f t="array" ref="F65">_xlfn._xlws.FILTER(_xlfn.UNIQUE(options!C65:C74),_xlfn.UNIQUE(options!C65:C74)&lt;&gt;"","")</f>
        <v/>
      </c>
    </row>
    <row r="66" spans="2:6">
      <c r="B66" t="str">
        <v>65,Aston Martin,Rapide,2010,premium unleaded (required),AUTOMATIC,470,197850,|n</v>
      </c>
      <c r="C66" t="str">
        <v>11161081,1161,1331</v>
      </c>
      <c r="D66" t="str">
        <v>81105081,flex-fuel (unleaded/E85),8,1,4431.07769423559,6961.5,6325.5,12.2608749928038</v>
      </c>
      <c r="F66" s="5" t="str" cm="1">
        <f t="array" ref="F66">_xlfn._xlws.FILTER(_xlfn.UNIQUE(options!C66:C75),_xlfn.UNIQUE(options!C66:C75)&lt;&gt;"","")</f>
        <v/>
      </c>
    </row>
    <row r="67" spans="2:6">
      <c r="B67" t="str">
        <v>66,Aston Martin,Rapide,2011,premium unleaded (required),AUTOMATIC,470,207895,65</v>
      </c>
      <c r="C67" t="str">
        <v>30433050,433,518</v>
      </c>
      <c r="D67" t="str">
        <v>30983081,premium unleaded (required),8,1,4155.30615264304,7537.95,6863.95,12.321582250107</v>
      </c>
      <c r="F67" s="5" t="str" cm="1">
        <f t="array" ref="F67">_xlfn._xlws.FILTER(_xlfn.UNIQUE(options!C67:C76),_xlfn.UNIQUE(options!C67:C76)&lt;&gt;"","")</f>
        <v/>
      </c>
    </row>
    <row r="68" spans="2:6">
      <c r="B68" t="str">
        <v>67,Aston Martin,Rapide,2012,premium unleaded (required),AUTOMATIC,470,226850,66</v>
      </c>
      <c r="C68" t="str">
        <v>61448100,1448,1829</v>
      </c>
      <c r="D68" t="str">
        <v>60068031,flex-fuel (premium unleaded required/E85),3,1,484.020214961919,7071.75,6313.75,27.0518813924513</v>
      </c>
      <c r="F68" s="5" t="str" cm="1">
        <f t="array" ref="F68">_xlfn._xlws.FILTER(_xlfn.UNIQUE(options!C68:C77),_xlfn.UNIQUE(options!C68:C77)&lt;&gt;"","")</f>
        <v/>
      </c>
    </row>
    <row r="69" spans="2:6">
      <c r="B69" t="str">
        <v>68,Aston Martin,Rapide S,2014,premium unleaded (required),AUTOMATIC,550,198250,|n</v>
      </c>
      <c r="C69" t="str">
        <v>60698080,698,762</v>
      </c>
      <c r="D69" t="str">
        <v>40579060,diesel,6,0,3131.42239048134,4513,3698,14.7880238620517</v>
      </c>
      <c r="F69" s="5" t="str" cm="1">
        <f t="array" ref="F69">_xlfn._xlws.FILTER(_xlfn.UNIQUE(options!C69:C78),_xlfn.UNIQUE(options!C69:C78)&lt;&gt;"","")</f>
        <v/>
      </c>
    </row>
    <row r="70" spans="2:6">
      <c r="B70" t="str">
        <v>69,Aston Martin,Rapide S,2015,premium unleaded (required),AUTOMATIC,552,203995,68</v>
      </c>
      <c r="C70" t="str">
        <v>40663061,663,1094</v>
      </c>
      <c r="D70" t="str">
        <v>30908081,premium unleaded (required),8,1,3970.4403340767,7578.9,6744.9,12.6865051634574</v>
      </c>
      <c r="F70" s="5" t="str" cm="1">
        <f t="array" ref="F70">_xlfn._xlws.FILTER(_xlfn.UNIQUE(options!C70:C79),_xlfn.UNIQUE(options!C70:C79)&lt;&gt;"","")</f>
        <v/>
      </c>
    </row>
    <row r="71" spans="2:6">
      <c r="B71" t="str">
        <v>70,Aston Martin,Rapide S,2016,premium unleaded (required),AUTOMATIC,552,206000,69</v>
      </c>
      <c r="C71" t="str">
        <v>50054030,54,71</v>
      </c>
      <c r="D71" t="str">
        <v>41110081,diesel,8,1,4441.77671068427,5067.3,4566.3,13.7277303035236</v>
      </c>
      <c r="F71" s="5" t="str" cm="1">
        <f t="array" ref="F71">_xlfn._xlws.FILTER(_xlfn.UNIQUE(options!C71:C80),_xlfn.UNIQUE(options!C71:C80)&lt;&gt;"","")</f>
        <v/>
      </c>
    </row>
    <row r="72" spans="2:6">
      <c r="B72" t="str">
        <v>71,Aston Martin,V12 Vanquish,2005,premium unleaded (required),AUTOMATED_MANUAL,520,255000,|n</v>
      </c>
      <c r="C72" t="str">
        <v>40191040,191,319</v>
      </c>
      <c r="D72" t="str">
        <v>10961080,premium unleaded (recommended),8,0,4307.48543254146,6105,5224,10.1528239379417</v>
      </c>
      <c r="F72" s="5" t="str" cm="1">
        <f t="array" ref="F72">_xlfn._xlws.FILTER(_xlfn.UNIQUE(options!C72:C81),_xlfn.UNIQUE(options!C72:C81)&lt;&gt;"","")</f>
        <v/>
      </c>
    </row>
    <row r="73" spans="2:6">
      <c r="B73" t="str">
        <v>72,Aston Martin,V12 Vanquish,2006,premium unleaded (required),AUTOMATED_MANUAL,520,260000,71</v>
      </c>
      <c r="C73" t="str">
        <v>61231080,1231,1563</v>
      </c>
      <c r="D73" t="str">
        <v>10077031,premium unleaded (recommended),3,1,544.419698094531,7254.45,6611.45,24.302204524271</v>
      </c>
      <c r="F73" s="5" t="str" cm="1">
        <f t="array" ref="F73">_xlfn._xlws.FILTER(_xlfn.UNIQUE(options!C73:C82),_xlfn.UNIQUE(options!C73:C82)&lt;&gt;"","")</f>
        <v/>
      </c>
    </row>
    <row r="74" spans="2:6">
      <c r="B74" t="str">
        <v>73,Aston Martin,V12 Vantage,2011,premium unleaded (required),MANUAL,510,191995,|n</v>
      </c>
      <c r="C74" t="str">
        <v>81105081,1105,1244</v>
      </c>
      <c r="D74" t="str">
        <v>11328100,premium unleaded (recommended),10,0,5111.62432640493,6046,5120,8.82240759498457</v>
      </c>
      <c r="F74" s="5" t="str" cm="1">
        <f t="array" ref="F74">_xlfn._xlws.FILTER(_xlfn.UNIQUE(options!C74:C83),_xlfn.UNIQUE(options!C74:C83)&lt;&gt;"","")</f>
        <v/>
      </c>
    </row>
    <row r="75" spans="2:6">
      <c r="B75" t="str">
        <v>74,Aston Martin,V12 Vantage,2012,premium unleaded (required),MANUAL,510,195895,73</v>
      </c>
      <c r="C75" t="str">
        <v>30983081,983,1020</v>
      </c>
      <c r="D75" t="str">
        <v>60606061,flex-fuel (premium unleaded required/E85),6,1,3076.45446238197,7231.35,6449.35,16.1573336810646</v>
      </c>
      <c r="F75" s="5" t="str" cm="1">
        <f t="array" ref="F75">_xlfn._xlws.FILTER(_xlfn.UNIQUE(options!C75:C84),_xlfn.UNIQUE(options!C75:C84)&lt;&gt;"","")</f>
        <v/>
      </c>
    </row>
    <row r="76" spans="2:6">
      <c r="B76" t="str">
        <v>75,Aston Martin,V12 Vantage S,2015,premium unleaded (required),AUTOMATED_MANUAL,565,182395,|n</v>
      </c>
      <c r="C76" t="str">
        <v>60068031,68,77</v>
      </c>
      <c r="D76" t="str">
        <v>61185080,flex-fuel (premium unleaded required/E85),8,0,4826.88391038696,6708,5853,10.3311388916444</v>
      </c>
      <c r="F76" s="5" t="str" cm="1">
        <f t="array" ref="F76">_xlfn._xlws.FILTER(_xlfn.UNIQUE(options!C76:C85),_xlfn.UNIQUE(options!C76:C85)&lt;&gt;"","")</f>
        <v/>
      </c>
    </row>
    <row r="77" spans="2:6">
      <c r="B77" t="str">
        <v>76,Aston Martin,V12 Vantage S,2016,premium unleaded (required),AUTOMATED_MANUAL,565,198195,75</v>
      </c>
      <c r="C77" t="str">
        <v>40579060,579,1115</v>
      </c>
      <c r="D77" t="str">
        <v>40713080,diesel,8,0,3595.56227937468,5569,4908,13.4495408456258</v>
      </c>
      <c r="F77" s="5" t="str" cm="1">
        <f t="array" ref="F77">_xlfn._xlws.FILTER(_xlfn.UNIQUE(options!C77:C86),_xlfn.UNIQUE(options!C77:C86)&lt;&gt;"","")</f>
        <v/>
      </c>
    </row>
    <row r="78" spans="2:6">
      <c r="B78" t="str">
        <v>77,Aston Martin,V8 Vantage,2014,premium unleaded (required),AUTOMATED_MANUAL,430,150900,|n</v>
      </c>
      <c r="C78" t="str">
        <v>30908081,908,959</v>
      </c>
      <c r="D78" t="str">
        <v>20230040,regular unleaded,4,0,1533.33333333333,7388,6709,16.5189870113584</v>
      </c>
      <c r="F78" s="5" t="str" cm="1">
        <f t="array" ref="F78">_xlfn._xlws.FILTER(_xlfn.UNIQUE(options!C78:C87),_xlfn.UNIQUE(options!C78:C87)&lt;&gt;"","")</f>
        <v/>
      </c>
    </row>
    <row r="79" spans="2:6">
      <c r="B79" t="str">
        <v>78,Aston Martin,V8 Vantage,2014,premium unleaded (required),MANUAL,430,145200,|n</v>
      </c>
      <c r="C79" t="str">
        <v>41110081,1110,1731</v>
      </c>
      <c r="D79" t="str">
        <v>40052030,diesel,3,0,393.343419062027,5923,4934,24.9479190414962</v>
      </c>
      <c r="F79" s="5" t="str" cm="1">
        <f t="array" ref="F79">_xlfn._xlws.FILTER(_xlfn.UNIQUE(options!C79:C88),_xlfn.UNIQUE(options!C79:C88)&lt;&gt;"","")</f>
        <v/>
      </c>
    </row>
    <row r="80" spans="2:6">
      <c r="B80" t="str">
        <v>79,Aston Martin,V8 Vantage,2015,premium unleaded (required),AUTOMATED_MANUAL,430,153195,|n</v>
      </c>
      <c r="C80" t="str">
        <v>10961080,961,1310</v>
      </c>
      <c r="D80" t="str">
        <v>60798080,flex-fuel (premium unleaded required/E85),8,0,3858.80077369439,6029,5265,11.94436211049</v>
      </c>
      <c r="F80" s="5" t="str" cm="1">
        <f t="array" ref="F80">_xlfn._xlws.FILTER(_xlfn.UNIQUE(options!C80:C89),_xlfn.UNIQUE(options!C80:C89)&lt;&gt;"","")</f>
        <v/>
      </c>
    </row>
    <row r="81" spans="2:6">
      <c r="B81" t="str">
        <v>80,Aston Martin,V8 Vantage,2015,premium unleaded (required),MANUAL,430,147495,|n</v>
      </c>
      <c r="C81" t="str">
        <v>10077031,77,83</v>
      </c>
      <c r="D81" t="str">
        <v>10444050,premium unleaded (recommended),5,0,2590.4317386231,7480,6801,13.7411713894445</v>
      </c>
      <c r="F81" s="5" t="str" cm="1">
        <f t="array" ref="F81">_xlfn._xlws.FILTER(_xlfn.UNIQUE(options!C81:C90),_xlfn.UNIQUE(options!C81:C90)&lt;&gt;"","")</f>
        <v/>
      </c>
    </row>
    <row r="82" spans="2:6">
      <c r="B82" t="str">
        <v>81,Aston Martin,V8 Vantage,2016,premium unleaded (required),AUTOMATED_MANUAL,430,154495,|n</v>
      </c>
      <c r="C82" t="str">
        <v>11328100,1328,1847</v>
      </c>
      <c r="D82" t="str">
        <v>30457050,premium unleaded (required),5,0,2646.20729588882,6566,5874,13.8840202573643</v>
      </c>
      <c r="F82" s="5" t="str" cm="1">
        <f t="array" ref="F82">_xlfn._xlws.FILTER(_xlfn.UNIQUE(options!C82:C91),_xlfn.UNIQUE(options!C82:C91)&lt;&gt;"","")</f>
        <v/>
      </c>
    </row>
    <row r="83" spans="2:6">
      <c r="B83" t="str">
        <v>82,Aston Martin,V8 Vantage,2016,premium unleaded (required),MANUAL,430,148795,|n</v>
      </c>
      <c r="C83" t="str">
        <v>60606061,606,669</v>
      </c>
      <c r="D83" t="str">
        <v>80739080,flex-fuel (unleaded/E85),8,0,3678.44698855152,6892,6128,11.8389386467538</v>
      </c>
      <c r="F83" s="5" t="str" cm="1">
        <f t="array" ref="F83">_xlfn._xlws.FILTER(_xlfn.UNIQUE(options!C83:C92),_xlfn.UNIQUE(options!C83:C92)&lt;&gt;"","")</f>
        <v/>
      </c>
    </row>
    <row r="84" spans="2:6">
      <c r="B84" t="str">
        <v>83,Aston Martin,Vanquish,2014,premium unleaded (required),AUTOMATIC,565,296295,|n</v>
      </c>
      <c r="C84" t="str">
        <v>61185080,1185,1442</v>
      </c>
      <c r="D84" t="str">
        <v>20218040,regular unleaded,4,0,1465.05376344086,6083,5530,16.7258639465662</v>
      </c>
      <c r="F84" s="5" t="str" cm="1">
        <f t="array" ref="F84">_xlfn._xlws.FILTER(_xlfn.UNIQUE(options!C84:C93),_xlfn.UNIQUE(options!C84:C93)&lt;&gt;"","")</f>
        <v/>
      </c>
    </row>
    <row r="85" spans="2:6">
      <c r="B85" t="str">
        <v>84,Aston Martin,Vanquish,2015,premium unleaded (required),AUTOMATIC,568,301695,83</v>
      </c>
      <c r="C85" t="str">
        <v>40713080,713,1034</v>
      </c>
      <c r="D85" t="str">
        <v>41420100,diesel,10,0,5278.81040892193,5900,5163,10.2320949936721</v>
      </c>
      <c r="F85" s="5" t="str" cm="1">
        <f t="array" ref="F85">_xlfn._xlws.FILTER(_xlfn.UNIQUE(options!C85:C94),_xlfn.UNIQUE(options!C85:C94)&lt;&gt;"","")</f>
        <v/>
      </c>
    </row>
    <row r="86" spans="2:6">
      <c r="B86" t="str">
        <v>85,Aston Martin,Vanquish,2016,premium unleaded (required),AUTOMATIC,568,320695,84</v>
      </c>
      <c r="C86" t="str">
        <v>20230040,230,244</v>
      </c>
      <c r="D86" t="str">
        <v>50097031,flex-fuel (premium unleaded recommended/E85),3,1,675.793360504407,6924.75,6114.75,25.2821951445005</v>
      </c>
      <c r="F86" s="5" t="str" cm="1">
        <f t="array" ref="F86">_xlfn._xlws.FILTER(_xlfn.UNIQUE(options!C86:C95),_xlfn.UNIQUE(options!C86:C95)&lt;&gt;"","")</f>
        <v/>
      </c>
    </row>
    <row r="87" spans="2:6">
      <c r="B87" t="str">
        <v>86,Aston Martin,Virage,2012,premium unleaded (required),AUTOMATIC,490,223295,|n</v>
      </c>
      <c r="C87" t="str">
        <v>40052030,52,75</v>
      </c>
      <c r="D87" t="str">
        <v>30319041,premium unleaded (required),4,1,1911.95420899637,7406.7,6809.7,18.7657705883147</v>
      </c>
      <c r="F87" s="5" t="str" cm="1">
        <f t="array" ref="F87">_xlfn._xlws.FILTER(_xlfn.UNIQUE(options!C87:C96),_xlfn.UNIQUE(options!C87:C96)&lt;&gt;"","")</f>
        <v/>
      </c>
    </row>
    <row r="88" spans="2:6">
      <c r="B88" t="str">
        <v>87,Audi,A3,2015,diesel,AUTOMATED_MANUAL,150,41050,|n</v>
      </c>
      <c r="C88" t="str">
        <v>60798080,798,1079</v>
      </c>
      <c r="D88" t="str">
        <v>80078030,flex-fuel (unleaded/E85),3,0,578.635014836795,6600,5632,21.4248216200685</v>
      </c>
      <c r="F88" s="5" t="str" cm="1">
        <f t="array" ref="F88">_xlfn._xlws.FILTER(_xlfn.UNIQUE(options!C88:C97),_xlfn.UNIQUE(options!C88:C97)&lt;&gt;"","")</f>
        <v/>
      </c>
    </row>
    <row r="89" spans="2:6">
      <c r="B89" t="str">
        <v>88,Audi,A3,2015,premium unleaded (recommended),AUTOMATED_MANUAL,220,47050,|n</v>
      </c>
      <c r="C89" t="str">
        <v>70266707,266,399</v>
      </c>
      <c r="D89" t="str">
        <v>41274080,diesel,8,0,5007.86163522013,5808,4853,10.8775894710435</v>
      </c>
      <c r="F89" s="5" t="str" cm="1">
        <f t="array" ref="F89">_xlfn._xlws.FILTER(_xlfn.UNIQUE(options!C89:C98),_xlfn.UNIQUE(options!C89:C98)&lt;&gt;"","")</f>
        <v/>
      </c>
    </row>
    <row r="90" spans="2:6">
      <c r="B90" t="str">
        <v>89,Audi,A3,2016,diesel,AUTOMATED_MANUAL,150,42050,|n</v>
      </c>
      <c r="C90" t="str">
        <v>10444050,444,465</v>
      </c>
      <c r="D90" t="str">
        <v>61458100,flex-fuel (premium unleaded required/E85),10,0,5344.57478005865,6186,5679,9.37564283374394</v>
      </c>
      <c r="F90" s="5" t="str" cm="1">
        <f t="array" ref="F90">_xlfn._xlws.FILTER(_xlfn.UNIQUE(options!C90:C99),_xlfn.UNIQUE(options!C90:C99)&lt;&gt;"","")</f>
        <v/>
      </c>
    </row>
    <row r="91" spans="2:6">
      <c r="B91" t="str">
        <v>90,Audi,A3,2016,premium unleaded (recommended),AUTOMATED_MANUAL,220,48450,|n</v>
      </c>
      <c r="C91" t="str">
        <v>30457050,457,554</v>
      </c>
      <c r="D91" t="str">
        <v>10333040,premium unleaded (recommended),4,0,2077.35495945103,6085,5501,15.1496294864514</v>
      </c>
      <c r="F91" s="5" t="str" cm="1">
        <f t="array" ref="F91">_xlfn._xlws.FILTER(_xlfn.UNIQUE(options!C91:C100),_xlfn.UNIQUE(options!C91:C100)&lt;&gt;"","")</f>
        <v/>
      </c>
    </row>
    <row r="92" spans="2:6">
      <c r="B92" t="str">
        <v>91,Audi,A3,2017,premium unleaded (recommended),AUTOMATED_MANUAL,220,49250,90</v>
      </c>
      <c r="C92" t="str">
        <v>80739080,739,859</v>
      </c>
      <c r="D92" t="str">
        <v>81500101,flex-fuel (unleaded/E85),10,1,5157.29757607014,6371.4,5522.4,10.7361304941518</v>
      </c>
      <c r="F92" s="5" t="str" cm="1">
        <f t="array" ref="F92">_xlfn._xlws.FILTER(_xlfn.UNIQUE(options!C92:C101),_xlfn.UNIQUE(options!C92:C101)&lt;&gt;"","")</f>
        <v/>
      </c>
    </row>
    <row r="93" spans="2:6">
      <c r="B93" t="str">
        <v>92,Audi,A4,2015,premium unleaded (required),AUTOMATIC,220,45000,|n</v>
      </c>
      <c r="C93" t="str">
        <v>20218040,218,281</v>
      </c>
      <c r="D93" t="str">
        <v>40202041,diesel,4,1,1306.93581780538,5990.25,5104.25,24.4991566527749</v>
      </c>
      <c r="F93" s="5" t="str" cm="1">
        <f t="array" ref="F93">_xlfn._xlws.FILTER(_xlfn.UNIQUE(options!C93:C102),_xlfn.UNIQUE(options!C93:C102)&lt;&gt;"","")</f>
        <v/>
      </c>
    </row>
    <row r="94" spans="2:6">
      <c r="B94" t="str">
        <v>93,Audi,A4,2015,premium unleaded (required),MANUAL,220,43800,|n</v>
      </c>
      <c r="C94" t="str">
        <v>41420100,1420,1958</v>
      </c>
      <c r="D94" t="str">
        <v>80139031,flex-fuel (unleaded/E85),3,1,939.538341951401,6790.35,6003.35,23.7334873584094</v>
      </c>
      <c r="F94" s="5" t="str" cm="1">
        <f t="array" ref="F94">_xlfn._xlws.FILTER(_xlfn.UNIQUE(options!C94:C103),_xlfn.UNIQUE(options!C94:C103)&lt;&gt;"","")</f>
        <v/>
      </c>
    </row>
    <row r="95" spans="2:6">
      <c r="B95" t="str">
        <v>94,Audi,A4,2016,premium unleaded (required),AUTOMATIC,220,40100,|n</v>
      </c>
      <c r="C95" t="str">
        <v>50097031,97,113</v>
      </c>
      <c r="D95" t="str">
        <v>61096081,flex-fuel (premium unleaded required/E85),8,1,4411.70551060661,6871.2,6198.2,12.7575008568195</v>
      </c>
      <c r="F95" s="5" t="str" cm="1">
        <f t="array" ref="F95">_xlfn._xlws.FILTER(_xlfn.UNIQUE(options!C95:C104),_xlfn.UNIQUE(options!C95:C104)&lt;&gt;"","")</f>
        <v/>
      </c>
    </row>
    <row r="96" spans="2:6">
      <c r="B96" t="str">
        <v>95,Audi,A4,2016,premium unleaded (required),MANUAL,220,39100,|n</v>
      </c>
      <c r="C96" t="str">
        <v>30319041,319,334</v>
      </c>
      <c r="D96" t="str">
        <v>10228040,premium unleaded (recommended),4,0,1522.02937249666,6276,5452,16.7184976460747</v>
      </c>
      <c r="F96" s="5" t="str" cm="1">
        <f t="array" ref="F96">_xlfn._xlws.FILTER(_xlfn.UNIQUE(options!C96:C105),_xlfn.UNIQUE(options!C96:C105)&lt;&gt;"","")</f>
        <v/>
      </c>
    </row>
    <row r="97" spans="2:6">
      <c r="B97" t="str">
        <v>96,Audi,A4,2017,premium unleaded (recommended),AUTOMATED_MANUAL,252,48000,|n</v>
      </c>
      <c r="C97" t="str">
        <v>70459603,459,688</v>
      </c>
      <c r="D97" t="str">
        <v>80418051,flex-fuel (unleaded/E85),5,1,2358.38411193861,6995.1,6409.1,17.8054853114179</v>
      </c>
      <c r="F97" s="5" t="str" cm="1">
        <f t="array" ref="F97">_xlfn._xlws.FILTER(_xlfn.UNIQUE(options!C97:C106),_xlfn.UNIQUE(options!C97:C106)&lt;&gt;"","")</f>
        <v/>
      </c>
    </row>
    <row r="98" spans="2:6">
      <c r="B98" t="str">
        <v>97,Audi,A4 allroad,2017,premium unleaded (recommended),AUTOMATED_MANUAL,252,51400,|n</v>
      </c>
      <c r="C98" t="str">
        <v>80078030,78,99</v>
      </c>
      <c r="D98" t="str">
        <v>60923080,flex-fuel (premium unleaded required/E85),8,0,4208.84632922937,6801,5828,11.3248400929088</v>
      </c>
      <c r="F98" s="5" t="str" cm="1">
        <f t="array" ref="F98">_xlfn._xlws.FILTER(_xlfn.UNIQUE(options!C98:C107),_xlfn.UNIQUE(options!C98:C107)&lt;&gt;"","")</f>
        <v/>
      </c>
    </row>
    <row r="99" spans="2:6">
      <c r="B99" t="str">
        <v>98,Audi,A5,2016,premium unleaded (required),AUTOMATIC,220,50200,|n</v>
      </c>
      <c r="C99" t="str">
        <v>41274080,1274,1869</v>
      </c>
      <c r="D99" t="str">
        <v>30476051,premium unleaded (required),5,1,2596.41084383352,6949.95,5950.95,16.44185376865</v>
      </c>
      <c r="F99" s="5" t="str" cm="1">
        <f t="array" ref="F99">_xlfn._xlws.FILTER(_xlfn.UNIQUE(options!C99:C108),_xlfn.UNIQUE(options!C99:C108)&lt;&gt;"","")</f>
        <v/>
      </c>
    </row>
    <row r="100" spans="2:6">
      <c r="B100" t="str">
        <v>99,Audi,A5,2016,premium unleaded (required),MANUAL,220,42800,|n</v>
      </c>
      <c r="C100" t="str">
        <v>61458100,1458,1828</v>
      </c>
      <c r="D100" t="str">
        <v>20151030,regular unleaded,3,0,1062.63194933146,7077,6539,18.2171993081641</v>
      </c>
      <c r="F100" s="5" t="str" cm="1">
        <f t="array" ref="F100">_xlfn._xlws.FILTER(_xlfn.UNIQUE(options!C100:C109),_xlfn.UNIQUE(options!C100:C109)&lt;&gt;"","")</f>
        <v/>
      </c>
    </row>
    <row r="101" spans="2:6">
      <c r="B101" t="str">
        <v>100,Audi,A5,2017,flex-fuel (premium unleaded recommended/E85),AUTOMATIC,220,48600,|n</v>
      </c>
      <c r="C101" t="str">
        <v>70539572,539,808</v>
      </c>
      <c r="D101" t="str">
        <v>31381100,premium unleaded (required),10,0,5209.3549603923,6016,5413,8.87088986964654</v>
      </c>
      <c r="F101" s="5" t="str" cm="1">
        <f t="array" ref="F101">_xlfn._xlws.FILTER(_xlfn.UNIQUE(options!C101:C110),_xlfn.UNIQUE(options!C101:C110)&lt;&gt;"","")</f>
        <v/>
      </c>
    </row>
    <row r="102" spans="2:6">
      <c r="B102" t="str">
        <v>101,Audi,A5,2017,flex-fuel (premium unleaded recommended/E85),MANUAL,220,41200,|n</v>
      </c>
      <c r="C102" t="str">
        <v>10333040,333,431</v>
      </c>
      <c r="D102" t="str">
        <v>20949080,regular unleaded,8,0,4276.70121676431,7079,6314,10.0988773932123</v>
      </c>
      <c r="F102" s="5" t="str" cm="1">
        <f t="array" ref="F102">_xlfn._xlws.FILTER(_xlfn.UNIQUE(options!C102:C111),_xlfn.UNIQUE(options!C102:C111)&lt;&gt;"","")</f>
        <v/>
      </c>
    </row>
    <row r="103" spans="2:6">
      <c r="B103" t="str">
        <v>102,Audi,A6,2015,diesel,AUTOMATIC,240,62500,|n</v>
      </c>
      <c r="C103" t="str">
        <v>70523578,523,784</v>
      </c>
      <c r="D103" t="str">
        <v>21334100,regular unleaded,10,0,5122.88786482335,6889,6228,8.72082156598584</v>
      </c>
      <c r="F103" s="5" t="str" cm="1">
        <f t="array" ref="F103">_xlfn._xlws.FILTER(_xlfn.UNIQUE(options!C103:C112),_xlfn.UNIQUE(options!C103:C112)&lt;&gt;"","")</f>
        <v/>
      </c>
    </row>
    <row r="104" spans="2:6">
      <c r="B104" t="str">
        <v>103,Audi,A6,2015,premium unleaded (recommended),AUTOMATIC,220,50450,|n</v>
      </c>
      <c r="C104" t="str">
        <v>81500101,1500,1934</v>
      </c>
      <c r="D104" t="str">
        <v>50956081,flex-fuel (premium unleaded recommended/E85),8,1,4090.18953493347,6744.15,6163.15,13.0528092757461</v>
      </c>
      <c r="F104" s="5" t="str" cm="1">
        <f t="array" ref="F104">_xlfn._xlws.FILTER(_xlfn.UNIQUE(options!C104:C113),_xlfn.UNIQUE(options!C104:C113)&lt;&gt;"","")</f>
        <v/>
      </c>
    </row>
    <row r="105" spans="2:6">
      <c r="B105" t="str">
        <v>104,Audi,A6,2015,premium unleaded (required),AUTOMATIC,310,60100,|n</v>
      </c>
      <c r="C105" t="str">
        <v>40202041,202,282</v>
      </c>
      <c r="D105" t="str">
        <v>20817081,regular unleaded,8,1,3728.29534305337,6422.85,5585.85,12.8025949081482</v>
      </c>
      <c r="F105" s="5" t="str" cm="1">
        <f t="array" ref="F105">_xlfn._xlws.FILTER(_xlfn.UNIQUE(options!C105:C114),_xlfn.UNIQUE(options!C105:C114)&lt;&gt;"","")</f>
        <v/>
      </c>
    </row>
    <row r="106" spans="2:6">
      <c r="B106" t="str">
        <v>105,Audi,A6,2016,diesel,AUTOMATIC,240,63700,|n</v>
      </c>
      <c r="C106" t="str">
        <v>80139031,139,165</v>
      </c>
      <c r="D106" t="str">
        <v>21226081,regular unleaded,8,1,4677.96092796093,7575.75,6738.75,11.0308350742115</v>
      </c>
      <c r="F106" s="5" t="str" cm="1">
        <f t="array" ref="F106">_xlfn._xlws.FILTER(_xlfn.UNIQUE(options!C106:C115),_xlfn.UNIQUE(options!C106:C115)&lt;&gt;"","")</f>
        <v/>
      </c>
    </row>
    <row r="107" spans="2:6">
      <c r="B107" t="str">
        <v>106,Audi,A6,2016,premium unleaded (recommended),AUTOMATED_MANUAL,252,49900,|n</v>
      </c>
      <c r="C107" t="str">
        <v>61096081,1096,1259</v>
      </c>
      <c r="D107" t="str">
        <v>20177031,regular unleaded,3,1,1164.97186296772,7063.35,6373.35,21.2080453014338</v>
      </c>
      <c r="F107" s="5" t="str" cm="1">
        <f t="array" ref="F107">_xlfn._xlws.FILTER(_xlfn.UNIQUE(options!C107:C116),_xlfn.UNIQUE(options!C107:C116)&lt;&gt;"","")</f>
        <v/>
      </c>
    </row>
    <row r="108" spans="2:6">
      <c r="B108" t="str">
        <v>107,Audi,A6,2016,premium unleaded (recommended),AUTOMATIC,252,52100,|n</v>
      </c>
      <c r="C108" t="str">
        <v>10228040,228,298</v>
      </c>
      <c r="D108" t="str">
        <v>20264041,regular unleaded,4,1,1639.03892717452,7593.6,6857.6,19.1638706444329</v>
      </c>
      <c r="F108" s="5" t="str" cm="1">
        <f t="array" ref="F108">_xlfn._xlws.FILTER(_xlfn.UNIQUE(options!C108:C117),_xlfn.UNIQUE(options!C108:C117)&lt;&gt;"","")</f>
        <v/>
      </c>
    </row>
    <row r="109" spans="2:6">
      <c r="B109" t="str">
        <v>108,Audi,A6,2016,premium unleaded (required),AUTOMATIC,333,61600,|n</v>
      </c>
      <c r="C109" t="str">
        <v>80418051,418,464</v>
      </c>
      <c r="D109" t="str">
        <v>10062031,premium unleaded (recommended),3,1,443.300443300443,7611.45,6862.45,24.829101980896</v>
      </c>
      <c r="F109" s="5" t="str" cm="1">
        <f t="array" ref="F109">_xlfn._xlws.FILTER(_xlfn.UNIQUE(options!C109:C118),_xlfn.UNIQUE(options!C109:C118)&lt;&gt;"","")</f>
        <v/>
      </c>
    </row>
    <row r="110" spans="2:6">
      <c r="B110" t="str">
        <v>109,Audi,A6,2017,premium unleaded (recommended),AUTOMATED_MANUAL,252,51600,|n</v>
      </c>
      <c r="C110" t="str">
        <v>60923080,923,1128</v>
      </c>
      <c r="D110" t="str">
        <v>50224041,flex-fuel (premium unleaded recommended/E85),4,1,1427.93395805444,7669.2,7044.2,21.5414936749955</v>
      </c>
      <c r="F110" s="5" t="str" cm="1">
        <f t="array" ref="F110">_xlfn._xlws.FILTER(_xlfn.UNIQUE(options!C110:C119),_xlfn.UNIQUE(options!C110:C119)&lt;&gt;"","")</f>
        <v/>
      </c>
    </row>
    <row r="111" spans="2:6">
      <c r="B111" t="str">
        <v>110,Audi,A6,2017,premium unleaded (recommended),AUTOMATIC,252,53800,|n</v>
      </c>
      <c r="C111" t="str">
        <v>70559565,559,838</v>
      </c>
      <c r="D111" t="str">
        <v>21027080,regular unleaded,8,0,4471.04919460165,6833,6323,9.80953508984822</v>
      </c>
      <c r="F111" s="5" t="str" cm="1">
        <f t="array" ref="F111">_xlfn._xlws.FILTER(_xlfn.UNIQUE(options!C111:C120),_xlfn.UNIQUE(options!C111:C120)&lt;&gt;"","")</f>
        <v/>
      </c>
    </row>
    <row r="112" spans="2:6">
      <c r="B112" t="str">
        <v>111,Audi,A6,2017,premium unleaded (required),AUTOMATIC,340,67600,|n</v>
      </c>
      <c r="C112" t="str">
        <v>30476051,476,570</v>
      </c>
      <c r="D112" t="str">
        <v>80853081,flex-fuel (unleaded/E85),8,1,3826.5706659489,7765.8,7167.8,13.4846371399197</v>
      </c>
      <c r="F112" s="5" t="str" cm="1">
        <f t="array" ref="F112">_xlfn._xlws.FILTER(_xlfn.UNIQUE(options!C112:C121),_xlfn.UNIQUE(options!C112:C121)&lt;&gt;"","")</f>
        <v/>
      </c>
    </row>
    <row r="113" spans="2:6">
      <c r="B113" t="str">
        <v>112,Audi,A7,2015,diesel,AUTOMATIC,240,72150,|n</v>
      </c>
      <c r="C113" t="str">
        <v>20151030,151,164</v>
      </c>
      <c r="D113" t="str">
        <v>60341040,flex-fuel (premium unleaded required/E85),4,0,2116.69770328988,7256,6607,16.5366742675054</v>
      </c>
      <c r="F113" s="5" t="str" cm="1">
        <f t="array" ref="F113">_xlfn._xlws.FILTER(_xlfn.UNIQUE(options!C113:C122),_xlfn.UNIQUE(options!C113:C122)&lt;&gt;"","")</f>
        <v/>
      </c>
    </row>
    <row r="114" spans="2:6">
      <c r="B114" t="str">
        <v>113,Audi,A7,2015,premium unleaded (required),AUTOMATIC,310,69750,|n</v>
      </c>
      <c r="C114" t="str">
        <v>31381100,1381,1817</v>
      </c>
      <c r="D114" t="str">
        <v>30102030,premium unleaded (required),3,0,743.440233236152,6603,5974,19.959347670051</v>
      </c>
      <c r="F114" s="5" t="str" cm="1">
        <f t="array" ref="F114">_xlfn._xlws.FILTER(_xlfn.UNIQUE(options!C114:C123),_xlfn.UNIQUE(options!C114:C123)&lt;&gt;"","")</f>
        <v/>
      </c>
    </row>
    <row r="115" spans="2:6">
      <c r="B115" t="str">
        <v>114,Audi,A7,2016,diesel,AUTOMATIC,240,73050,|n</v>
      </c>
      <c r="C115" t="str">
        <v>20949080,949,1070</v>
      </c>
      <c r="D115" t="str">
        <v>81010081,flex-fuel (unleaded/E85),8,1,4218.88053467001,7663.95,7117.95,12.6730625994248</v>
      </c>
      <c r="F115" s="5" t="str" cm="1">
        <f t="array" ref="F115">_xlfn._xlws.FILTER(_xlfn.UNIQUE(options!C115:C124),_xlfn.UNIQUE(options!C115:C124)&lt;&gt;"","")</f>
        <v/>
      </c>
    </row>
    <row r="116" spans="2:6">
      <c r="B116" t="str">
        <v>115,Audi,A7,2016,premium unleaded (required),AUTOMATIC,333,70950,|n</v>
      </c>
      <c r="C116" t="str">
        <v>21334100,1334,1525</v>
      </c>
      <c r="D116" t="str">
        <v>81111081,flex-fuel (unleaded/E85),8,1,4443.91112177756,7011.9,6054.9,12.2365119084254</v>
      </c>
      <c r="F116" s="5" t="str" cm="1">
        <f t="array" ref="F116">_xlfn._xlws.FILTER(_xlfn.UNIQUE(options!C116:C125),_xlfn.UNIQUE(options!C116:C125)&lt;&gt;"","")</f>
        <v/>
      </c>
    </row>
    <row r="117" spans="2:6">
      <c r="B117" t="str">
        <v>116,Audi,A7,2017,premium unleaded (required),AUTOMATIC,333,71350,115</v>
      </c>
      <c r="C117" t="str">
        <v>50956081,956,1105</v>
      </c>
      <c r="D117" t="str">
        <v>50450051,flex-fuel (premium unleaded recommended/E85),5,1,2491.69435215947,6863.85,6085.85,17.5565990018583</v>
      </c>
      <c r="F117" s="5" t="str" cm="1">
        <f t="array" ref="F117">_xlfn._xlws.FILTER(_xlfn.UNIQUE(options!C117:C126),_xlfn.UNIQUE(options!C117:C126)&lt;&gt;"","")</f>
        <v/>
      </c>
    </row>
    <row r="118" spans="2:6">
      <c r="B118" t="str">
        <v>117,Audi,A8,2016,diesel,AUTOMATIC,240,85200,|n</v>
      </c>
      <c r="C118" t="str">
        <v>71475398,1475,2211</v>
      </c>
      <c r="D118" t="str">
        <v>60301040,flex-fuel (premium unleaded required/E85),4,0,1915.97708465945,7259,6438,17.1248957055373</v>
      </c>
      <c r="F118" s="5" t="str" cm="1">
        <f t="array" ref="F118">_xlfn._xlws.FILTER(_xlfn.UNIQUE(options!C118:C127),_xlfn.UNIQUE(options!C118:C127)&lt;&gt;"","")</f>
        <v/>
      </c>
    </row>
    <row r="119" spans="2:6">
      <c r="B119" t="str">
        <v>118,Audi,A8,2016,premium unleaded (required),AUTOMATIC,500,137900,|n</v>
      </c>
      <c r="C119" t="str">
        <v>20817081,817,1042</v>
      </c>
      <c r="D119" t="str">
        <v>61044080,flex-fuel (premium unleaded required/E85),8,0,4511.66810717372,6397,5806,10.8229962133956</v>
      </c>
      <c r="F119" s="5" t="str" cm="1">
        <f t="array" ref="F119">_xlfn._xlws.FILTER(_xlfn.UNIQUE(options!C119:C128),_xlfn.UNIQUE(options!C119:C128)&lt;&gt;"","")</f>
        <v/>
      </c>
    </row>
    <row r="120" spans="2:6">
      <c r="B120" t="str">
        <v>119,Audi,A8,2017,premium unleaded (required),AUTOMATIC,450,91500,118</v>
      </c>
      <c r="C120" t="str">
        <v>21226081,1226,1296</v>
      </c>
      <c r="D120" t="str">
        <v>30478051,premium unleaded (required),5,1,2604.33692927972,7676.55,7043.55,16.4193182899274</v>
      </c>
      <c r="F120" s="5" t="str" cm="1">
        <f t="array" ref="F120">_xlfn._xlws.FILTER(_xlfn.UNIQUE(options!C120:C129),_xlfn.UNIQUE(options!C120:C129)&lt;&gt;"","")</f>
        <v/>
      </c>
    </row>
    <row r="121" spans="2:6">
      <c r="B121" t="str">
        <v>120,Audi,allroad,2014,premium unleaded (recommended),AUTOMATIC,220,49200,|n</v>
      </c>
      <c r="C121" t="str">
        <v>20177031,177,198</v>
      </c>
      <c r="D121" t="str">
        <v>40634061,diesel,6,1,3171.26850740296,4730.25,4135.25,17.1933002965189</v>
      </c>
      <c r="F121" s="5" t="str" cm="1">
        <f t="array" ref="F121">_xlfn._xlws.FILTER(_xlfn.UNIQUE(options!C121:C130),_xlfn.UNIQUE(options!C121:C130)&lt;&gt;"","")</f>
        <v/>
      </c>
    </row>
    <row r="122" spans="2:6">
      <c r="B122" t="str">
        <v>121,Audi,allroad,2015,premium unleaded (recommended),AUTOMATIC,220,49800,120</v>
      </c>
      <c r="C122" t="str">
        <v>20264041,264,274</v>
      </c>
      <c r="D122" t="str">
        <v>31211081,premium unleaded (required),8,1,4648.66317345156,7684.95,7054.95,11.4129417227039</v>
      </c>
      <c r="F122" s="5" t="str" cm="1">
        <f t="array" ref="F122">_xlfn._xlws.FILTER(_xlfn.UNIQUE(options!C122:C131),_xlfn.UNIQUE(options!C122:C131)&lt;&gt;"","")</f>
        <v/>
      </c>
    </row>
    <row r="123" spans="2:6">
      <c r="B123" t="str">
        <v>122,Audi,allroad,2016,premium unleaded (recommended),AUTOMATIC,220,44800,121</v>
      </c>
      <c r="C123" t="str">
        <v>10062031,62,64</v>
      </c>
      <c r="D123" t="str">
        <v>80711061,flex-fuel (unleaded/E85),6,1,3418.18706281099,7233.45,6628.45,14.7186857049005</v>
      </c>
      <c r="F123" s="5" t="str" cm="1">
        <f t="array" ref="F123">_xlfn._xlws.FILTER(_xlfn.UNIQUE(options!C123:C132),_xlfn.UNIQUE(options!C123:C132)&lt;&gt;"","")</f>
        <v/>
      </c>
    </row>
    <row r="124" spans="2:6">
      <c r="B124" t="str">
        <v>123,Audi,allroad quattro,2005,regular unleaded,AUTOMATIC,300,47250,|n</v>
      </c>
      <c r="C124" t="str">
        <v>50224041,224,226</v>
      </c>
      <c r="D124" t="str">
        <v>81250081,flex-fuel (unleaded/E85),8,1,4724.11186696901,6540.45,5877.45,11.7198588744956</v>
      </c>
      <c r="F124" s="5" t="str" cm="1">
        <f t="array" ref="F124">_xlfn._xlws.FILTER(_xlfn.UNIQUE(options!C124:C133),_xlfn.UNIQUE(options!C124:C133)&lt;&gt;"","")</f>
        <v/>
      </c>
    </row>
    <row r="125" spans="2:6">
      <c r="B125" t="str">
        <v>124,Audi,allroad quattro,2005,regular unleaded,MANUAL,250,40250,|n</v>
      </c>
      <c r="C125" t="str">
        <v>21027080,1027,1157</v>
      </c>
      <c r="D125" t="str">
        <v>40521060,diesel,6,0,2908.98939140145,5000,4361,15.3291080722952</v>
      </c>
      <c r="F125" s="5" t="str" cm="1">
        <f t="array" ref="F125">_xlfn._xlws.FILTER(_xlfn.UNIQUE(options!C125:C134),_xlfn.UNIQUE(options!C125:C134)&lt;&gt;"","")</f>
        <v/>
      </c>
    </row>
    <row r="126" spans="2:6">
      <c r="B126" t="str">
        <v>125,Audi,Q3,2015,premium unleaded (recommended),AUTOMATIC,200,38500,|n</v>
      </c>
      <c r="C126" t="str">
        <v>80853081,853,847</v>
      </c>
      <c r="D126" t="str">
        <v>30818081,premium unleaded (required),8,1,3731.07097245028,7851.9,6952.9,13.1807904340331</v>
      </c>
      <c r="F126" s="5" t="str" cm="1">
        <f t="array" ref="F126">_xlfn._xlws.FILTER(_xlfn.UNIQUE(options!C126:C135),_xlfn.UNIQUE(options!C126:C135)&lt;&gt;"","")</f>
        <v/>
      </c>
    </row>
    <row r="127" spans="2:6">
      <c r="B127" t="str">
        <v>126,Audi,Q3,2016,premium unleaded (recommended),AUTOMATIC,200,40700,125</v>
      </c>
      <c r="C127" t="str">
        <v>60341040,341,368</v>
      </c>
      <c r="D127" t="str">
        <v>80811081,flex-fuel (unleaded/E85),8,1,3711.58554724148,7196.7,6630.7,13.7356424739423</v>
      </c>
      <c r="F127" s="5" t="str" cm="1">
        <f t="array" ref="F127">_xlfn._xlws.FILTER(_xlfn.UNIQUE(options!C127:C136),_xlfn.UNIQUE(options!C127:C136)&lt;&gt;"","")</f>
        <v/>
      </c>
    </row>
    <row r="128" spans="2:6">
      <c r="B128" t="str">
        <v>127,Audi,Q3,2017,premium unleaded (recommended),AUTOMATIC,200,41300,126</v>
      </c>
      <c r="C128" t="str">
        <v>30102030,102,122</v>
      </c>
      <c r="D128" t="str">
        <v>81036081,flex-fuel (unleaded/E85),8,1,4278.69326394912,6587.7,6027.7,12.5550628107555</v>
      </c>
      <c r="F128" s="5" t="str" cm="1">
        <f t="array" ref="F128">_xlfn._xlws.FILTER(_xlfn.UNIQUE(options!C128:C137),_xlfn.UNIQUE(options!C128:C137)&lt;&gt;"","")</f>
        <v/>
      </c>
    </row>
    <row r="129" spans="2:6">
      <c r="B129" t="str">
        <v>128,Audi,Q5,2015,diesel,AUTOMATIC,240,55000,|n</v>
      </c>
      <c r="C129" t="str">
        <v>81010081,1010,1010</v>
      </c>
      <c r="D129" t="str">
        <v>30355040,premium unleaded (required),4,0,2184.61538461538,6199,5337,15.1664042998545</v>
      </c>
      <c r="F129" s="5" t="str" cm="1">
        <f t="array" ref="F129">_xlfn._xlws.FILTER(_xlfn.UNIQUE(options!C129:C138),_xlfn.UNIQUE(options!C129:C138)&lt;&gt;"","")</f>
        <v/>
      </c>
    </row>
    <row r="130" spans="2:6">
      <c r="B130" t="str">
        <v>129,Audi,Q5,2015,premium unleaded (required),AUTOMATIC,272,52900,|n</v>
      </c>
      <c r="C130" t="str">
        <v>70128822,128,192</v>
      </c>
      <c r="D130" t="str">
        <v>31389081,premium unleaded (required),8,1,4975.01746091441,7191.45,6465.45,10.8590240716102</v>
      </c>
      <c r="F130" s="5" t="str" cm="1">
        <f t="array" ref="F130">_xlfn._xlws.FILTER(_xlfn.UNIQUE(options!C130:C139),_xlfn.UNIQUE(options!C130:C139)&lt;&gt;"","")</f>
        <v/>
      </c>
    </row>
    <row r="131" spans="2:6">
      <c r="B131" t="str">
        <v>130,Audi,Q5,2016,diesel,AUTOMATIC,240,57700,|n</v>
      </c>
      <c r="C131" t="str">
        <v>81111081,1111,1307</v>
      </c>
      <c r="D131" t="str">
        <v>30806081,premium unleaded (required),8,1,3697.58693458115,7589.4,6621.4,13.2519898654719</v>
      </c>
      <c r="F131" s="5" t="str" cm="1">
        <f t="array" ref="F131">_xlfn._xlws.FILTER(_xlfn.UNIQUE(options!C131:C140),_xlfn.UNIQUE(options!C131:C140)&lt;&gt;"","")</f>
        <v/>
      </c>
    </row>
    <row r="132" spans="2:6">
      <c r="B132" t="str">
        <v>131,Audi,Q5,2016,premium unleaded (required),AUTOMATIC,272,53500,|n</v>
      </c>
      <c r="C132" t="str">
        <v>50450051,450,527</v>
      </c>
      <c r="D132" t="str">
        <v>40316041,diesel,4,1,1897.55599591665,5702.55,4985.55,21.9207427815643</v>
      </c>
      <c r="F132" s="5" t="str" cm="1">
        <f t="array" ref="F132">_xlfn._xlws.FILTER(_xlfn.UNIQUE(options!C132:C141),_xlfn.UNIQUE(options!C132:C141)&lt;&gt;"","")</f>
        <v/>
      </c>
    </row>
    <row r="133" spans="2:6">
      <c r="B133" t="str">
        <v>132,Audi,Q5,2017,flex-fuel (premium unleaded recommended/E85),AUTOMATIC,220,43150,|n</v>
      </c>
      <c r="C133" t="str">
        <v>60301040,301,333</v>
      </c>
      <c r="D133" t="str">
        <v>40130031,diesel,3,1,884.353741496599,4770.15,4069.15,26.9153607260382</v>
      </c>
      <c r="F133" s="5" t="str" cm="1">
        <f t="array" ref="F133">_xlfn._xlws.FILTER(_xlfn.UNIQUE(options!C133:C142),_xlfn.UNIQUE(options!C133:C142)&lt;&gt;"","")</f>
        <v/>
      </c>
    </row>
    <row r="134" spans="2:6">
      <c r="B134" t="str">
        <v>133,Audi,Q5,2017,premium unleaded (required),AUTOMATIC,272,53200,|n</v>
      </c>
      <c r="C134" t="str">
        <v>70839489,839,1258</v>
      </c>
      <c r="D134" t="str">
        <v>50772081,flex-fuel (premium unleaded recommended/E85),8,1,3600.57833123455,7407.75,6758.75,14.1146895783851</v>
      </c>
      <c r="F134" s="5" t="str" cm="1">
        <f t="array" ref="F134">_xlfn._xlws.FILTER(_xlfn.UNIQUE(options!C134:C143),_xlfn.UNIQUE(options!C134:C143)&lt;&gt;"","")</f>
        <v/>
      </c>
    </row>
    <row r="135" spans="2:6">
      <c r="B135" t="str">
        <v>134,Audi,Q7,2014,diesel,AUTOMATIC,240,64900,|n</v>
      </c>
      <c r="C135" t="str">
        <v>61044080,1044,1280</v>
      </c>
      <c r="D135" t="str">
        <v>10764080,premium unleaded (recommended),8,0,3756.14552605703,6757,6218,11.0414813952503</v>
      </c>
      <c r="F135" s="5" t="str" cm="1">
        <f t="array" ref="F135">_xlfn._xlws.FILTER(_xlfn.UNIQUE(options!C135:C144),_xlfn.UNIQUE(options!C135:C144)&lt;&gt;"","")</f>
        <v/>
      </c>
    </row>
    <row r="136" spans="2:6">
      <c r="B136" t="str">
        <v>135,Audi,Q7,2014,premium unleaded (required),AUTOMATIC,333,60900,|n</v>
      </c>
      <c r="C136" t="str">
        <v>30478051,478,483</v>
      </c>
      <c r="D136" t="str">
        <v>61054081,flex-fuel (premium unleaded required/E85),8,1,4319.31808868126,6454.35,5717.35,12.9421219064673</v>
      </c>
      <c r="F136" s="5" t="str" cm="1">
        <f t="array" ref="F136">_xlfn._xlws.FILTER(_xlfn.UNIQUE(options!C136:C145),_xlfn.UNIQUE(options!C136:C145)&lt;&gt;"","")</f>
        <v/>
      </c>
    </row>
    <row r="137" spans="2:6">
      <c r="B137" t="str">
        <v>136,Audi,Q7,2015,diesel,AUTOMATIC,240,65400,|n</v>
      </c>
      <c r="C137" t="str">
        <v>40634061,634,1092</v>
      </c>
      <c r="D137" t="str">
        <v>81008080,flex-fuel (unleaded/E85),8,0,4424.93415276558,6993,6081,10.5685935080734</v>
      </c>
      <c r="F137" s="5" t="str" cm="1">
        <f t="array" ref="F137">_xlfn._xlws.FILTER(_xlfn.UNIQUE(options!C137:C146),_xlfn.UNIQUE(options!C137:C146)&lt;&gt;"","")</f>
        <v/>
      </c>
    </row>
    <row r="138" spans="2:6">
      <c r="B138" t="str">
        <v>137,Audi,Q7,2015,premium unleaded (required),AUTOMATIC,333,61900,|n</v>
      </c>
      <c r="C138" t="str">
        <v>31211081,1211,1222</v>
      </c>
      <c r="D138" t="str">
        <v>30962081,premium unleaded (required),8,1,4104.79604027991,6969.9,6436.9,12.4198903185487</v>
      </c>
      <c r="F138" s="5" t="str" cm="1">
        <f t="array" ref="F138">_xlfn._xlws.FILTER(_xlfn.UNIQUE(options!C138:C147),_xlfn.UNIQUE(options!C138:C147)&lt;&gt;"","")</f>
        <v/>
      </c>
    </row>
    <row r="139" spans="2:6">
      <c r="B139" t="str">
        <v>138,Audi,Q7,2017,premium unleaded (required),AUTOMATIC,333,64300,137</v>
      </c>
      <c r="C139" t="str">
        <v>80711061,711,764</v>
      </c>
      <c r="D139" t="str">
        <v>61028081,flex-fuel (premium unleaded required/E85),8,1,4260.43350325335,6862.8,5884.8,13.0616213558787</v>
      </c>
      <c r="F139" s="5" t="str" cm="1">
        <f t="array" ref="F139">_xlfn._xlws.FILTER(_xlfn.UNIQUE(options!C139:C148),_xlfn.UNIQUE(options!C139:C148)&lt;&gt;"","")</f>
        <v/>
      </c>
    </row>
    <row r="140" spans="2:6">
      <c r="B140" t="str">
        <v>139,Audi,R8,2014,premium unleaded (required),AUTOMATED_MANUAL,550,179645,|n</v>
      </c>
      <c r="C140" t="str">
        <v>81250081,1250,1514</v>
      </c>
      <c r="D140" t="str">
        <v>50195041,flex-fuel (premium unleaded recommended/E85),4,1,1267.67430521697,6439.65,5663.65,22.2179105235282</v>
      </c>
      <c r="F140" s="5" t="str" cm="1">
        <f t="array" ref="F140">_xlfn._xlws.FILTER(_xlfn.UNIQUE(options!C140:C149),_xlfn.UNIQUE(options!C140:C149)&lt;&gt;"","")</f>
        <v/>
      </c>
    </row>
    <row r="141" spans="2:6">
      <c r="B141" t="str">
        <v>140,Audi,R8,2014,premium unleaded (required),MANUAL,550,170545,|n</v>
      </c>
      <c r="C141" t="str">
        <v>40521060,521,851</v>
      </c>
      <c r="D141" t="str">
        <v>20781081,regular unleaded,8,1,3626.5700819577,7036.05,6261.05,13.0143025573626</v>
      </c>
      <c r="F141" s="5" t="str" cm="1">
        <f t="array" ref="F141">_xlfn._xlws.FILTER(_xlfn.UNIQUE(options!C141:C150),_xlfn.UNIQUE(options!C141:C150)&lt;&gt;"","")</f>
        <v/>
      </c>
    </row>
    <row r="142" spans="2:6">
      <c r="B142" t="str">
        <v>141,Audi,R8,2015,premium unleaded (required),AUTOMATED_MANUAL,570,199900,|n</v>
      </c>
      <c r="C142" t="str">
        <v>70385637,385,577</v>
      </c>
      <c r="D142" t="str">
        <v>20734061,regular unleaded,6,1,3488.26157209391,7547.4,6737.4,13.5991987388212</v>
      </c>
      <c r="F142" s="5" t="str" cm="1">
        <f t="array" ref="F142">_xlfn._xlws.FILTER(_xlfn.UNIQUE(options!C142:C151),_xlfn.UNIQUE(options!C142:C151)&lt;&gt;"","")</f>
        <v/>
      </c>
    </row>
    <row r="143" spans="2:6">
      <c r="B143" t="str">
        <v>142,Audi,R8,2015,premium unleaded (required),MANUAL,550,190600,|n</v>
      </c>
      <c r="C143" t="str">
        <v>70636540,636,953</v>
      </c>
      <c r="D143" t="str">
        <v>40564060,diesel,6,0,3075.2453653217,5758,4786,14.9221039181998</v>
      </c>
      <c r="F143" s="5" t="str" cm="1">
        <f t="array" ref="F143">_xlfn._xlws.FILTER(_xlfn.UNIQUE(options!C143:C152),_xlfn.UNIQUE(options!C143:C152)&lt;&gt;"","")</f>
        <v/>
      </c>
    </row>
    <row r="144" spans="2:6">
      <c r="B144" t="str">
        <v>143,Audi,R8,2017,premium unleaded (required),AUTOMATED_MANUAL,610,189900,|n</v>
      </c>
      <c r="C144" t="str">
        <v>30818081,818,838</v>
      </c>
      <c r="D144" t="str">
        <v>20514051,regular unleaded,5,1,2743.96754217382,6475.35,5507.35,15.5625697580612</v>
      </c>
      <c r="F144" s="5" t="str" cm="1">
        <f t="array" ref="F144">_xlfn._xlws.FILTER(_xlfn.UNIQUE(options!C144:C153),_xlfn.UNIQUE(options!C144:C153)&lt;&gt;"","")</f>
        <v/>
      </c>
    </row>
    <row r="145" spans="2:6">
      <c r="B145" t="str">
        <v>144,Audi,RS 4,2007,premium unleaded (required),MANUAL,420,66000,|n</v>
      </c>
      <c r="C145" t="str">
        <v>80811081,811,871</v>
      </c>
      <c r="D145" t="str">
        <v>60506051,flex-fuel (premium unleaded required/E85),5,1,2713.42771342771,6549.9,5831.9,17.3651235004915</v>
      </c>
      <c r="F145" s="5" t="str" cm="1">
        <f t="array" ref="F145">_xlfn._xlws.FILTER(_xlfn.UNIQUE(options!C145:C154),_xlfn.UNIQUE(options!C145:C154)&lt;&gt;"","")</f>
        <v/>
      </c>
    </row>
    <row r="146" spans="2:6">
      <c r="B146" t="str">
        <v>145,Audi,RS 4,2008,premium unleaded (required),MANUAL,420,81900,144</v>
      </c>
      <c r="C146" t="str">
        <v>81036081,1036,1224</v>
      </c>
      <c r="D146" t="str">
        <v>40810080,diesel,8,0,3894.23076923077,5017,4239,12.842822957436</v>
      </c>
      <c r="F146" s="5" t="str" cm="1">
        <f t="array" ref="F146">_xlfn._xlws.FILTER(_xlfn.UNIQUE(options!C146:C155),_xlfn.UNIQUE(options!C146:C155)&lt;&gt;"","")</f>
        <v/>
      </c>
    </row>
    <row r="147" spans="2:6">
      <c r="B147" t="str">
        <v>146,Audi,RS 5,2013,premium unleaded (required),AUTOMATED_MANUAL,450,77900,|n</v>
      </c>
      <c r="C147" t="str">
        <v>30355040,355,474</v>
      </c>
      <c r="D147" t="str">
        <v>80856080,flex-fuel (unleaded/E85),8,0,4026.34054562559,7303,6385,11.2227663158232</v>
      </c>
      <c r="F147" s="5" t="str" cm="1">
        <f t="array" ref="F147">_xlfn._xlws.FILTER(_xlfn.UNIQUE(options!C147:C156),_xlfn.UNIQUE(options!C147:C156)&lt;&gt;"","")</f>
        <v/>
      </c>
    </row>
    <row r="148" spans="2:6">
      <c r="B148" t="str">
        <v>147,Audi,RS 5,2014,premium unleaded (required),AUTOMATED_MANUAL,450,77900,146</v>
      </c>
      <c r="C148" t="str">
        <v>31389081,1389,1530</v>
      </c>
      <c r="D148" t="str">
        <v>81261080,flex-fuel (unleaded/E85),8,0,4982.22046621889,7313,6652,9.73544064552996</v>
      </c>
      <c r="F148" s="5" t="str" cm="1">
        <f t="array" ref="F148">_xlfn._xlws.FILTER(_xlfn.UNIQUE(options!C148:C157),_xlfn.UNIQUE(options!C148:C157)&lt;&gt;"","")</f>
        <v/>
      </c>
    </row>
    <row r="149" spans="2:6">
      <c r="B149" t="str">
        <v>148,Audi,RS 5,2015,premium unleaded (required),AUTOMATED_MANUAL,450,79200,147</v>
      </c>
      <c r="C149" t="str">
        <v>30806081,806,867</v>
      </c>
      <c r="D149" t="str">
        <v>50383050,flex-fuel (premium unleaded recommended/E85),5,0,2316.99939503932,7070,6163,15.3850540852255</v>
      </c>
      <c r="F149" s="5" t="str" cm="1">
        <f t="array" ref="F149">_xlfn._xlws.FILTER(_xlfn.UNIQUE(options!C149:C158),_xlfn.UNIQUE(options!C149:C158)&lt;&gt;"","")</f>
        <v/>
      </c>
    </row>
    <row r="150" spans="2:6">
      <c r="B150" t="str">
        <v>149,Audi,RS 7,2015,premium unleaded (required),AUTOMATIC,560,106500,|n</v>
      </c>
      <c r="C150" t="str">
        <v>40316041,316,451</v>
      </c>
      <c r="D150" t="str">
        <v>80326040,flex-fuel (unleaded/E85),4,0,2042.60651629073,6804,5966,16.1466599909275</v>
      </c>
      <c r="F150" s="5" t="str" cm="1">
        <f t="array" ref="F150">_xlfn._xlws.FILTER(_xlfn.UNIQUE(options!C150:C159),_xlfn.UNIQUE(options!C150:C159)&lt;&gt;"","")</f>
        <v/>
      </c>
    </row>
    <row r="151" spans="2:6">
      <c r="B151" t="str">
        <v>150,Audi,RS 7,2016,premium unleaded (required),AUTOMATIC,560,108900,149</v>
      </c>
      <c r="C151" t="str">
        <v>40130031,130,227</v>
      </c>
      <c r="D151" t="str">
        <v>30236041,premium unleaded (required),4,1,1492.44292670587,7565.25,6625.25,20.292907367994</v>
      </c>
      <c r="F151" s="5" t="str" cm="1">
        <f t="array" ref="F151">_xlfn._xlws.FILTER(_xlfn.UNIQUE(options!C151:C160),_xlfn.UNIQUE(options!C151:C160)&lt;&gt;"","")</f>
        <v/>
      </c>
    </row>
    <row r="152" spans="2:6">
      <c r="B152" t="str">
        <v>151,Audi,RS 7,2017,premium unleaded (required),AUTOMATIC,560,110700,150</v>
      </c>
      <c r="C152" t="str">
        <v>50772081,772,813</v>
      </c>
      <c r="D152" t="str">
        <v>80766081,flex-fuel (unleaded/E85),8,1,3583.12283656095,7364.7,6591.7,14.0236048604539</v>
      </c>
      <c r="F152" s="5" t="str" cm="1">
        <f t="array" ref="F152">_xlfn._xlws.FILTER(_xlfn.UNIQUE(options!C152:C161),_xlfn.UNIQUE(options!C152:C161)&lt;&gt;"","")</f>
        <v/>
      </c>
    </row>
    <row r="153" spans="2:6">
      <c r="B153" t="str">
        <v>152,Audi,S3,2015,premium unleaded (required),AUTOMATED_MANUAL,292,47000,|n</v>
      </c>
      <c r="C153" t="str">
        <v>10764080,764,875</v>
      </c>
      <c r="D153" t="str">
        <v>51129081,flex-fuel (premium unleaded recommended/E85),8,1,4482.02624109252,7437.15,6619.15,12.2782112170798</v>
      </c>
      <c r="F153" s="5" t="str" cm="1">
        <f t="array" ref="F153">_xlfn._xlws.FILTER(_xlfn.UNIQUE(options!C153:C162),_xlfn.UNIQUE(options!C153:C162)&lt;&gt;"","")</f>
        <v/>
      </c>
    </row>
    <row r="154" spans="2:6">
      <c r="B154" t="str">
        <v>153,Audi,S3,2016,premium unleaded (required),AUTOMATED_MANUAL,292,48650,152</v>
      </c>
      <c r="C154" t="str">
        <v>61054081,1054,1313</v>
      </c>
      <c r="D154" t="str">
        <v>11222081,premium unleaded (recommended),8,1,4670.1826798135,6689.55,5720.55,11.1544394952245</v>
      </c>
      <c r="F154" s="5" t="str" cm="1">
        <f t="array" ref="F154">_xlfn._xlws.FILTER(_xlfn.UNIQUE(options!C154:C163),_xlfn.UNIQUE(options!C154:C163)&lt;&gt;"","")</f>
        <v/>
      </c>
    </row>
    <row r="155" spans="2:6">
      <c r="B155" t="str">
        <v>154,Audi,S3,2017,premium unleaded (required),AUTOMATED_MANUAL,292,48400,153</v>
      </c>
      <c r="C155" t="str">
        <v>81008080,1008,1180</v>
      </c>
      <c r="D155" t="str">
        <v>40365041,diesel,4,1,2126.11038299112,5504.1,4510.1,21.030487671414</v>
      </c>
      <c r="F155" s="5" t="str" cm="1">
        <f t="array" ref="F155">_xlfn._xlws.FILTER(_xlfn.UNIQUE(options!C155:C164),_xlfn.UNIQUE(options!C155:C164)&lt;&gt;"","")</f>
        <v/>
      </c>
    </row>
    <row r="156" spans="2:6">
      <c r="B156" t="str">
        <v>155,Audi,S4,2014,premium unleaded (required),AUTOMATED_MANUAL,333,55400,|n</v>
      </c>
      <c r="C156" t="str">
        <v>30962081,962,1064</v>
      </c>
      <c r="D156" t="str">
        <v>30512051,premium unleaded (required),5,1,2736.35829191385,6496.35,5937.35,16.0503515466877</v>
      </c>
      <c r="F156" s="5" t="str" cm="1">
        <f t="array" ref="F156">_xlfn._xlws.FILTER(_xlfn.UNIQUE(options!C156:C165),_xlfn.UNIQUE(options!C156:C165)&lt;&gt;"","")</f>
        <v/>
      </c>
    </row>
    <row r="157" spans="2:6">
      <c r="B157" t="str">
        <v>156,Audi,S4,2014,premium unleaded (required),MANUAL,333,54000,|n</v>
      </c>
      <c r="C157" t="str">
        <v>61028081,1028,1244</v>
      </c>
      <c r="D157" t="str">
        <v>10865080,premium unleaded (recommended),8,0,4051.52224824356,6598,5693,10.552955211288</v>
      </c>
      <c r="F157" s="5" t="str" cm="1">
        <f t="array" ref="F157">_xlfn._xlws.FILTER(_xlfn.UNIQUE(options!C157:C166),_xlfn.UNIQUE(options!C157:C166)&lt;&gt;"","")</f>
        <v/>
      </c>
    </row>
    <row r="158" spans="2:6">
      <c r="B158" t="str">
        <v>157,Audi,S4,2015,premium unleaded (required),AUTOMATED_MANUAL,333,55700,|n</v>
      </c>
      <c r="C158" t="str">
        <v>50195041,195,245</v>
      </c>
      <c r="D158" t="str">
        <v>20056030,regular unleaded,3,0,422.322775263952,6316,5771,20.6669790850261</v>
      </c>
      <c r="F158" s="5" t="str" cm="1">
        <f t="array" ref="F158">_xlfn._xlws.FILTER(_xlfn.UNIQUE(options!C158:C167),_xlfn.UNIQUE(options!C158:C167)&lt;&gt;"","")</f>
        <v/>
      </c>
    </row>
    <row r="159" spans="2:6">
      <c r="B159" t="str">
        <v>158,Audi,S4,2015,premium unleaded (required),MANUAL,333,54300,|n</v>
      </c>
      <c r="C159" t="str">
        <v>20781081,781,888</v>
      </c>
      <c r="D159" t="str">
        <v>60568061,flex-fuel (premium unleaded required/E85),6,1,2943.15767656355,6376.65,5715.65,16.5234244679179</v>
      </c>
      <c r="F159" s="5" t="str" cm="1">
        <f t="array" ref="F159">_xlfn._xlws.FILTER(_xlfn.UNIQUE(options!C159:C168),_xlfn.UNIQUE(options!C159:C168)&lt;&gt;"","")</f>
        <v/>
      </c>
    </row>
    <row r="160" spans="2:6">
      <c r="B160" t="str">
        <v>159,Audi,S4,2016,premium unleaded (required),AUTOMATED_MANUAL,333,56100,|n</v>
      </c>
      <c r="C160" t="str">
        <v>20734061,734,776</v>
      </c>
      <c r="D160" t="str">
        <v>31176081,premium unleaded (required),8,1,4578.90433360589,7292.25,6339.25,11.536007264148</v>
      </c>
      <c r="F160" s="5" t="str" cm="1">
        <f t="array" ref="F160">_xlfn._xlws.FILTER(_xlfn.UNIQUE(options!C160:C169),_xlfn.UNIQUE(options!C160:C169)&lt;&gt;"","")</f>
        <v/>
      </c>
    </row>
    <row r="161" spans="2:6">
      <c r="B161" t="str">
        <v>160,Audi,S4,2016,premium unleaded (required),MANUAL,333,55100,|n</v>
      </c>
      <c r="C161" t="str">
        <v>71202428,1202,1802</v>
      </c>
      <c r="D161" t="str">
        <v>40074030,diesel,3,0,550.595238095238,5468,4657,24.163595911819</v>
      </c>
      <c r="F161" s="5" t="str" cm="1">
        <f t="array" ref="F161">_xlfn._xlws.FILTER(_xlfn.UNIQUE(options!C161:C170),_xlfn.UNIQUE(options!C161:C170)&lt;&gt;"","")</f>
        <v/>
      </c>
    </row>
    <row r="162" spans="2:6">
      <c r="B162" t="str">
        <v>161,Audi,S5,2016,premium unleaded (required),AUTOMATED_MANUAL,333,67350,|n</v>
      </c>
      <c r="C162" t="str">
        <v>40564060,564,839</v>
      </c>
      <c r="D162" t="str">
        <v>30831081,premium unleaded (required),8,1,3766.91371455769,7425.6,6742.6,13.1051472053</v>
      </c>
      <c r="F162" s="5" t="str" cm="1">
        <f t="array" ref="F162">_xlfn._xlws.FILTER(_xlfn.UNIQUE(options!C162:C171),_xlfn.UNIQUE(options!C162:C171)&lt;&gt;"","")</f>
        <v/>
      </c>
    </row>
    <row r="163" spans="2:6">
      <c r="B163" t="str">
        <v>162,Audi,S5,2016,premium unleaded (required),MANUAL,333,59350,|n</v>
      </c>
      <c r="C163" t="str">
        <v>20514051,514,665</v>
      </c>
      <c r="D163" t="str">
        <v>31341100,premium unleaded (required),10,0,5135.96323247798,7275,6448,8.96546316591746</v>
      </c>
      <c r="F163" s="5" t="str" cm="1">
        <f t="array" ref="F163">_xlfn._xlws.FILTER(_xlfn.UNIQUE(options!C163:C172),_xlfn.UNIQUE(options!C163:C172)&lt;&gt;"","")</f>
        <v/>
      </c>
    </row>
    <row r="164" spans="2:6">
      <c r="B164" t="str">
        <v>163,Audi,S5,2017,premium unleaded (required),AUTOMATED_MANUAL,333,61100,|n</v>
      </c>
      <c r="C164" t="str">
        <v>60506051,506,618</v>
      </c>
      <c r="D164" t="str">
        <v>80942081,flex-fuel (unleaded/E85),8,1,4055.79953500388,7604.1,6843.1,13.0023159025086</v>
      </c>
      <c r="F164" s="5" t="str" cm="1">
        <f t="array" ref="F164">_xlfn._xlws.FILTER(_xlfn.UNIQUE(options!C164:C173),_xlfn.UNIQUE(options!C164:C173)&lt;&gt;"","")</f>
        <v/>
      </c>
    </row>
    <row r="165" spans="2:6">
      <c r="B165" t="str">
        <v>164,Audi,S5,2017,premium unleaded (required),MANUAL,333,53100,|n</v>
      </c>
      <c r="C165" t="str">
        <v>40810080,810,1361</v>
      </c>
      <c r="D165" t="str">
        <v>81352081,flex-fuel (unleaded/E85),8,1,4910.82779412299,7472.85,6943.85,11.3910564088494</v>
      </c>
      <c r="F165" s="5" t="str" cm="1">
        <f t="array" ref="F165">_xlfn._xlws.FILTER(_xlfn.UNIQUE(options!C165:C174),_xlfn.UNIQUE(options!C165:C174)&lt;&gt;"","")</f>
        <v/>
      </c>
    </row>
    <row r="166" spans="2:6">
      <c r="B166" t="str">
        <v>165,Audi,S6,2015,premium unleaded (required),AUTOMATED_MANUAL,420,75500,|n</v>
      </c>
      <c r="C166" t="str">
        <v>80856080,856,955</v>
      </c>
      <c r="D166" t="str">
        <v>10603060,premium unleaded (recommended),6,0,3219.43406300053,6567,5960,12.2726276799785</v>
      </c>
      <c r="F166" s="5" t="str" cm="1">
        <f t="array" ref="F166">_xlfn._xlws.FILTER(_xlfn.UNIQUE(options!C166:C175),_xlfn.UNIQUE(options!C166:C175)&lt;&gt;"","")</f>
        <v/>
      </c>
    </row>
    <row r="167" spans="2:6">
      <c r="B167" t="str">
        <v>166,Audi,S6,2016,premium unleaded (required),AUTOMATED_MANUAL,450,75300,165</v>
      </c>
      <c r="C167" t="str">
        <v>81261080,1261,1350</v>
      </c>
      <c r="D167" t="str">
        <v>10639060,premium unleaded (recommended),6,0,3347.30225248821,7065,6294,12.0258883025531</v>
      </c>
      <c r="F167" s="5" t="str" cm="1">
        <f t="array" ref="F167">_xlfn._xlws.FILTER(_xlfn.UNIQUE(options!C167:C176),_xlfn.UNIQUE(options!C167:C176)&lt;&gt;"","")</f>
        <v/>
      </c>
    </row>
    <row r="168" spans="2:6">
      <c r="B168" t="str">
        <v>167,Audi,S6,2017,premium unleaded (required),AUTOMATED_MANUAL,450,74100,166</v>
      </c>
      <c r="C168" t="str">
        <v>50383050,383,443</v>
      </c>
      <c r="D168" t="str">
        <v>40277041,diesel,4,1,1705.29750361683,5490.45,4876.45,22.7135053569801</v>
      </c>
      <c r="F168" s="5" t="str" cm="1">
        <f t="array" ref="F168">_xlfn._xlws.FILTER(_xlfn.UNIQUE(options!C168:C177),_xlfn.UNIQUE(options!C168:C177)&lt;&gt;"","")</f>
        <v/>
      </c>
    </row>
    <row r="169" spans="2:6">
      <c r="B169" t="str">
        <v>168,Audi,S7,2015,premium unleaded (required),AUTOMATED_MANUAL,420,82500,|n</v>
      </c>
      <c r="C169" t="str">
        <v>80326040,326,389</v>
      </c>
      <c r="D169" t="str">
        <v>30278040,premium unleaded (required),4,0,1795.86563307494,7412,6690,16.231181009114</v>
      </c>
      <c r="F169" s="5" t="str" cm="1">
        <f t="array" ref="F169">_xlfn._xlws.FILTER(_xlfn.UNIQUE(options!C169:C178),_xlfn.UNIQUE(options!C169:C178)&lt;&gt;"","")</f>
        <v/>
      </c>
    </row>
    <row r="170" spans="2:6">
      <c r="B170" t="str">
        <v>169,Audi,S7,2016,premium unleaded (required),AUTOMATED_MANUAL,450,82900,168</v>
      </c>
      <c r="C170" t="str">
        <v>30236041,236,254</v>
      </c>
      <c r="D170" t="str">
        <v>80192041,flex-fuel (unleaded/E85),4,1,1250.73285128005,7198.8,6298.8,22.0848991193729</v>
      </c>
      <c r="F170" s="5" t="str" cm="1">
        <f t="array" ref="F170">_xlfn._xlws.FILTER(_xlfn.UNIQUE(options!C170:C179),_xlfn.UNIQUE(options!C170:C179)&lt;&gt;"","")</f>
        <v/>
      </c>
    </row>
    <row r="171" spans="2:6">
      <c r="B171" t="str">
        <v>170,Audi,S7,2017,premium unleaded (required),AUTOMATED_MANUAL,450,82900,169</v>
      </c>
      <c r="C171" t="str">
        <v>80766081,766,827</v>
      </c>
      <c r="D171" t="str">
        <v>20447051,regular unleaded,5,1,2479.40760462601,7589.4,6843.4,16.2910118435409</v>
      </c>
      <c r="F171" s="5" t="str" cm="1">
        <f t="array" ref="F171">_xlfn._xlws.FILTER(_xlfn.UNIQUE(options!C171:C180),_xlfn.UNIQUE(options!C171:C180)&lt;&gt;"","")</f>
        <v/>
      </c>
    </row>
    <row r="172" spans="2:6">
      <c r="B172" t="str">
        <v>171,Audi,S8,2015,premium unleaded (required),AUTOMATIC,520,114900,|n</v>
      </c>
      <c r="C172" t="str">
        <v>70061900,61,91</v>
      </c>
      <c r="D172" t="str">
        <v>30774080,premium unleaded (required),8,0,3786.6927592955,6590,5720,11.207170947089</v>
      </c>
      <c r="F172" s="5" t="str" cm="1">
        <f t="array" ref="F172">_xlfn._xlws.FILTER(_xlfn.UNIQUE(options!C172:C181),_xlfn.UNIQUE(options!C172:C181)&lt;&gt;"","")</f>
        <v/>
      </c>
    </row>
    <row r="173" spans="2:6">
      <c r="B173" t="str">
        <v>172,Audi,S8,2016,premium unleaded (required),AUTOMATIC,605,114900,171</v>
      </c>
      <c r="C173" t="str">
        <v>51129081,1129,1215</v>
      </c>
      <c r="D173" t="str">
        <v>30993081,premium unleaded (required),8,1,4179.02910169813,6410.25,5633.25,12.275765174865</v>
      </c>
      <c r="F173" s="5" t="str" cm="1">
        <f t="array" ref="F173">_xlfn._xlws.FILTER(_xlfn.UNIQUE(options!C173:C182),_xlfn.UNIQUE(options!C173:C182)&lt;&gt;"","")</f>
        <v/>
      </c>
    </row>
    <row r="174" spans="2:6">
      <c r="B174" t="str">
        <v>173,Audi,S8,2017,premium unleaded (recommended),AUTOMATIC,605,115900,|n</v>
      </c>
      <c r="C174" t="str">
        <v>11222081,1222,1521</v>
      </c>
      <c r="D174" t="str">
        <v>10646061,premium unleaded (recommended),6,1,3211.05477681678,6543.6,5975.6,14.3757244975402</v>
      </c>
      <c r="F174" s="5" t="str" cm="1">
        <f t="array" ref="F174">_xlfn._xlws.FILTER(_xlfn.UNIQUE(options!C174:C183),_xlfn.UNIQUE(options!C174:C183)&lt;&gt;"","")</f>
        <v/>
      </c>
    </row>
    <row r="175" spans="2:6">
      <c r="B175" t="str">
        <v>174,Audi,SQ5,2015,premium unleaded (required),AUTOMATIC,354,60200,|n</v>
      </c>
      <c r="C175" t="str">
        <v>40365041,365,576</v>
      </c>
      <c r="D175" t="str">
        <v>31469101,premium unleaded (required),10,1,5107.87739703402,7573.65,6828.65,10.411930572687</v>
      </c>
      <c r="F175" s="5" t="str" cm="1">
        <f t="array" ref="F175">_xlfn._xlws.FILTER(_xlfn.UNIQUE(options!C175:C184),_xlfn.UNIQUE(options!C175:C184)&lt;&gt;"","")</f>
        <v/>
      </c>
    </row>
    <row r="176" spans="2:6">
      <c r="B176" t="str">
        <v>175,Audi,SQ5,2016,premium unleaded (required),AUTOMATIC,354,60800,174</v>
      </c>
      <c r="C176" t="str">
        <v>71479397,1479,2217</v>
      </c>
      <c r="D176" t="str">
        <v>81306081,flex-fuel (unleaded/E85),8,1,4828.45312037859,6990.9,6228.9,11.5346474051764</v>
      </c>
      <c r="F176" s="5" t="str" cm="1">
        <f t="array" ref="F176">_xlfn._xlws.FILTER(_xlfn.UNIQUE(options!C176:C185),_xlfn.UNIQUE(options!C176:C185)&lt;&gt;"","")</f>
        <v/>
      </c>
    </row>
    <row r="177" spans="2:6">
      <c r="B177" t="str">
        <v>176,Audi,SQ5,2017,premium unleaded (required),AUTOMATIC,354,60800,175</v>
      </c>
      <c r="C177" t="str">
        <v>30512051,512,614</v>
      </c>
      <c r="D177" t="str">
        <v>60968080,flex-fuel (premium unleaded required/E85),8,0,4325.29043789097,7006,6058,11.128296021467</v>
      </c>
      <c r="F177" s="5" t="str" cm="1">
        <f t="array" ref="F177">_xlfn._xlws.FILTER(_xlfn.UNIQUE(options!C177:C186),_xlfn.UNIQUE(options!C177:C186)&lt;&gt;"","")</f>
        <v/>
      </c>
    </row>
    <row r="178" spans="2:6">
      <c r="B178" t="str">
        <v>177,Audi,TT,2015,premium unleaded (recommended),AUTOMATED_MANUAL,211,43350,|n</v>
      </c>
      <c r="C178" t="str">
        <v>70238726,238,357</v>
      </c>
      <c r="D178" t="str">
        <v>50913080,flex-fuel (premium unleaded recommended/E85),8,0,4182.31791113147,7156,6451,11.0629571925479</v>
      </c>
      <c r="F178" s="5" t="str" cm="1">
        <f t="array" ref="F178">_xlfn._xlws.FILTER(_xlfn.UNIQUE(options!C178:C187),_xlfn.UNIQUE(options!C178:C187)&lt;&gt;"","")</f>
        <v/>
      </c>
    </row>
    <row r="179" spans="2:6">
      <c r="B179" t="str">
        <v>178,Audi,TT,2016,premium unleaded (recommended),AUTOMATED_MANUAL,220,46400,177</v>
      </c>
      <c r="C179" t="str">
        <v>10865080,865,1082</v>
      </c>
      <c r="D179" t="str">
        <v>21184080,regular unleaded,8,0,4824.77587612062,6487,5555,9.31020795696763</v>
      </c>
      <c r="F179" s="5" t="str" cm="1">
        <f t="array" ref="F179">_xlfn._xlws.FILTER(_xlfn.UNIQUE(options!C179:C188),_xlfn.UNIQUE(options!C179:C188)&lt;&gt;"","")</f>
        <v/>
      </c>
    </row>
    <row r="180" spans="2:6">
      <c r="B180" t="str">
        <v>179,Audi,TT,2017,premium unleaded (recommended),AUTOMATED_MANUAL,220,47000,178</v>
      </c>
      <c r="C180" t="str">
        <v>20056030,56,69</v>
      </c>
      <c r="D180" t="str">
        <v>41154080,diesel,8,0,4760.72607260726,5451,4756,11.2777558478179</v>
      </c>
      <c r="F180" s="5" t="str" cm="1">
        <f t="array" ref="F180">_xlfn._xlws.FILTER(_xlfn.UNIQUE(options!C180:C189),_xlfn.UNIQUE(options!C180:C189)&lt;&gt;"","")</f>
        <v/>
      </c>
    </row>
    <row r="181" spans="2:6">
      <c r="B181" t="str">
        <v>180,Audi,TT RS,2012,premium unleaded (required),MANUAL,360,56850,|n</v>
      </c>
      <c r="C181" t="str">
        <v>60568061,568,708</v>
      </c>
      <c r="D181" t="str">
        <v>81307100,flex-fuel (unleaded/E85),10,0,5071.78890182382,6285,5363,9.40063575666668</v>
      </c>
      <c r="F181" s="5" t="str" cm="1">
        <f t="array" ref="F181">_xlfn._xlws.FILTER(_xlfn.UNIQUE(options!C181:C190),_xlfn.UNIQUE(options!C181:C190)&lt;&gt;"","")</f>
        <v/>
      </c>
    </row>
    <row r="182" spans="2:6">
      <c r="B182" t="str">
        <v>181,Audi,TT RS,2013,premium unleaded (required),MANUAL,360,57200,180</v>
      </c>
      <c r="C182" t="str">
        <v>31176081,1176,1321</v>
      </c>
      <c r="D182" t="str">
        <v>40516051,diesel,5,1,2751.55975043993,6233.85,5399.85,18.6508281711057</v>
      </c>
      <c r="F182" s="5" t="str" cm="1">
        <f t="array" ref="F182">_xlfn._xlws.FILTER(_xlfn.UNIQUE(options!C182:C191),_xlfn.UNIQUE(options!C182:C191)&lt;&gt;"","")</f>
        <v/>
      </c>
    </row>
    <row r="183" spans="2:6">
      <c r="B183" t="str">
        <v>182,Audi,TTS,2015,premium unleaded (required),AUTOMATED_MANUAL,265,51700,|n</v>
      </c>
      <c r="C183" t="str">
        <v>40074030,74,113</v>
      </c>
      <c r="D183" t="str">
        <v>11012080,premium unleaded (recommended),8,0,4434.70639789658,6665,5694,9.96143025154129</v>
      </c>
      <c r="F183" s="5" t="str" cm="1">
        <f t="array" ref="F183">_xlfn._xlws.FILTER(_xlfn.UNIQUE(options!C183:C192),_xlfn.UNIQUE(options!C183:C192)&lt;&gt;"","")</f>
        <v/>
      </c>
    </row>
    <row r="184" spans="2:6">
      <c r="B184" t="str">
        <v>183,Audi,TTS,2016,premium unleaded (required),AUTOMATED_MANUAL,292,51900,182</v>
      </c>
      <c r="C184" t="str">
        <v>30831081,831,878</v>
      </c>
      <c r="D184" t="str">
        <v>31262080,premium unleaded (required),8,0,4984.20221169036,6913,6242,9.36879555340916</v>
      </c>
      <c r="F184" s="5" t="str" cm="1">
        <f t="array" ref="F184">_xlfn._xlws.FILTER(_xlfn.UNIQUE(options!C184:C193),_xlfn.UNIQUE(options!C184:C193)&lt;&gt;"","")</f>
        <v/>
      </c>
    </row>
    <row r="185" spans="2:6">
      <c r="B185" t="str">
        <v>184,Audi,TTS,2017,premium unleaded (required),AUTOMATED_MANUAL,292,52500,183</v>
      </c>
      <c r="C185" t="str">
        <v>31341100,1341,1481</v>
      </c>
      <c r="D185" t="str">
        <v>31254080,premium unleaded (required),8,0,4968.30427892235,6821,5920,9.39051077867974</v>
      </c>
      <c r="F185" s="5" t="str" cm="1">
        <f t="array" ref="F185">_xlfn._xlws.FILTER(_xlfn.UNIQUE(options!C185:C194),_xlfn.UNIQUE(options!C185:C194)&lt;&gt;"","")</f>
        <v/>
      </c>
    </row>
    <row r="186" spans="2:6">
      <c r="B186" t="str">
        <v>185,Bentley,Arnage,2007,premium unleaded (required),AUTOMATIC,450,263990,|n</v>
      </c>
      <c r="C186" t="str">
        <v>80942081,942,980</v>
      </c>
      <c r="D186" t="str">
        <v>21124081,regular unleaded,8,1,4471.49620081951,6839.7,5979.7,11.387249492064</v>
      </c>
      <c r="F186" s="5" t="str" cm="1">
        <f t="array" ref="F186">_xlfn._xlws.FILTER(_xlfn.UNIQUE(options!C186:C195),_xlfn.UNIQUE(options!C186:C195)&lt;&gt;"","")</f>
        <v/>
      </c>
    </row>
    <row r="187" spans="2:6">
      <c r="B187" t="str">
        <v>186,Bentley,Arnage,2008,premium unleaded (required),AUTOMATIC,450,263990,185</v>
      </c>
      <c r="C187" t="str">
        <v>81352081,1352,1386</v>
      </c>
      <c r="D187" t="str">
        <v>50596060,flex-fuel (premium unleaded recommended/E85),6,0,3193.99785637728,6041,5355,13.1765899631283</v>
      </c>
      <c r="F187" s="5" t="str" cm="1">
        <f t="array" ref="F187">_xlfn._xlws.FILTER(_xlfn.UNIQUE(options!C187:C196),_xlfn.UNIQUE(options!C187:C196)&lt;&gt;"","")</f>
        <v/>
      </c>
    </row>
    <row r="188" spans="2:6">
      <c r="B188" t="str">
        <v>187,Bentley,Arnage,2009,premium unleaded (required),AUTOMATIC,500,270990,186</v>
      </c>
      <c r="C188" t="str">
        <v>10603060,603,720</v>
      </c>
      <c r="D188" t="str">
        <v>50857080,flex-fuel (premium unleaded recommended/E85),8,0,4029.14903620122,6454,5860,11.322811297838</v>
      </c>
      <c r="F188" s="5" t="str" cm="1">
        <f t="array" ref="F188">_xlfn._xlws.FILTER(_xlfn.UNIQUE(options!C188:C197),_xlfn.UNIQUE(options!C188:C197)&lt;&gt;"","")</f>
        <v/>
      </c>
    </row>
    <row r="189" spans="2:6">
      <c r="B189" t="str">
        <v>188,Bentley,Azure,2007,premium unleaded (required),AUTOMATIC,450,329990,|n</v>
      </c>
      <c r="C189" t="str">
        <v>10639060,639,723</v>
      </c>
      <c r="D189" t="str">
        <v>60757081,flex-fuel (premium unleaded required/E85),8,1,3556.74583597623,6481.65,5700.65,14.6102403721289</v>
      </c>
      <c r="F189" s="5" t="str" cm="1">
        <f t="array" ref="F189">_xlfn._xlws.FILTER(_xlfn.UNIQUE(options!C189:C198),_xlfn.UNIQUE(options!C189:C198)&lt;&gt;"","")</f>
        <v/>
      </c>
    </row>
    <row r="190" spans="2:6">
      <c r="B190" t="str">
        <v>189,Bentley,Azure,2008,premium unleaded (required),AUTOMATIC,450,329990,188</v>
      </c>
      <c r="C190" t="str">
        <v>40277041,277,404</v>
      </c>
      <c r="D190" t="str">
        <v>81007081,flex-fuel (unleaded/E85),8,1,4211.89116841291,6912.15,6185.15,12.686946449235</v>
      </c>
      <c r="F190" s="5" t="str" cm="1">
        <f t="array" ref="F190">_xlfn._xlws.FILTER(_xlfn.UNIQUE(options!C190:C199),_xlfn.UNIQUE(options!C190:C199)&lt;&gt;"","")</f>
        <v/>
      </c>
    </row>
    <row r="191" spans="2:6">
      <c r="B191" t="str">
        <v>190,Bentley,Azure,2009,premium unleaded (required),AUTOMATIC,450,334990,189</v>
      </c>
      <c r="C191" t="str">
        <v>70847487,847,1270</v>
      </c>
      <c r="D191" t="str">
        <v>10648060,premium unleaded (recommended),6,0,3378.51929092805,6432,5743,11.9667005565653</v>
      </c>
      <c r="F191" s="5" t="str" cm="1">
        <f t="array" ref="F191">_xlfn._xlws.FILTER(_xlfn.UNIQUE(options!C191:C200),_xlfn.UNIQUE(options!C191:C200)&lt;&gt;"","")</f>
        <v/>
      </c>
    </row>
    <row r="192" spans="2:6">
      <c r="B192" t="str">
        <v>191,Bentley,Azure T,2010,premium unleaded (required),AUTOMATIC,500,363000,|n</v>
      </c>
      <c r="C192" t="str">
        <v>30278040,278,296</v>
      </c>
      <c r="D192" t="str">
        <v>61382081,flex-fuel (premium unleaded required/E85),8,1,4963.01084536379,6354.6,5397.6,11.7237435796298</v>
      </c>
      <c r="F192" s="5" t="str" cm="1">
        <f t="array" ref="F192">_xlfn._xlws.FILTER(_xlfn.UNIQUE(options!C192:C201),_xlfn.UNIQUE(options!C192:C201)&lt;&gt;"","")</f>
        <v/>
      </c>
    </row>
    <row r="193" spans="2:6">
      <c r="B193" t="str">
        <v>192,Bentley,Brooklands,2009,premium unleaded (required),AUTOMATIC,530,340990,|n</v>
      </c>
      <c r="C193" t="str">
        <v>80192041,192,217</v>
      </c>
      <c r="D193" t="str">
        <v>40593060,diesel,6,0,3183.03811057434,4591,4013,14.6663171161239</v>
      </c>
      <c r="F193" s="5" t="str" cm="1">
        <f t="array" ref="F193">_xlfn._xlws.FILTER(_xlfn.UNIQUE(options!C193:C202),_xlfn.UNIQUE(options!C193:C202)&lt;&gt;"","")</f>
        <v/>
      </c>
    </row>
    <row r="194" spans="2:6">
      <c r="B194" t="str">
        <v>193,Bentley,Brooklands,2010,premium unleaded (required),AUTOMATIC,530,340990,192</v>
      </c>
      <c r="C194" t="str">
        <v>70241724,241,361</v>
      </c>
      <c r="D194" t="str">
        <v>20059030,regular unleaded,3,0,443.942814145974,6468,5608,20.5759991377739</v>
      </c>
      <c r="F194" s="5" t="str" cm="1">
        <f t="array" ref="F194">_xlfn._xlws.FILTER(_xlfn.UNIQUE(options!C194:C203),_xlfn.UNIQUE(options!C194:C203)&lt;&gt;"","")</f>
        <v/>
      </c>
    </row>
    <row r="195" spans="2:6">
      <c r="B195" t="str">
        <v>194,Bentley,Continental Flying Spur,2011,flex-fuel (premium unleaded required/E85),AUTOMATIC,552,181200,|n</v>
      </c>
      <c r="C195" t="str">
        <v>20447051,447,465</v>
      </c>
      <c r="D195" t="str">
        <v>60417050,flex-fuel (premium unleaded required/E85),5,0,2471.84350918791,6632,6020,15.4041243034312</v>
      </c>
      <c r="F195" s="5" t="str" cm="1">
        <f t="array" ref="F195">_xlfn._xlws.FILTER(_xlfn.UNIQUE(options!C195:C204),_xlfn.UNIQUE(options!C195:C204)&lt;&gt;"","")</f>
        <v/>
      </c>
    </row>
    <row r="196" spans="2:6">
      <c r="B196" t="str">
        <v>195,Bentley,Continental Flying Spur,2012,flex-fuel (premium unleaded required/E85),AUTOMATIC,552,184200,194</v>
      </c>
      <c r="C196" t="str">
        <v>30774080,774,964</v>
      </c>
      <c r="D196" t="str">
        <v>30849080,premium unleaded (required),8,0,4006.60689004247,7054,6133,10.8357366572939</v>
      </c>
      <c r="F196" s="5" t="str" cm="1">
        <f t="array" ref="F196">_xlfn._xlws.FILTER(_xlfn.UNIQUE(options!C196:C205),_xlfn.UNIQUE(options!C196:C205)&lt;&gt;"","")</f>
        <v/>
      </c>
    </row>
    <row r="197" spans="2:6">
      <c r="B197" t="str">
        <v>196,Bentley,Continental Flying Spur,2013,flex-fuel (premium unleaded required/E85),AUTOMATIC,552,184200,195</v>
      </c>
      <c r="C197" t="str">
        <v>30993081,993,1255</v>
      </c>
      <c r="D197" t="str">
        <v>61077080,flex-fuel (premium unleaded required/E85),8,0,4588.83681295271,7211,6670,10.6998108671566</v>
      </c>
      <c r="F197" s="5" t="str" cm="1">
        <f t="array" ref="F197">_xlfn._xlws.FILTER(_xlfn.UNIQUE(options!C197:C206),_xlfn.UNIQUE(options!C197:C206)&lt;&gt;"","")</f>
        <v/>
      </c>
    </row>
    <row r="198" spans="2:6">
      <c r="B198" t="str">
        <v>197,Bentley,Continental Flying Spur Speed,2011,premium unleaded (required),AUTOMATIC,600,206600,|n</v>
      </c>
      <c r="C198" t="str">
        <v>10646061,646,770</v>
      </c>
      <c r="D198" t="str">
        <v>40403050,diesel,5,0,2408.84638374178,5123,4616,16.8306646264135</v>
      </c>
      <c r="F198" s="5" t="str" cm="1">
        <f t="array" ref="F198">_xlfn._xlws.FILTER(_xlfn.UNIQUE(options!C198:C207),_xlfn.UNIQUE(options!C198:C207)&lt;&gt;"","")</f>
        <v/>
      </c>
    </row>
    <row r="199" spans="2:6">
      <c r="B199" t="str">
        <v>198,Bentley,Continental Flying Spur Speed,2012,flex-fuel (premium unleaded required/E85),AUTOMATIC,600,209600,|n</v>
      </c>
      <c r="C199" t="str">
        <v>31469101,1469,1532</v>
      </c>
      <c r="D199" t="str">
        <v>11130081,premium unleaded (recommended),8,1,4484.12698412698,6421.8,5533.8,11.4786711763493</v>
      </c>
      <c r="F199" s="5" t="str" cm="1">
        <f t="array" ref="F199">_xlfn._xlws.FILTER(_xlfn.UNIQUE(options!C199:C208),_xlfn.UNIQUE(options!C199:C208)&lt;&gt;"","")</f>
        <v/>
      </c>
    </row>
    <row r="200" spans="2:6">
      <c r="B200" t="str">
        <v>199,Bentley,Continental Flying Spur Speed,2013,flex-fuel (premium unleaded required/E85),AUTOMATIC,600,209600,198</v>
      </c>
      <c r="C200" t="str">
        <v>81306081,1306,1493</v>
      </c>
      <c r="D200" t="str">
        <v>50364050,flex-fuel (premium unleaded recommended/E85),5,0,2227.66217870257,6576,5999,15.6212674147196</v>
      </c>
      <c r="F200" s="5" t="str" cm="1">
        <f t="array" ref="F200">_xlfn._xlws.FILTER(_xlfn.UNIQUE(options!C200:C209),_xlfn.UNIQUE(options!C200:C209)&lt;&gt;"","")</f>
        <v/>
      </c>
    </row>
    <row r="201" spans="2:6">
      <c r="B201" t="str">
        <v>200,Bentley,Continental GT,2014,flex-fuel (premium unleaded required/E85),AUTOMATIC,567,198600,|n</v>
      </c>
      <c r="C201" t="str">
        <v>60968080,968,1138</v>
      </c>
      <c r="D201" t="str">
        <v>10957081,premium unleaded (recommended),8,1,4092.62941817949,6331.5,5351.5,12.202099652626</v>
      </c>
      <c r="F201" s="5" t="str" cm="1">
        <f t="array" ref="F201">_xlfn._xlws.FILTER(_xlfn.UNIQUE(options!C201:C210),_xlfn.UNIQUE(options!C201:C210)&lt;&gt;"","")</f>
        <v/>
      </c>
    </row>
    <row r="202" spans="2:6">
      <c r="B202" t="str">
        <v>201,Bentley,Continental GT,2014,premium unleaded (required),AUTOMATIC,521,196500,|n</v>
      </c>
      <c r="C202" t="str">
        <v>50913080,913,1008</v>
      </c>
      <c r="D202" t="str">
        <v>40984081,diesel,8,1,4157.68791988845,5493.6,4657.6,14.3498703583601</v>
      </c>
      <c r="F202" s="5" t="str" cm="1">
        <f t="array" ref="F202">_xlfn._xlws.FILTER(_xlfn.UNIQUE(options!C202:C211),_xlfn.UNIQUE(options!C202:C211)&lt;&gt;"","")</f>
        <v/>
      </c>
    </row>
    <row r="203" spans="2:6">
      <c r="B203" t="str">
        <v>202,Bentley,Continental GT,2015,flex-fuel (premium unleaded required/E85),AUTOMATIC,626,250100,|n</v>
      </c>
      <c r="C203" t="str">
        <v>21184080,1184,1518</v>
      </c>
      <c r="D203" t="str">
        <v>50580060,flex-fuel (premium unleaded recommended/E85),6,0,3135.13513513513,7496,6964,13.3013000096833</v>
      </c>
      <c r="F203" s="5" t="str" cm="1">
        <f t="array" ref="F203">_xlfn._xlws.FILTER(_xlfn.UNIQUE(options!C203:C212),_xlfn.UNIQUE(options!C203:C212)&lt;&gt;"","")</f>
        <v/>
      </c>
    </row>
    <row r="204" spans="2:6">
      <c r="B204" t="str">
        <v>203,Bentley,Continental GT,2015,premium unleaded (required),AUTOMATIC,521,219400,|n</v>
      </c>
      <c r="C204" t="str">
        <v>41154080,1154,1728</v>
      </c>
      <c r="D204" t="str">
        <v>40618060,diesel,6,0,3273.30508474576,5521,4728,14.4568200587512</v>
      </c>
      <c r="F204" s="5" t="str" cm="1">
        <f t="array" ref="F204">_xlfn._xlws.FILTER(_xlfn.UNIQUE(options!C204:C213),_xlfn.UNIQUE(options!C204:C213)&lt;&gt;"","")</f>
        <v/>
      </c>
    </row>
    <row r="205" spans="2:6">
      <c r="B205" t="str">
        <v>204,Bentley,Continental GT,2016,premium unleaded (required),AUTOMATIC,626,263400,203</v>
      </c>
      <c r="C205" t="str">
        <v>70232731,232,348</v>
      </c>
      <c r="D205" t="str">
        <v>60619061,flex-fuel (premium unleaded required/E85),6,1,3120.82482543044,6809.25,6212.25,16.0379919835591</v>
      </c>
      <c r="F205" s="5" t="str" cm="1">
        <f t="array" ref="F205">_xlfn._xlws.FILTER(_xlfn.UNIQUE(options!C205:C214),_xlfn.UNIQUE(options!C205:C214)&lt;&gt;"","")</f>
        <v/>
      </c>
    </row>
    <row r="206" spans="2:6">
      <c r="B206" t="str">
        <v>205,Bentley,Continental GT Speed,2010,premium unleaded (required),AUTOMATIC,600,207700,|n</v>
      </c>
      <c r="C206" t="str">
        <v>70802497,802,1202</v>
      </c>
      <c r="D206" t="str">
        <v>10691061,premium unleaded (recommended),6,1,3355.91656346373,6429.15,5920.15,14.0359804369604</v>
      </c>
      <c r="F206" s="5" t="str" cm="1">
        <f t="array" ref="F206">_xlfn._xlws.FILTER(_xlfn.UNIQUE(options!C206:C215),_xlfn.UNIQUE(options!C206:C215)&lt;&gt;"","")</f>
        <v/>
      </c>
    </row>
    <row r="207" spans="2:6">
      <c r="B207" t="str">
        <v>206,Bentley,Continental GT Speed,2014,flex-fuel (premium unleaded required/E85),AUTOMATIC,616,217000,|n</v>
      </c>
      <c r="C207" t="str">
        <v>81307100,1307,1735</v>
      </c>
      <c r="D207" t="str">
        <v>31085081,premium unleaded (required),8,1,4387.82731776362,6436.5,5775.5,11.8820113916435</v>
      </c>
      <c r="F207" s="5" t="str" cm="1">
        <f t="array" ref="F207">_xlfn._xlws.FILTER(_xlfn.UNIQUE(options!C207:C216),_xlfn.UNIQUE(options!C207:C216)&lt;&gt;"","")</f>
        <v/>
      </c>
    </row>
    <row r="208" spans="2:6">
      <c r="B208" t="str">
        <v>207,Bentley,Continental GT Speed Convertible,2014,flex-fuel (premium unleaded required/E85),AUTOMATIC,626,238700,|n</v>
      </c>
      <c r="C208" t="str">
        <v>40516051,516,680</v>
      </c>
      <c r="D208" t="str">
        <v>60907081,flex-fuel (premium unleaded required/E85),8,1,3967.88940656648,6776.7,5852.7,13.6773990925221</v>
      </c>
      <c r="F208" s="5" t="str" cm="1">
        <f t="array" ref="F208">_xlfn._xlws.FILTER(_xlfn.UNIQUE(options!C208:C217),_xlfn.UNIQUE(options!C208:C217)&lt;&gt;"","")</f>
        <v/>
      </c>
    </row>
    <row r="209" spans="2:6">
      <c r="B209" t="str">
        <v>208,Bentley,Continental GT3-R,2015,premium unleaded (required),AUTOMATIC,572,337000,|n</v>
      </c>
      <c r="C209" t="str">
        <v>11012080,1012,1266</v>
      </c>
      <c r="D209" t="str">
        <v>21233081,regular unleaded,8,1,4691.51304149307,7367.85,6429.85,11.0079466936588</v>
      </c>
      <c r="F209" s="5" t="str" cm="1">
        <f t="array" ref="F209">_xlfn._xlws.FILTER(_xlfn.UNIQUE(options!C209:C218),_xlfn.UNIQUE(options!C209:C218)&lt;&gt;"","")</f>
        <v/>
      </c>
    </row>
    <row r="210" spans="2:6">
      <c r="B210" t="str">
        <v>209,Bentley,Continental GTC,2012,flex-fuel (premium unleaded required/E85),AUTOMATIC,567,212800,|n</v>
      </c>
      <c r="C210" t="str">
        <v>31262080,1262,1440</v>
      </c>
      <c r="D210" t="str">
        <v>50998081,flex-fuel (premium unleaded recommended/E85),8,1,4190.81212732006,6808.2,6162.2,12.847902017052</v>
      </c>
      <c r="F210" s="5" t="str" cm="1">
        <f t="array" ref="F210">_xlfn._xlws.FILTER(_xlfn.UNIQUE(options!C210:C219),_xlfn.UNIQUE(options!C210:C219)&lt;&gt;"","")</f>
        <v/>
      </c>
    </row>
    <row r="211" spans="2:6">
      <c r="B211" t="str">
        <v>210,Bentley,Continental GTC,2013,flex-fuel (premium unleaded required/E85),AUTOMATIC,567,212800,209</v>
      </c>
      <c r="C211" t="str">
        <v>31254080,1254,1508</v>
      </c>
      <c r="D211" t="str">
        <v>80085031,flex-fuel (unleaded/E85),3,1,597.434545774029,7373.1,6478.1,25.4606749730601</v>
      </c>
      <c r="F211" s="5" t="str" cm="1">
        <f t="array" ref="F211">_xlfn._xlws.FILTER(_xlfn.UNIQUE(options!C211:C220),_xlfn.UNIQUE(options!C211:C220)&lt;&gt;"","")</f>
        <v/>
      </c>
    </row>
    <row r="212" spans="2:6">
      <c r="B212" t="str">
        <v>211,Bentley,Continental GTC,2013,premium unleaded (required),AUTOMATIC,500,191400,|n</v>
      </c>
      <c r="C212" t="str">
        <v>71053450,1053,1579</v>
      </c>
      <c r="D212" t="str">
        <v>81468100,flex-fuel (unleaded/E85),10,0,5361.57779401023,6710,5880,9.01575467115651</v>
      </c>
      <c r="F212" s="5" t="str" cm="1">
        <f t="array" ref="F212">_xlfn._xlws.FILTER(_xlfn.UNIQUE(options!C212:C221),_xlfn.UNIQUE(options!C212:C221)&lt;&gt;"","")</f>
        <v/>
      </c>
    </row>
    <row r="213" spans="2:6">
      <c r="B213" t="str">
        <v>212,Bentley,Continental GTC,2014,flex-fuel (premium unleaded required/E85),AUTOMATIC,567,218500,|n</v>
      </c>
      <c r="C213" t="str">
        <v>71452400,1452,2177</v>
      </c>
      <c r="D213" t="str">
        <v>40876081,diesel,8,1,3887.63147383837,5542.95,4893.95,14.9762818880537</v>
      </c>
      <c r="F213" s="5" t="str" cm="1">
        <f t="array" ref="F213">_xlfn._xlws.FILTER(_xlfn.UNIQUE(options!C213:C222),_xlfn.UNIQUE(options!C213:C222)&lt;&gt;"","")</f>
        <v/>
      </c>
    </row>
    <row r="214" spans="2:6">
      <c r="B214" t="str">
        <v>213,Bentley,Continental GTC,2014,premium unleaded (required),AUTOMATIC,521,216200,|n</v>
      </c>
      <c r="C214" t="str">
        <v>70827491,827,1240</v>
      </c>
      <c r="D214" t="str">
        <v>30225041,premium unleaded (required),4,1,1433.34925943622,7718.55,6772.55,20.5229265405046</v>
      </c>
      <c r="F214" s="5" t="str" cm="1">
        <f t="array" ref="F214">_xlfn._xlws.FILTER(_xlfn.UNIQUE(options!C214:C223),_xlfn.UNIQUE(options!C214:C223)&lt;&gt;"","")</f>
        <v/>
      </c>
    </row>
    <row r="215" spans="2:6">
      <c r="B215" t="str">
        <v>214,Bentley,Continental GTC Speed,2010,premium unleaded (required),AUTOMATIC,600,231400,|n</v>
      </c>
      <c r="C215" t="str">
        <v>70963465,963,1444</v>
      </c>
      <c r="D215" t="str">
        <v>11340081,premium unleaded (recommended),8,1,4889.61868272213,7278.6,6456.6,10.7869970905323</v>
      </c>
      <c r="F215" s="5" t="str" cm="1">
        <f t="array" ref="F215">_xlfn._xlws.FILTER(_xlfn.UNIQUE(options!C215:C224),_xlfn.UNIQUE(options!C215:C224)&lt;&gt;"","")</f>
        <v/>
      </c>
    </row>
    <row r="216" spans="2:6">
      <c r="B216" t="str">
        <v>215,Bentley,Continental GTC Speed,2011,flex-fuel (premium unleaded required/E85),AUTOMATIC,600,236100,|n</v>
      </c>
      <c r="C216" t="str">
        <v>21124081,1124,1338</v>
      </c>
      <c r="D216" t="str">
        <v>50953081,flex-fuel (premium unleaded recommended/E85),8,1,4082.85671443566,7211.4,6350.4,13.0679104403077</v>
      </c>
      <c r="F216" s="5" t="str" cm="1">
        <f t="array" ref="F216">_xlfn._xlws.FILTER(_xlfn.UNIQUE(options!C216:C225),_xlfn.UNIQUE(options!C216:C225)&lt;&gt;"","")</f>
        <v/>
      </c>
    </row>
    <row r="217" spans="2:6">
      <c r="B217" t="str">
        <v>216,Bentley,Continental Supersports,2010,flex-fuel (premium unleaded required/E85),AUTOMATIC,621,267000,|n</v>
      </c>
      <c r="C217" t="str">
        <v>50596060,596,793</v>
      </c>
      <c r="D217" t="str">
        <v>40575060,diesel,6,0,3116.53116531165,5342,4472,14.8233998657506</v>
      </c>
      <c r="F217" s="5" t="str" cm="1">
        <f t="array" ref="F217">_xlfn._xlws.FILTER(_xlfn.UNIQUE(options!C217:C226),_xlfn.UNIQUE(options!C217:C226)&lt;&gt;"","")</f>
        <v/>
      </c>
    </row>
    <row r="218" spans="2:6">
      <c r="B218" t="str">
        <v>217,Bentley,Continental Supersports,2011,flex-fuel (premium unleaded required/E85),AUTOMATIC,621,267000,216</v>
      </c>
      <c r="C218" t="str">
        <v>50857080,857,1041</v>
      </c>
      <c r="D218" t="str">
        <v>21178080,regular unleaded,8,0,4812.09150326797,6025,5055,9.32753526130895</v>
      </c>
      <c r="F218" s="5" t="str" cm="1">
        <f t="array" ref="F218">_xlfn._xlws.FILTER(_xlfn.UNIQUE(options!C218:C227),_xlfn.UNIQUE(options!C218:C227)&lt;&gt;"","")</f>
        <v/>
      </c>
    </row>
    <row r="219" spans="2:6">
      <c r="B219" t="str">
        <v>218,Bentley,Continental Supersports,2012,flex-fuel (premium unleaded required/E85),AUTOMATIC,621,267000,217</v>
      </c>
      <c r="C219" t="str">
        <v>60757081,757,946</v>
      </c>
      <c r="D219" t="str">
        <v>21413100,regular unleaded,10,0,5266.4927320164,6485,5931,8.54187768961931</v>
      </c>
      <c r="F219" s="5" t="str" cm="1">
        <f t="array" ref="F219">_xlfn._xlws.FILTER(_xlfn.UNIQUE(options!C219:C228),_xlfn.UNIQUE(options!C219:C228)&lt;&gt;"","")</f>
        <v/>
      </c>
    </row>
    <row r="220" spans="2:6">
      <c r="B220" t="str">
        <v>219,Bentley,Continental Supersports Convertible,2011,flex-fuel (premium unleaded required/E85),AUTOMATIC,621,280400,|n</v>
      </c>
      <c r="C220" t="str">
        <v>81007081,1007,1159</v>
      </c>
      <c r="D220" t="str">
        <v>41332081,diesel,8,1,4875.37059404853,5641.65,4892.65,12.8440186504181</v>
      </c>
      <c r="F220" s="5" t="str" cm="1">
        <f t="array" ref="F220">_xlfn._xlws.FILTER(_xlfn.UNIQUE(options!C220:C229),_xlfn.UNIQUE(options!C220:C229)&lt;&gt;"","")</f>
        <v/>
      </c>
    </row>
    <row r="221" spans="2:6">
      <c r="B221" t="str">
        <v>220,Bentley,Continental Supersports Convertible,2012,flex-fuel (premium unleaded required/E85),AUTOMATIC,621,280400,219</v>
      </c>
      <c r="C221" t="str">
        <v>10648060,648,803</v>
      </c>
      <c r="D221" t="str">
        <v>60103030,flex-fuel (premium unleaded required/E85),3,0,750.182083029862,6533,5670,21.4810648004414</v>
      </c>
      <c r="F221" s="5" t="str" cm="1">
        <f t="array" ref="F221">_xlfn._xlws.FILTER(_xlfn.UNIQUE(options!C221:C230),_xlfn.UNIQUE(options!C221:C230)&lt;&gt;"","")</f>
        <v/>
      </c>
    </row>
    <row r="222" spans="2:6">
      <c r="B222" t="str">
        <v>221,Bentley,Flying Spur,2014,flex-fuel (premium unleaded required/E85),AUTOMATIC,616,200500,|n</v>
      </c>
      <c r="C222" t="str">
        <v>61382081,1382,1823</v>
      </c>
      <c r="D222" t="str">
        <v>40567060,diesel,6,0,3086.55416439848,5787,5256,14.8949756745794</v>
      </c>
      <c r="F222" s="5" t="str" cm="1">
        <f t="array" ref="F222">_xlfn._xlws.FILTER(_xlfn.UNIQUE(options!C222:C231),_xlfn.UNIQUE(options!C222:C231)&lt;&gt;"","")</f>
        <v/>
      </c>
    </row>
    <row r="223" spans="2:6">
      <c r="B223" t="str">
        <v>222,Bentley,Flying Spur,2015,flex-fuel (premium unleaded required/E85),AUTOMATIC,616,215800,221</v>
      </c>
      <c r="C223" t="str">
        <v>40593060,593,1052</v>
      </c>
      <c r="D223" t="str">
        <v>40870080,diesel,8,0,4065.42056074766,4887,4209,12.5117144579772</v>
      </c>
      <c r="F223" s="5" t="str" cm="1">
        <f t="array" ref="F223">_xlfn._xlws.FILTER(_xlfn.UNIQUE(options!C223:C232),_xlfn.UNIQUE(options!C223:C232)&lt;&gt;"","")</f>
        <v/>
      </c>
    </row>
    <row r="224" spans="2:6">
      <c r="B224" t="str">
        <v>223,Bentley,Flying Spur,2015,premium unleaded (required),AUTOMATIC,500,195100,|n</v>
      </c>
      <c r="C224" t="str">
        <v>71396406,1396,2093</v>
      </c>
      <c r="D224" t="str">
        <v>50778080,flex-fuel (premium unleaded recommended/E85),8,0,3798.828125,7462,6960,11.7292491158102</v>
      </c>
      <c r="F224" s="5" t="str" cm="1">
        <f t="array" ref="F224">_xlfn._xlws.FILTER(_xlfn.UNIQUE(options!C224:C233),_xlfn.UNIQUE(options!C224:C233)&lt;&gt;"","")</f>
        <v/>
      </c>
    </row>
    <row r="225" spans="2:6">
      <c r="B225" t="str">
        <v>224,Bentley,Flying Spur,2016,premium unleaded (required),AUTOMATIC,616,222300,223</v>
      </c>
      <c r="C225" t="str">
        <v>70829491,829,1243</v>
      </c>
      <c r="D225" t="str">
        <v>21310100,regular unleaded,10,0,5077.51937984496,7033,6387,8.7783412894525</v>
      </c>
      <c r="F225" s="5" t="str" cm="1">
        <f t="array" ref="F225">_xlfn._xlws.FILTER(_xlfn.UNIQUE(options!C225:C234),_xlfn.UNIQUE(options!C225:C234)&lt;&gt;"","")</f>
        <v/>
      </c>
    </row>
    <row r="226" spans="2:6">
      <c r="B226" t="str">
        <v>225,Bentley,Mulsanne,2014,premium unleaded (required),AUTOMATIC,505,298900,|n</v>
      </c>
      <c r="C226" t="str">
        <v>20059030,59,75</v>
      </c>
      <c r="D226" t="str">
        <v>60804081,flex-fuel (premium unleaded required/E85),8,1,3691.96859071497,7211.4,6336.4,14.2942001168933</v>
      </c>
      <c r="F226" s="5" t="str" cm="1">
        <f t="array" ref="F226">_xlfn._xlws.FILTER(_xlfn.UNIQUE(options!C226:C235),_xlfn.UNIQUE(options!C226:C235)&lt;&gt;"","")</f>
        <v/>
      </c>
    </row>
    <row r="227" spans="2:6">
      <c r="B227" t="str">
        <v>226,Bentley,Mulsanne,2015,premium unleaded (required),AUTOMATIC,505,303700,225</v>
      </c>
      <c r="C227" t="str">
        <v>60417050,417,493</v>
      </c>
      <c r="D227" t="str">
        <v>11406100,premium unleaded (recommended),10,0,5254.11061285501,6565,5938,8.64269408963594</v>
      </c>
      <c r="F227" s="5" t="str" cm="1">
        <f t="array" ref="F227">_xlfn._xlws.FILTER(_xlfn.UNIQUE(options!C227:C236),_xlfn.UNIQUE(options!C227:C236)&lt;&gt;"","")</f>
        <v/>
      </c>
    </row>
    <row r="228" spans="2:6">
      <c r="B228" t="str">
        <v>227,Bentley,Mulsanne,2016,premium unleaded (required),AUTOMATIC,530,335600,226</v>
      </c>
      <c r="C228" t="str">
        <v>30849080,849,986</v>
      </c>
      <c r="D228" t="str">
        <v>81024080,flex-fuel (unleaded/E85),8,0,4463.81865736704,7082,6126,10.5075097615533</v>
      </c>
      <c r="F228" s="5" t="str" cm="1">
        <f t="array" ref="F228">_xlfn._xlws.FILTER(_xlfn.UNIQUE(options!C228:C237),_xlfn.UNIQUE(options!C228:C237)&lt;&gt;"","")</f>
        <v/>
      </c>
    </row>
    <row r="229" spans="2:6">
      <c r="B229" t="str">
        <v>228,Bentley,Supersports Convertible ISR,2013,flex-fuel (premium unleaded required/E85),AUTOMATIC,631,291900,|n</v>
      </c>
      <c r="C229" t="str">
        <v>61077080,1077,1150</v>
      </c>
      <c r="D229" t="str">
        <v>21218081,regular unleaded,8,1,4662.37942122187,6615,5911,11.0572265536822</v>
      </c>
      <c r="F229" s="5" t="str" cm="1">
        <f t="array" ref="F229">_xlfn._xlws.FILTER(_xlfn.UNIQUE(options!C229:C238),_xlfn.UNIQUE(options!C229:C238)&lt;&gt;"","")</f>
        <v/>
      </c>
    </row>
    <row r="230" spans="2:6">
      <c r="B230" t="str">
        <v>229,BMW,1 Series,2011,premium unleaded (required),MANUAL,300,40650,|n</v>
      </c>
      <c r="C230" t="str">
        <v>40403050,403,622</v>
      </c>
      <c r="D230" t="str">
        <v>21316081,regular unleaded,8,1,4846.6099510183,7041.3,6124.3,10.7502808524113</v>
      </c>
      <c r="F230" s="5" t="str" cm="1">
        <f t="array" ref="F230">_xlfn._xlws.FILTER(_xlfn.UNIQUE(options!C230:C239),_xlfn.UNIQUE(options!C230:C239)&lt;&gt;"","")</f>
        <v/>
      </c>
    </row>
    <row r="231" spans="2:6">
      <c r="B231" t="str">
        <v>230,BMW,1 Series,2012,premium unleaded (required),MANUAL,300,44100,229</v>
      </c>
      <c r="C231" t="str">
        <v>11130081,1130,1454</v>
      </c>
      <c r="D231" t="str">
        <v>31323081,premium unleaded (required),8,1,4859.23640570767,7523.25,6883.25,11.0515340201397</v>
      </c>
      <c r="F231" s="5" t="str" cm="1">
        <f t="array" ref="F231">_xlfn._xlws.FILTER(_xlfn.UNIQUE(options!C231:C240),_xlfn.UNIQUE(options!C231:C240)&lt;&gt;"","")</f>
        <v/>
      </c>
    </row>
    <row r="232" spans="2:6">
      <c r="B232" t="str">
        <v>231,BMW,1 Series,2013,premium unleaded (required),MANUAL,320,48250,230</v>
      </c>
      <c r="C232" t="str">
        <v>50364050,364,432</v>
      </c>
      <c r="D232" t="str">
        <v>60448051,flex-fuel (premium unleaded required/E85),5,1,2483.50795498642,7661.85,7023.85,18.0700812021634</v>
      </c>
      <c r="F232" s="5" t="str" cm="1">
        <f t="array" ref="F232">_xlfn._xlws.FILTER(_xlfn.UNIQUE(options!C232:C241),_xlfn.UNIQUE(options!C232:C241)&lt;&gt;"","")</f>
        <v/>
      </c>
    </row>
    <row r="233" spans="2:6">
      <c r="B233" t="str">
        <v>232,BMW,1 Series M,2011,premium unleaded (required),MANUAL,335,46135,|n</v>
      </c>
      <c r="C233" t="str">
        <v>10957081,957,1273</v>
      </c>
      <c r="D233" t="str">
        <v>61391081,flex-fuel (premium unleaded required/E85),8,1,4978.43632003722,7280.7,6755.7,11.6963871889136</v>
      </c>
      <c r="F233" s="5" t="str" cm="1">
        <f t="array" ref="F233">_xlfn._xlws.FILTER(_xlfn.UNIQUE(options!C233:C242),_xlfn.UNIQUE(options!C233:C242)&lt;&gt;"","")</f>
        <v/>
      </c>
    </row>
    <row r="234" spans="2:6">
      <c r="B234" t="str">
        <v>233,BMW,2 Series,2016,premium unleaded (required),AUTOMATIC,320,50750,|n</v>
      </c>
      <c r="C234" t="str">
        <v>40984081,984,1504</v>
      </c>
      <c r="D234" t="str">
        <v>10668060,premium unleaded (recommended),6,0,3446.8524251806,6784,6007,11.8385429132706</v>
      </c>
      <c r="F234" s="5" t="str" cm="1">
        <f t="array" ref="F234">_xlfn._xlws.FILTER(_xlfn.UNIQUE(options!C234:C243),_xlfn.UNIQUE(options!C234:C243)&lt;&gt;"","")</f>
        <v/>
      </c>
    </row>
    <row r="235" spans="2:6">
      <c r="B235" t="str">
        <v>234,BMW,2 Series,2016,premium unleaded (required),MANUAL,240,32850,|n</v>
      </c>
      <c r="C235" t="str">
        <v>50580060,580,593</v>
      </c>
      <c r="D235" t="str">
        <v>61437100,flex-fuel (premium unleaded required/E85),10,0,5308.45954931659,6810,5847,9.42441178334717</v>
      </c>
      <c r="F235" s="5" t="str" cm="1">
        <f t="array" ref="F235">_xlfn._xlws.FILTER(_xlfn.UNIQUE(options!C235:C244),_xlfn.UNIQUE(options!C235:C244)&lt;&gt;"","")</f>
        <v/>
      </c>
    </row>
    <row r="236" spans="2:6">
      <c r="B236" t="str">
        <v>235,BMW,2 Series,2017,premium unleaded (recommended),AUTOMATIC,335,51050,|n</v>
      </c>
      <c r="C236" t="str">
        <v>40618060,618,931</v>
      </c>
      <c r="D236" t="str">
        <v>80840081,flex-fuel (unleaded/E85),8,1,3791.4691943128,7271.25,6279.25,13.5606009443066</v>
      </c>
      <c r="F236" s="5" t="str" cm="1">
        <f t="array" ref="F236">_xlfn._xlws.FILTER(_xlfn.UNIQUE(options!C236:C245),_xlfn.UNIQUE(options!C236:C245)&lt;&gt;"","")</f>
        <v/>
      </c>
    </row>
    <row r="237" spans="2:6">
      <c r="B237" t="str">
        <v>236,BMW,3 Series,2015,diesel,AUTOMATIC,180,43450,|n</v>
      </c>
      <c r="C237" t="str">
        <v>60619061,619,710</v>
      </c>
      <c r="D237" t="str">
        <v>50815081,flex-fuel (premium unleaded recommended/E85),8,1,3722.73609683682,6909,6246,13.8391671858384</v>
      </c>
      <c r="F237" s="5" t="str" cm="1">
        <f t="array" ref="F237">_xlfn._xlws.FILTER(_xlfn.UNIQUE(options!C237:C246),_xlfn.UNIQUE(options!C237:C246)&lt;&gt;"","")</f>
        <v/>
      </c>
    </row>
    <row r="238" spans="2:6">
      <c r="B238" t="str">
        <v>237,BMW,3 Series,2015,premium unleaded (required),AUTOMATIC,335,50150,|n</v>
      </c>
      <c r="C238" t="str">
        <v>10691061,691,831</v>
      </c>
      <c r="D238" t="str">
        <v>51056081,flex-fuel (premium unleaded recommended/E85),8,1,4323.79314580518,7234.5,6243.5,12.5835557983441</v>
      </c>
      <c r="F238" s="5" t="str" cm="1">
        <f t="array" ref="F238">_xlfn._xlws.FILTER(_xlfn.UNIQUE(options!C238:C247),_xlfn.UNIQUE(options!C238:C247)&lt;&gt;"","")</f>
        <v/>
      </c>
    </row>
    <row r="239" spans="2:6">
      <c r="B239" t="str">
        <v>238,BMW,3 Series,2016,diesel,AUTOMATIC,180,44150,|n</v>
      </c>
      <c r="C239" t="str">
        <v>31085081,1085,1338</v>
      </c>
      <c r="D239" t="str">
        <v>21417081,regular unleaded,8,1,5022.41834582735,6547.8,5735.8,10.4674129981601</v>
      </c>
      <c r="F239" s="5" t="str" cm="1">
        <f t="array" ref="F239">_xlfn._xlws.FILTER(_xlfn.UNIQUE(options!C239:C248),_xlfn.UNIQUE(options!C239:C248)&lt;&gt;"","")</f>
        <v/>
      </c>
    </row>
    <row r="240" spans="2:6">
      <c r="B240" t="str">
        <v>239,BMW,3 Series,2016,premium unleaded (required),AUTOMATIC,320,47800,|n</v>
      </c>
      <c r="C240" t="str">
        <v>60907081,907,1104</v>
      </c>
      <c r="D240" t="str">
        <v>10393050,premium unleaded (recommended),5,0,2363.19903788334,6626,6019,14.2755458485556</v>
      </c>
      <c r="F240" s="5" t="str" cm="1">
        <f t="array" ref="F240">_xlfn._xlws.FILTER(_xlfn.UNIQUE(options!C240:C249),_xlfn.UNIQUE(options!C240:C249)&lt;&gt;"","")</f>
        <v/>
      </c>
    </row>
    <row r="241" spans="2:6">
      <c r="B241" t="str">
        <v>240,BMW,3 Series,2016,premium unleaded (required),MANUAL,240,38350,|n</v>
      </c>
      <c r="C241" t="str">
        <v>21233081,1233,1365</v>
      </c>
      <c r="D241" t="str">
        <v>80087031,flex-fuel (unleaded/E85),3,1,610.590588482998,6493.2,5850.2,25.3906637786463</v>
      </c>
      <c r="F241" s="5" t="str" cm="1">
        <f t="array" ref="F241">_xlfn._xlws.FILTER(_xlfn.UNIQUE(options!C241:C250),_xlfn.UNIQUE(options!C241:C250)&lt;&gt;"","")</f>
        <v/>
      </c>
    </row>
    <row r="242" spans="2:6">
      <c r="B242" t="str">
        <v>241,BMW,3 Series,2017,diesel,AUTOMATIC,180,44450,|n</v>
      </c>
      <c r="C242" t="str">
        <v>50998081,998,1153</v>
      </c>
      <c r="D242" t="str">
        <v>61489101,flex-fuel (premium unleaded required/E85),10,1,5139.88850342602,7712.25,6959.25,11.1666813539717</v>
      </c>
      <c r="F242" s="5" t="str" cm="1">
        <f t="array" ref="F242">_xlfn._xlws.FILTER(_xlfn.UNIQUE(options!C242:C251),_xlfn.UNIQUE(options!C242:C251)&lt;&gt;"","")</f>
        <v/>
      </c>
    </row>
    <row r="243" spans="2:6">
      <c r="B243" t="str">
        <v>242,BMW,3 Series,2017,premium unleaded (recommended),AUTOMATIC,320,49900,|n</v>
      </c>
      <c r="C243" t="str">
        <v>80085031,85,93</v>
      </c>
      <c r="D243" t="str">
        <v>11294081,premium unleaded (recommended),8,1,4806.47797340465,7772.1,6892.1,10.9243695776959</v>
      </c>
      <c r="F243" s="5" t="str" cm="1">
        <f t="array" ref="F243">_xlfn._xlws.FILTER(_xlfn.UNIQUE(options!C243:C252),_xlfn.UNIQUE(options!C243:C252)&lt;&gt;"","")</f>
        <v/>
      </c>
    </row>
    <row r="244" spans="2:6">
      <c r="B244" t="str">
        <v>243,BMW,3 Series Gran Turismo,2015,premium unleaded (required),AUTOMATIC,300,47250,|n</v>
      </c>
      <c r="C244" t="str">
        <v>81468100,1468,1778</v>
      </c>
      <c r="D244" t="str">
        <v>30733061,premium unleaded (required),6,1,3485.24831799919,6412.35,5688.35,14.0140579448418</v>
      </c>
      <c r="F244" s="5" t="str" cm="1">
        <f t="array" ref="F244">_xlfn._xlws.FILTER(_xlfn.UNIQUE(options!C244:C253),_xlfn.UNIQUE(options!C244:C253)&lt;&gt;"","")</f>
        <v/>
      </c>
    </row>
    <row r="245" spans="2:6">
      <c r="B245" t="str">
        <v>244,BMW,3 Series Gran Turismo,2016,premium unleaded (required),AUTOMATIC,300,49200,243</v>
      </c>
      <c r="C245" t="str">
        <v>40876081,876,1275</v>
      </c>
      <c r="D245" t="str">
        <v>31001081,premium unleaded (required),8,1,4197.85703801556,7119,6231,12.2395619844551</v>
      </c>
      <c r="F245" s="5" t="str" cm="1">
        <f t="array" ref="F245">_xlfn._xlws.FILTER(_xlfn.UNIQUE(options!C245:C254),_xlfn.UNIQUE(options!C245:C254)&lt;&gt;"","")</f>
        <v/>
      </c>
    </row>
    <row r="246" spans="2:6">
      <c r="B246" t="str">
        <v>245,BMW,3 Series Gran Turismo,2017,premium unleaded (required),AUTOMATIC,320,49650,244</v>
      </c>
      <c r="C246" t="str">
        <v>30225041,225,237</v>
      </c>
      <c r="D246" t="str">
        <v>20222041,regular unleaded,4,1,1417.08157793949,6541.5,5939.5,19.9873203996728</v>
      </c>
      <c r="F246" s="5" t="str" cm="1">
        <f t="array" ref="F246">_xlfn._xlws.FILTER(_xlfn.UNIQUE(options!C246:C255),_xlfn.UNIQUE(options!C246:C255)&lt;&gt;"","")</f>
        <v/>
      </c>
    </row>
    <row r="247" spans="2:6">
      <c r="B247" t="str">
        <v>246,BMW,4 Series,2015,premium unleaded (required),AUTOMATIC,300,56900,|n</v>
      </c>
      <c r="C247" t="str">
        <v>11340081,1340,1478</v>
      </c>
      <c r="D247" t="str">
        <v>51026080,flex-fuel (premium unleaded recommended/E85),8,0,4468.64111498258,7400,6544,10.5980970860613</v>
      </c>
      <c r="F247" s="5" t="str" cm="1">
        <f t="array" ref="F247">_xlfn._xlws.FILTER(_xlfn.UNIQUE(options!C247:C256),_xlfn.UNIQUE(options!C247:C256)&lt;&gt;"","")</f>
        <v/>
      </c>
    </row>
    <row r="248" spans="2:6">
      <c r="B248" t="str">
        <v>247,BMW,4 Series,2016,premium unleaded (required),AUTOMATIC,300,58950,246</v>
      </c>
      <c r="C248" t="str">
        <v>50953081,953,1069</v>
      </c>
      <c r="D248" t="str">
        <v>80114030,flex-fuel (unleaded/E85),3,0,823.699421965318,6614,6013,20.4108042848642</v>
      </c>
      <c r="F248" s="5" t="str" cm="1">
        <f t="array" ref="F248">_xlfn._xlws.FILTER(_xlfn.UNIQUE(options!C248:C257),_xlfn.UNIQUE(options!C248:C257)&lt;&gt;"","")</f>
        <v/>
      </c>
    </row>
    <row r="249" spans="2:6">
      <c r="B249" t="str">
        <v>248,BMW,4 Series,2016,premium unleaded (required),MANUAL,240,41850,|n</v>
      </c>
      <c r="C249" t="str">
        <v>40575060,575,916</v>
      </c>
      <c r="D249" t="str">
        <v>20687080,regular unleaded,8,0,3510.47521716914,6625,5652,11.3579589785782</v>
      </c>
      <c r="F249" s="5" t="str" cm="1">
        <f t="array" ref="F249">_xlfn._xlws.FILTER(_xlfn.UNIQUE(options!C249:C258),_xlfn.UNIQUE(options!C249:C258)&lt;&gt;"","")</f>
        <v/>
      </c>
    </row>
    <row r="250" spans="2:6">
      <c r="B250" t="str">
        <v>249,BMW,4 Series,2017,premium unleaded (recommended),AUTOMATIC,320,59300,|n</v>
      </c>
      <c r="C250" t="str">
        <v>21178080,1178,1659</v>
      </c>
      <c r="D250" t="str">
        <v>81206081,flex-fuel (unleaded/E85),8,1,4638.8183706439,7852.95,6982.95,11.874098138561</v>
      </c>
      <c r="F250" s="5" t="str" cm="1">
        <f t="array" ref="F250">_xlfn._xlws.FILTER(_xlfn.UNIQUE(options!C250:C259),_xlfn.UNIQUE(options!C250:C259)&lt;&gt;"","")</f>
        <v/>
      </c>
    </row>
    <row r="251" spans="2:6">
      <c r="B251" t="str">
        <v>250,BMW,4 Series Gran Coupe,2015,premium unleaded (required),AUTOMATIC,300,47800,|n</v>
      </c>
      <c r="C251" t="str">
        <v>21413100,1413,1696</v>
      </c>
      <c r="D251" t="str">
        <v>10279041,premium unleaded (recommended),4,1,1715.39241907221,6977.25,6360.25,19.08127796575</v>
      </c>
      <c r="F251" s="5" t="str" cm="1">
        <f t="array" ref="F251">_xlfn._xlws.FILTER(_xlfn.UNIQUE(options!C251:C260),_xlfn.UNIQUE(options!C251:C260)&lt;&gt;"","")</f>
        <v/>
      </c>
    </row>
    <row r="252" spans="2:6">
      <c r="B252" t="str">
        <v>251,BMW,4 Series Gran Coupe,2016,premium unleaded (required),AUTOMATIC,300,49950,250</v>
      </c>
      <c r="C252" t="str">
        <v>41332081,1332,1939</v>
      </c>
      <c r="D252" t="str">
        <v>30099030,premium unleaded (required),3,0,723.155588020453,7169,6667,20.0393153571987</v>
      </c>
      <c r="F252" s="5" t="str" cm="1">
        <f t="array" ref="F252">_xlfn._xlws.FILTER(_xlfn.UNIQUE(options!C252:C261),_xlfn.UNIQUE(options!C252:C261)&lt;&gt;"","")</f>
        <v/>
      </c>
    </row>
    <row r="253" spans="2:6">
      <c r="B253" t="str">
        <v>252,BMW,4 Series Gran Coupe,2017,premium unleaded (recommended),AUTOMATIC,320,50300,|n</v>
      </c>
      <c r="C253" t="str">
        <v>60103030,103,129</v>
      </c>
      <c r="D253" t="str">
        <v>80948081,flex-fuel (unleaded/E85),8,1,4070.59126626304,7670.25,7064.25,12.9719881507835</v>
      </c>
      <c r="F253" s="5" t="str" cm="1">
        <f t="array" ref="F253">_xlfn._xlws.FILTER(_xlfn.UNIQUE(options!C253:C262),_xlfn.UNIQUE(options!C253:C262)&lt;&gt;"","")</f>
        <v/>
      </c>
    </row>
    <row r="254" spans="2:6">
      <c r="B254" t="str">
        <v>253,BMW,5 Series,2015,diesel,AUTOMATIC,255,59400,|n</v>
      </c>
      <c r="C254" t="str">
        <v>40567060,567,768</v>
      </c>
      <c r="D254" t="str">
        <v>61253080,flex-fuel (premium unleaded required/E85),8,0,4966.30994847404,6753,6021,10.1228114063489</v>
      </c>
      <c r="F254" s="5" t="str" cm="1">
        <f t="array" ref="F254">_xlfn._xlws.FILTER(_xlfn.UNIQUE(options!C254:C263),_xlfn.UNIQUE(options!C254:C263)&lt;&gt;"","")</f>
        <v/>
      </c>
    </row>
    <row r="255" spans="2:6">
      <c r="B255" t="str">
        <v>254,BMW,5 Series,2015,premium unleaded (required),AUTOMATIC,443,67200,|n</v>
      </c>
      <c r="C255" t="str">
        <v>40870080,870,1472</v>
      </c>
      <c r="D255" t="str">
        <v>40967080,diesel,8,0,4322.75368797497,4774,4005,12.0351668501487</v>
      </c>
      <c r="F255" s="5" t="str" cm="1">
        <f t="array" ref="F255">_xlfn._xlws.FILTER(_xlfn.UNIQUE(options!C255:C264),_xlfn.UNIQUE(options!C255:C264)&lt;&gt;"","")</f>
        <v/>
      </c>
    </row>
    <row r="256" spans="2:6">
      <c r="B256" t="str">
        <v>255,BMW,5 Series,2016,diesel,AUTOMATIC,255,59650,|n</v>
      </c>
      <c r="C256" t="str">
        <v>70065895,65,97</v>
      </c>
      <c r="D256" t="str">
        <v>80502060,flex-fuel (unleaded/E85),6,0,2832.95711060948,7480,6742,13.8391072882933</v>
      </c>
      <c r="F256" s="5" t="str" cm="1">
        <f t="array" ref="F256">_xlfn._xlws.FILTER(_xlfn.UNIQUE(options!C256:C265),_xlfn.UNIQUE(options!C256:C265)&lt;&gt;"","")</f>
        <v/>
      </c>
    </row>
    <row r="257" spans="2:6">
      <c r="B257" t="str">
        <v>256,BMW,5 Series,2016,premium unleaded (required),AUTOMATIC,443,68600,|n</v>
      </c>
      <c r="C257" t="str">
        <v>50778080,778,796</v>
      </c>
      <c r="D257" t="str">
        <v>11403081,premium unleaded (recommended),8,1,4998.84203587907,7858.2,6994.2,10.6098428662729</v>
      </c>
      <c r="F257" s="5" t="str" cm="1">
        <f t="array" ref="F257">_xlfn._xlws.FILTER(_xlfn.UNIQUE(options!C257:C266),_xlfn.UNIQUE(options!C257:C266)&lt;&gt;"","")</f>
        <v/>
      </c>
    </row>
    <row r="258" spans="2:6">
      <c r="B258" t="str">
        <v>257,BMW,5 Series Gran Turismo,2015,premium unleaded (required),AUTOMATIC,445,71400,|n</v>
      </c>
      <c r="C258" t="str">
        <v>21310100,1310,1461</v>
      </c>
      <c r="D258" t="str">
        <v>50813081,flex-fuel (premium unleaded recommended/E85),8,1,3717.16617515945,6420.75,5661.75,13.8515706128993</v>
      </c>
      <c r="F258" s="5" t="str" cm="1">
        <f t="array" ref="F258">_xlfn._xlws.FILTER(_xlfn.UNIQUE(options!C258:C267),_xlfn.UNIQUE(options!C258:C267)&lt;&gt;"","")</f>
        <v/>
      </c>
    </row>
    <row r="259" spans="2:6">
      <c r="B259" t="str">
        <v>258,BMW,5 Series Gran Turismo,2016,premium unleaded (required),AUTOMATIC,445,72500,257</v>
      </c>
      <c r="C259" t="str">
        <v>60804081,804,904</v>
      </c>
      <c r="D259" t="str">
        <v>50716061,flex-fuel (premium unleaded recommended/E85),6,1,3433.55872056778,7001.4,6389.4,14.8189197454606</v>
      </c>
      <c r="F259" s="5" t="str" cm="1">
        <f t="array" ref="F259">_xlfn._xlws.FILTER(_xlfn.UNIQUE(options!C259:C268),_xlfn.UNIQUE(options!C259:C268)&lt;&gt;"","")</f>
        <v/>
      </c>
    </row>
    <row r="260" spans="2:6">
      <c r="B260" t="str">
        <v>259,BMW,5 Series Gran Turismo,2017,premium unleaded (required),AUTOMATIC,445,72500,258</v>
      </c>
      <c r="C260" t="str">
        <v>11406100,1406,1686</v>
      </c>
      <c r="D260" t="str">
        <v>31498100,premium unleaded (required),10,0,5411.84971098266,6221,5494,8.61640308650746</v>
      </c>
      <c r="F260" s="5" t="str" cm="1">
        <f t="array" ref="F260">_xlfn._xlws.FILTER(_xlfn.UNIQUE(options!C260:C269),_xlfn.UNIQUE(options!C260:C269)&lt;&gt;"","")</f>
        <v/>
      </c>
    </row>
    <row r="261" spans="2:6">
      <c r="B261" t="str">
        <v>260,BMW,6 Series,2015,premium unleaded (required),AUTOMATIC,445,97900,|n</v>
      </c>
      <c r="C261" t="str">
        <v>81024080,1024,1190</v>
      </c>
      <c r="D261" t="str">
        <v>80134030,flex-fuel (unleaded/E85),3,0,954.415954415954,7243,6293,19.9002496198372</v>
      </c>
      <c r="F261" s="5" t="str" cm="1">
        <f t="array" ref="F261">_xlfn._xlws.FILTER(_xlfn.UNIQUE(options!C261:C270),_xlfn.UNIQUE(options!C261:C270)&lt;&gt;"","")</f>
        <v/>
      </c>
    </row>
    <row r="262" spans="2:6">
      <c r="B262" t="str">
        <v>261,BMW,6 Series,2016,premium unleaded (required),AUTOMATIC,445,99200,260</v>
      </c>
      <c r="C262" t="str">
        <v>71490396,1490,2234</v>
      </c>
      <c r="D262" t="str">
        <v>61071080,flex-fuel (premium unleaded required/E85),8,0,4574.96796240923,7345,6380,10.7218141449668</v>
      </c>
      <c r="F262" s="5" t="str" cm="1">
        <f t="array" ref="F262">_xlfn._xlws.FILTER(_xlfn.UNIQUE(options!C262:C271),_xlfn.UNIQUE(options!C262:C271)&lt;&gt;"","")</f>
        <v/>
      </c>
    </row>
    <row r="263" spans="2:6">
      <c r="B263" t="str">
        <v>262,BMW,6 Series,2017,premium unleaded (required),AUTOMATIC,445,99500,261</v>
      </c>
      <c r="C263" t="str">
        <v>21218081,1218,1467</v>
      </c>
      <c r="D263" t="str">
        <v>30586061,premium unleaded (required),6,1,3006.97865353038,6936.3,6215.3,15.1685675916171</v>
      </c>
      <c r="F263" s="5" t="str" cm="1">
        <f t="array" ref="F263">_xlfn._xlws.FILTER(_xlfn.UNIQUE(options!C263:C272),_xlfn.UNIQUE(options!C263:C272)&lt;&gt;"","")</f>
        <v/>
      </c>
    </row>
    <row r="264" spans="2:6">
      <c r="B264" t="str">
        <v>263,BMW,6 Series Gran Coupe,2015,premium unleaded (required),AUTOMATIC,445,92600,|n</v>
      </c>
      <c r="C264" t="str">
        <v>21316081,1316,1530</v>
      </c>
      <c r="D264" t="str">
        <v>40234040,diesel,4,0,1555.85106382979,5201,4216,19.7419315457421</v>
      </c>
      <c r="F264" s="5" t="str" cm="1">
        <f t="array" ref="F264">_xlfn._xlws.FILTER(_xlfn.UNIQUE(options!C264:C273),_xlfn.UNIQUE(options!C264:C273)&lt;&gt;"","")</f>
        <v/>
      </c>
    </row>
    <row r="265" spans="2:6">
      <c r="B265" t="str">
        <v>264,BMW,6 Series Gran Coupe,2016,premium unleaded (required),AUTOMATIC,445,93900,263</v>
      </c>
      <c r="C265" t="str">
        <v>31323081,1323,1369</v>
      </c>
      <c r="D265" t="str">
        <v>40801080,diesel,8,0,3867.6967648479,5441,4828,12.8951991215035</v>
      </c>
      <c r="F265" s="5" t="str" cm="1">
        <f t="array" ref="F265">_xlfn._xlws.FILTER(_xlfn.UNIQUE(options!C265:C274),_xlfn.UNIQUE(options!C265:C274)&lt;&gt;"","")</f>
        <v/>
      </c>
    </row>
    <row r="266" spans="2:6">
      <c r="B266" t="str">
        <v>265,BMW,6 Series Gran Coupe,2017,premium unleaded (required),AUTOMATIC,445,94200,264</v>
      </c>
      <c r="C266" t="str">
        <v>60448051,448,454</v>
      </c>
      <c r="D266" t="str">
        <v>20861081,regular unleaded,8,1,3847.95870483341,7067.55,6375.55,12.5594684976945</v>
      </c>
      <c r="F266" s="5" t="str" cm="1">
        <f t="array" ref="F266">_xlfn._xlws.FILTER(_xlfn.UNIQUE(options!C266:C275),_xlfn.UNIQUE(options!C266:C275)&lt;&gt;"","")</f>
        <v/>
      </c>
    </row>
    <row r="267" spans="2:6">
      <c r="B267" t="str">
        <v>266,BMW,7 Series,2015,diesel,AUTOMATIC,255,82500,|n</v>
      </c>
      <c r="C267" t="str">
        <v>61391081,1391,1466</v>
      </c>
      <c r="D267" t="str">
        <v>40630061,diesel,6,1,3157.89473684211,6113.1,5385.1,17.2315963644393</v>
      </c>
      <c r="F267" s="5" t="str" cm="1">
        <f t="array" ref="F267">_xlfn._xlws.FILTER(_xlfn.UNIQUE(options!C267:C276),_xlfn.UNIQUE(options!C267:C276)&lt;&gt;"","")</f>
        <v/>
      </c>
    </row>
    <row r="268" spans="2:6">
      <c r="B268" t="str">
        <v>267,BMW,7 Series,2015,premium unleaded (required),AUTOMATIC,535,141200,|n</v>
      </c>
      <c r="C268" t="str">
        <v>70368646,368,552</v>
      </c>
      <c r="D268" t="str">
        <v>80577061,flex-fuel (unleaded/E85),6,1,2975.22365741099,7465.5,6680.5,15.842075319503</v>
      </c>
      <c r="F268" s="5" t="str" cm="1">
        <f t="array" ref="F268">_xlfn._xlws.FILTER(_xlfn.UNIQUE(options!C268:C277),_xlfn.UNIQUE(options!C268:C277)&lt;&gt;"","")</f>
        <v/>
      </c>
    </row>
    <row r="269" spans="2:6">
      <c r="B269" t="str">
        <v>268,BMW,7 Series,2016,premium unleaded (required),AUTOMATIC,445,97400,267</v>
      </c>
      <c r="C269" t="str">
        <v>10668060,668,792</v>
      </c>
      <c r="D269" t="str">
        <v>20762080,regular unleaded,8,0,3750,7469,6818,10.942542731719</v>
      </c>
      <c r="F269" s="5" t="str" cm="1">
        <f t="array" ref="F269">_xlfn._xlws.FILTER(_xlfn.UNIQUE(options!C269:C278),_xlfn.UNIQUE(options!C269:C278)&lt;&gt;"","")</f>
        <v/>
      </c>
    </row>
    <row r="270" spans="2:6">
      <c r="B270" t="str">
        <v>269,BMW,7 Series,2017,premium unleaded (required),AUTOMATIC,445,97600,268</v>
      </c>
      <c r="C270" t="str">
        <v>61437100,1437,1750</v>
      </c>
      <c r="D270" t="str">
        <v>31325081,premium unleaded (required),8,1,4862.83145242683,6356.7,5622.7,11.0454916472192</v>
      </c>
      <c r="F270" s="5" t="str" cm="1">
        <f t="array" ref="F270">_xlfn._xlws.FILTER(_xlfn.UNIQUE(options!C270:C279),_xlfn.UNIQUE(options!C270:C279)&lt;&gt;"","")</f>
        <v/>
      </c>
    </row>
    <row r="271" spans="2:6">
      <c r="B271" t="str">
        <v>270,BMW,ActiveHybrid 5,2014,premium unleaded (required),AUTOMATIC,335,61400,|n</v>
      </c>
      <c r="C271" t="str">
        <v>80840081,840,953</v>
      </c>
      <c r="D271" t="str">
        <v>31139081,premium unleaded (required),8,1,4502.9551878867,6344.1,5710.1,11.6719499644293</v>
      </c>
      <c r="F271" s="5" t="str" cm="1">
        <f t="array" ref="F271">_xlfn._xlws.FILTER(_xlfn.UNIQUE(options!C271:C280),_xlfn.UNIQUE(options!C271:C280)&lt;&gt;"","")</f>
        <v/>
      </c>
    </row>
    <row r="272" spans="2:6">
      <c r="B272" t="str">
        <v>271,BMW,ActiveHybrid 5,2015,premium unleaded (required),AUTOMATIC,335,61900,270</v>
      </c>
      <c r="C272" t="str">
        <v>50815081,815,929</v>
      </c>
      <c r="D272" t="str">
        <v>50740080,flex-fuel (premium unleaded recommended/E85),8,0,3681.592039801,6519,5540,11.9437549822684</v>
      </c>
      <c r="F272" s="5" t="str" cm="1">
        <f t="array" ref="F272">_xlfn._xlws.FILTER(_xlfn.UNIQUE(options!C272:C281),_xlfn.UNIQUE(options!C272:C281)&lt;&gt;"","")</f>
        <v/>
      </c>
    </row>
    <row r="273" spans="2:6">
      <c r="B273" t="str">
        <v>272,BMW,ActiveHybrid 5,2016,premium unleaded (required),AUTOMATIC,335,62100,271</v>
      </c>
      <c r="C273" t="str">
        <v>51056081,1056,1204</v>
      </c>
      <c r="D273" t="str">
        <v>61315100,flex-fuel (premium unleaded required/E85),10,0,5087.04061895551,7191,6358,9.73051530325108</v>
      </c>
      <c r="F273" s="5" t="str" cm="1">
        <f t="array" ref="F273">_xlfn._xlws.FILTER(_xlfn.UNIQUE(options!C273:C282),_xlfn.UNIQUE(options!C273:C282)&lt;&gt;"","")</f>
        <v/>
      </c>
    </row>
    <row r="274" spans="2:6">
      <c r="B274" t="str">
        <v>273,BMW,ActiveHybrid 7,2013,premium unleaded (required),AUTOMATIC,350,84300,|n</v>
      </c>
      <c r="C274" t="str">
        <v>21417081,1417,1759</v>
      </c>
      <c r="D274" t="str">
        <v>41319100,diesel,10,0,5094.63113171109,5553,4981,10.5079078695034</v>
      </c>
      <c r="F274" s="5" t="str" cm="1">
        <f t="array" ref="F274">_xlfn._xlws.FILTER(_xlfn.UNIQUE(options!C274:C283),_xlfn.UNIQUE(options!C274:C283)&lt;&gt;"","")</f>
        <v/>
      </c>
    </row>
    <row r="275" spans="2:6">
      <c r="B275" t="str">
        <v>274,BMW,ActiveHybrid 7,2014,premium unleaded (required),AUTOMATIC,350,84300,273</v>
      </c>
      <c r="C275" t="str">
        <v>10393050,393,465</v>
      </c>
      <c r="D275" t="str">
        <v>60335040,flex-fuel (premium unleaded required/E85),4,0,2087.22741433022,7178,6530,16.6211510795381</v>
      </c>
      <c r="F275" s="5" t="str" cm="1">
        <f t="array" ref="F275">_xlfn._xlws.FILTER(_xlfn.UNIQUE(options!C275:C284),_xlfn.UNIQUE(options!C275:C284)&lt;&gt;"","")</f>
        <v/>
      </c>
    </row>
    <row r="276" spans="2:6">
      <c r="B276" t="str">
        <v>275,BMW,ActiveHybrid 7,2015,premium unleaded (required),AUTOMATIC,335,84300,274</v>
      </c>
      <c r="C276" t="str">
        <v>80087031,87,106</v>
      </c>
      <c r="D276" t="str">
        <v>80599060,flex-fuel (unleaded/E85),6,0,3204.92241840556,6737,5949,13.0318321052384</v>
      </c>
      <c r="F276" s="5" t="str" cm="1">
        <f t="array" ref="F276">_xlfn._xlws.FILTER(_xlfn.UNIQUE(options!C276:C285),_xlfn.UNIQUE(options!C276:C285)&lt;&gt;"","")</f>
        <v/>
      </c>
    </row>
    <row r="277" spans="2:6">
      <c r="B277" t="str">
        <v>276,BMW,ActiveHybrid X6,2010,premium unleaded (required),AUTOMATIC,480,88900,|n</v>
      </c>
      <c r="C277" t="str">
        <v>61489101,1489,1524</v>
      </c>
      <c r="D277" t="str">
        <v>61067081,flex-fuel (premium unleaded required/E85),8,1,4348.26904660024,6919.5,6201.5,12.8838945996196</v>
      </c>
      <c r="F277" s="5" t="str" cm="1">
        <f t="array" ref="F277">_xlfn._xlws.FILTER(_xlfn.UNIQUE(options!C277:C286),_xlfn.UNIQUE(options!C277:C286)&lt;&gt;"","")</f>
        <v/>
      </c>
    </row>
    <row r="278" spans="2:6">
      <c r="B278" t="str">
        <v>277,BMW,ActiveHybrid X6,2011,premium unleaded (required),AUTOMATIC,480,88900,276</v>
      </c>
      <c r="C278" t="str">
        <v>11294081,1294,1337</v>
      </c>
      <c r="D278" t="str">
        <v>30543060,premium unleaded (required),6,0,2995.03585217871,6951,6062,12.9750209032206</v>
      </c>
      <c r="F278" s="5" t="str" cm="1">
        <f t="array" ref="F278">_xlfn._xlws.FILTER(_xlfn.UNIQUE(options!C278:C287),_xlfn.UNIQUE(options!C278:C287)&lt;&gt;"","")</f>
        <v/>
      </c>
    </row>
    <row r="279" spans="2:6">
      <c r="B279" t="str">
        <v>278,BMW,ALPINA B6 Gran Coupe,2015,premium unleaded (required),AUTOMATIC,540,117300,|n</v>
      </c>
      <c r="C279" t="str">
        <v>30733061,733,918</v>
      </c>
      <c r="D279" t="str">
        <v>40303041,diesel,4,1,1834.52910725638,4789.05,3927.05,22.1760347335522</v>
      </c>
      <c r="F279" s="5" t="str" cm="1">
        <f t="array" ref="F279">_xlfn._xlws.FILTER(_xlfn.UNIQUE(options!C279:C288),_xlfn.UNIQUE(options!C279:C288)&lt;&gt;"","")</f>
        <v/>
      </c>
    </row>
    <row r="280" spans="2:6">
      <c r="B280" t="str">
        <v>279,BMW,ALPINA B6 Gran Coupe,2016,premium unleaded (required),AUTOMATIC,600,122200,278</v>
      </c>
      <c r="C280" t="str">
        <v>31001081,1001,1144</v>
      </c>
      <c r="D280" t="str">
        <v>80848081,flex-fuel (unleaded/E85),8,1,3813.12109357435,7508.55,6606.55,13.5136757842826</v>
      </c>
      <c r="F280" s="5" t="str" cm="1">
        <f t="array" ref="F280">_xlfn._xlws.FILTER(_xlfn.UNIQUE(options!C280:C289),_xlfn.UNIQUE(options!C280:C289)&lt;&gt;"","")</f>
        <v/>
      </c>
    </row>
    <row r="281" spans="2:6">
      <c r="B281" t="str">
        <v>280,BMW,ALPINA B6 Gran Coupe,2017,premium unleaded (required),AUTOMATIC,600,122500,279</v>
      </c>
      <c r="C281" t="str">
        <v>20222041,222,266</v>
      </c>
      <c r="D281" t="str">
        <v>50327041,flex-fuel (premium unleaded recommended/E85),4,1,1950.08498076751,6715.8,5909.8,19.5401555183474</v>
      </c>
      <c r="F281" s="5" t="str" cm="1">
        <f t="array" ref="F281">_xlfn._xlws.FILTER(_xlfn.UNIQUE(options!C281:C290),_xlfn.UNIQUE(options!C281:C290)&lt;&gt;"","")</f>
        <v/>
      </c>
    </row>
    <row r="282" spans="2:6">
      <c r="B282" t="str">
        <v>281,BMW,ALPINA B7,2014,premium unleaded (required),AUTOMATIC,540,135200,|n</v>
      </c>
      <c r="C282" t="str">
        <v>51026080,1026,1116</v>
      </c>
      <c r="D282" t="str">
        <v>10901081,premium unleaded (recommended),8,1,3952.53449145665,6616.05,5937.05,12.4755702769591</v>
      </c>
      <c r="F282" s="5" t="str" cm="1">
        <f t="array" ref="F282">_xlfn._xlws.FILTER(_xlfn.UNIQUE(options!C282:C291),_xlfn.UNIQUE(options!C282:C291)&lt;&gt;"","")</f>
        <v/>
      </c>
    </row>
    <row r="283" spans="2:6">
      <c r="B283" t="str">
        <v>282,BMW,ALPINA B7,2015,premium unleaded (required),AUTOMATIC,540,135200,281</v>
      </c>
      <c r="C283" t="str">
        <v>80114030,114,135</v>
      </c>
      <c r="D283" t="str">
        <v>31033081,premium unleaded (required),8,1,4271.86071997188,6957.3,6339.3,12.0986196244732</v>
      </c>
      <c r="F283" s="5" t="str" cm="1">
        <f t="array" ref="F283">_xlfn._xlws.FILTER(_xlfn.UNIQUE(options!C283:C292),_xlfn.UNIQUE(options!C283:C292)&lt;&gt;"","")</f>
        <v/>
      </c>
    </row>
    <row r="284" spans="2:6">
      <c r="B284" t="str">
        <v>283,BMW,ALPINA B7,2017,premium unleaded (required),AUTOMATIC,600,137000,282</v>
      </c>
      <c r="C284" t="str">
        <v>20687080,687,866</v>
      </c>
      <c r="D284" t="str">
        <v>40439050,diesel,5,0,2568.75365710942,5354,4713,16.3852171647638</v>
      </c>
      <c r="F284" s="5" t="str" cm="1">
        <f t="array" ref="F284">_xlfn._xlws.FILTER(_xlfn.UNIQUE(options!C284:C293),_xlfn.UNIQUE(options!C284:C293)&lt;&gt;"","")</f>
        <v/>
      </c>
    </row>
    <row r="285" spans="2:6">
      <c r="B285" t="str">
        <v>284,BMW,i3,2015,electric,DIRECT_DRIVE,170,42400,|n</v>
      </c>
      <c r="C285" t="str">
        <v>81206081,1206,1230</v>
      </c>
      <c r="D285" t="str">
        <v>20615061,regular unleaded,6,1,3107.23758999621,6498.45,5822.45,14.4814469452897</v>
      </c>
      <c r="F285" s="5" t="str" cm="1">
        <f t="array" ref="F285">_xlfn._xlws.FILTER(_xlfn.UNIQUE(options!C285:C294),_xlfn.UNIQUE(options!C285:C294)&lt;&gt;"","")</f>
        <v/>
      </c>
    </row>
    <row r="286" spans="2:6">
      <c r="B286" t="str">
        <v>285,BMW,i3,2016,electric,DIRECT_DRIVE,170,42400,284</v>
      </c>
      <c r="C286" t="str">
        <v>10279041,279,312</v>
      </c>
      <c r="D286" t="str">
        <v>50760080,flex-fuel (premium unleaded recommended/E85),8,0,3743.84236453202,6605,6008,11.8291963765626</v>
      </c>
      <c r="F286" s="5" t="str" cm="1">
        <f t="array" ref="F286">_xlfn._xlws.FILTER(_xlfn.UNIQUE(options!C286:C295),_xlfn.UNIQUE(options!C286:C295)&lt;&gt;"","")</f>
        <v/>
      </c>
    </row>
    <row r="287" spans="2:6">
      <c r="B287" t="str">
        <v>286,BMW,i3,2017,electric,DIRECT_DRIVE,170,43600,285</v>
      </c>
      <c r="C287" t="str">
        <v>30099030,99,106</v>
      </c>
      <c r="D287" t="str">
        <v>41393100,diesel,10,0,5230.94254600075,5069,4344,10.3028883743165</v>
      </c>
      <c r="F287" s="5" t="str" cm="1">
        <f t="array" ref="F287">_xlfn._xlws.FILTER(_xlfn.UNIQUE(options!C287:C296),_xlfn.UNIQUE(options!C287:C296)&lt;&gt;"","")</f>
        <v/>
      </c>
    </row>
    <row r="288" spans="2:6">
      <c r="B288" t="str">
        <v>287,BMW,M,2006,premium unleaded (required),MANUAL,330,51300,|n</v>
      </c>
      <c r="C288" t="str">
        <v>80948081,948,956</v>
      </c>
      <c r="D288" t="str">
        <v>20369041,regular unleaded,4,1,2144.16456027194,7041.3,6389.3,17.4686998486443</v>
      </c>
      <c r="F288" s="5" t="str" cm="1">
        <f t="array" ref="F288">_xlfn._xlws.FILTER(_xlfn.UNIQUE(options!C288:C297),_xlfn.UNIQUE(options!C288:C297)&lt;&gt;"","")</f>
        <v/>
      </c>
    </row>
    <row r="289" spans="2:6">
      <c r="B289" t="str">
        <v>288,BMW,M2,2016,premium unleaded (required),MANUAL,365,51700,|n</v>
      </c>
      <c r="C289" t="str">
        <v>61253080,1253,1482</v>
      </c>
      <c r="D289" t="str">
        <v>80308040,flex-fuel (unleaded/E85),4,0,1951.83776932826,6035,5111,16.4043093317867</v>
      </c>
      <c r="F289" s="5" t="str" cm="1">
        <f t="array" ref="F289">_xlfn._xlws.FILTER(_xlfn.UNIQUE(options!C289:C298),_xlfn.UNIQUE(options!C289:C298)&lt;&gt;"","")</f>
        <v/>
      </c>
    </row>
    <row r="290" spans="2:6">
      <c r="B290" t="str">
        <v>289,BMW,M2,2017,premium unleaded (required),MANUAL,365,51700,288</v>
      </c>
      <c r="C290" t="str">
        <v>40967080,967,1719</v>
      </c>
      <c r="D290" t="str">
        <v>40697080,diesel,8,0,3543.46720894764,5890,5320,13.5593617345096</v>
      </c>
      <c r="F290" s="5" t="str" cm="1">
        <f t="array" ref="F290">_xlfn._xlws.FILTER(_xlfn.UNIQUE(options!C290:C299),_xlfn.UNIQUE(options!C290:C299)&lt;&gt;"","")</f>
        <v/>
      </c>
    </row>
    <row r="291" spans="2:6">
      <c r="B291" t="str">
        <v>290,BMW,M3,2015,premium unleaded (required),MANUAL,425,62000,|n</v>
      </c>
      <c r="C291" t="str">
        <v>70872482,872,1307</v>
      </c>
      <c r="D291" t="str">
        <v>41360100,diesel,10,0,5171.10266159696,5550,4636,10.3922604395712</v>
      </c>
      <c r="F291" s="5" t="str" cm="1">
        <f t="array" ref="F291">_xlfn._xlws.FILTER(_xlfn.UNIQUE(options!C291:C300),_xlfn.UNIQUE(options!C291:C300)&lt;&gt;"","")</f>
        <v/>
      </c>
    </row>
    <row r="292" spans="2:6">
      <c r="B292" t="str">
        <v>291,BMW,M3,2016,premium unleaded (required),MANUAL,425,63500,290</v>
      </c>
      <c r="C292" t="str">
        <v>80502060,502,530</v>
      </c>
      <c r="D292" t="str">
        <v>10376041,premium unleaded (recommended),4,1,2175.54822658103,7196.7,6402.7,17.5444711485711</v>
      </c>
      <c r="F292" s="5" t="str" cm="1">
        <f t="array" ref="F292">_xlfn._xlws.FILTER(_xlfn.UNIQUE(options!C292:C301),_xlfn.UNIQUE(options!C292:C301)&lt;&gt;"","")</f>
        <v/>
      </c>
    </row>
    <row r="293" spans="2:6">
      <c r="B293" t="str">
        <v>292,BMW,M3,2017,premium unleaded (required),MANUAL,425,64000,291</v>
      </c>
      <c r="C293" t="str">
        <v>11403081,1403,1428</v>
      </c>
      <c r="D293" t="str">
        <v>10064031,premium unleaded (recommended),3,1,456.914399942886,7675.5,6998.5,24.7571180185103</v>
      </c>
      <c r="F293" s="5" t="str" cm="1">
        <f t="array" ref="F293">_xlfn._xlws.FILTER(_xlfn.UNIQUE(options!C293:C302),_xlfn.UNIQUE(options!C293:C302)&lt;&gt;"","")</f>
        <v/>
      </c>
    </row>
    <row r="294" spans="2:6">
      <c r="B294" t="str">
        <v>293,BMW,M4,2015,premium unleaded (required),MANUAL,425,72500,|n</v>
      </c>
      <c r="C294" t="str">
        <v>50813081,813,1023</v>
      </c>
      <c r="D294" t="str">
        <v>20645060,regular unleaded,6,0,3368.14621409922,6026,5066,11.8676465620197</v>
      </c>
      <c r="F294" s="5" t="str" cm="1">
        <f t="array" ref="F294">_xlfn._xlws.FILTER(_xlfn.UNIQUE(options!C294:C303),_xlfn.UNIQUE(options!C294:C303)&lt;&gt;"","")</f>
        <v/>
      </c>
    </row>
    <row r="295" spans="2:6">
      <c r="B295" t="str">
        <v>294,BMW,M4,2016,premium unleaded (required),MANUAL,425,74200,293</v>
      </c>
      <c r="C295" t="str">
        <v>50716061,716,798</v>
      </c>
      <c r="D295" t="str">
        <v>50782080,flex-fuel (premium unleaded recommended/E85),8,0,3810.91617933723,6860,6358,11.7074308936286</v>
      </c>
      <c r="F295" s="5" t="str" cm="1">
        <f t="array" ref="F295">_xlfn._xlws.FILTER(_xlfn.UNIQUE(options!C295:C304),_xlfn.UNIQUE(options!C295:C304)&lt;&gt;"","")</f>
        <v/>
      </c>
    </row>
    <row r="296" spans="2:6">
      <c r="B296" t="str">
        <v>295,BMW,M4,2017,premium unleaded (required),MANUAL,425,74700,294</v>
      </c>
      <c r="C296" t="str">
        <v>70456604,456,684</v>
      </c>
      <c r="D296" t="str">
        <v>50628061,flex-fuel (premium unleaded recommended/E85),6,1,3151.18671283055,6393.45,5821.45,15.5257646798267</v>
      </c>
      <c r="F296" s="5" t="str" cm="1">
        <f t="array" ref="F296">_xlfn._xlws.FILTER(_xlfn.UNIQUE(options!C296:C305),_xlfn.UNIQUE(options!C296:C305)&lt;&gt;"","")</f>
        <v/>
      </c>
    </row>
    <row r="297" spans="2:6">
      <c r="B297" t="str">
        <v>296,BMW,M4 GTS,2016,premium unleaded (required),AUTOMATED_MANUAL,493,133205,|n</v>
      </c>
      <c r="C297" t="str">
        <v>31498100,1498,1942</v>
      </c>
      <c r="D297" t="str">
        <v>20338041,regular unleaded,4,1,2001.89528547737,6409.2,5485.2,17.922977944958</v>
      </c>
      <c r="F297" s="5" t="str" cm="1">
        <f t="array" ref="F297">_xlfn._xlws.FILTER(_xlfn.UNIQUE(options!C297:C306),_xlfn.UNIQUE(options!C297:C306)&lt;&gt;"","")</f>
        <v/>
      </c>
    </row>
    <row r="298" spans="2:6">
      <c r="B298" t="str">
        <v>297,BMW,M5,2014,premium unleaded (required),AUTOMATED_MANUAL,552,92900,|n</v>
      </c>
      <c r="C298" t="str">
        <v>80134030,134,152</v>
      </c>
      <c r="D298" t="str">
        <v>80895081,flex-fuel (unleaded/E85),8,1,3937.0944682723,7348.95,6627.95,13.2491508534657</v>
      </c>
      <c r="F298" s="5" t="str" cm="1">
        <f t="array" ref="F298">_xlfn._xlws.FILTER(_xlfn.UNIQUE(options!C298:C307),_xlfn.UNIQUE(options!C298:C307)&lt;&gt;"","")</f>
        <v/>
      </c>
    </row>
    <row r="299" spans="2:6">
      <c r="B299" t="str">
        <v>298,BMW,M5,2015,premium unleaded (required),AUTOMATED_MANUAL,560,93600,297</v>
      </c>
      <c r="C299" t="str">
        <v>61071080,1071,1195</v>
      </c>
      <c r="D299" t="str">
        <v>51122080,flex-fuel (premium unleaded recommended/E85),8,0,4690.63545150502,6121,5242,10.2552267457013</v>
      </c>
      <c r="F299" s="5" t="str" cm="1">
        <f t="array" ref="F299">_xlfn._xlws.FILTER(_xlfn.UNIQUE(options!C299:C308),_xlfn.UNIQUE(options!C299:C308)&lt;&gt;"","")</f>
        <v/>
      </c>
    </row>
    <row r="300" spans="2:6">
      <c r="B300" t="str">
        <v>299,BMW,M5,2016,premium unleaded (required),AUTOMATED_MANUAL,560,94100,298</v>
      </c>
      <c r="C300" t="str">
        <v>30586061,586,671</v>
      </c>
      <c r="D300" t="str">
        <v>10453051,premium unleaded (recommended),5,1,2503.93831357267,7799.4,6867.4,16.3836513596541</v>
      </c>
      <c r="F300" s="5" t="str" cm="1">
        <f t="array" ref="F300">_xlfn._xlws.FILTER(_xlfn.UNIQUE(options!C300:C309),_xlfn.UNIQUE(options!C300:C309)&lt;&gt;"","")</f>
        <v/>
      </c>
    </row>
    <row r="301" spans="2:6">
      <c r="B301" t="str">
        <v>300,BMW,M6,2015,premium unleaded (required),AUTOMATED_MANUAL,560,118200,|n</v>
      </c>
      <c r="C301" t="str">
        <v>40234040,234,395</v>
      </c>
      <c r="D301" t="str">
        <v>10925081,premium unleaded (recommended),8,1,4013.45048269877,7636.65,7129.65,12.3556677257957</v>
      </c>
      <c r="F301" s="5" t="str" cm="1">
        <f t="array" ref="F301">_xlfn._xlws.FILTER(_xlfn.UNIQUE(options!C301:C310),_xlfn.UNIQUE(options!C301:C310)&lt;&gt;"","")</f>
        <v/>
      </c>
    </row>
    <row r="302" spans="2:6">
      <c r="B302" t="str">
        <v>301,BMW,M6,2016,premium unleaded (required),AUTOMATED_MANUAL,552,119700,300</v>
      </c>
      <c r="C302" t="str">
        <v>40801080,801,1181</v>
      </c>
      <c r="D302" t="str">
        <v>80921081,flex-fuel (unleaded/E85),8,1,4003.39049357762,7504.35,6998.35,13.110532899589</v>
      </c>
      <c r="F302" s="5" t="str" cm="1">
        <f t="array" ref="F302">_xlfn._xlws.FILTER(_xlfn.UNIQUE(options!C302:C311),_xlfn.UNIQUE(options!C302:C311)&lt;&gt;"","")</f>
        <v/>
      </c>
    </row>
    <row r="303" spans="2:6">
      <c r="B303" t="str">
        <v>302,BMW,M6,2017,premium unleaded (required),AUTOMATED_MANUAL,560,120000,301</v>
      </c>
      <c r="C303" t="str">
        <v>20861081,861,962</v>
      </c>
      <c r="D303" t="str">
        <v>60943081,flex-fuel (premium unleaded required/E85),8,1,4058.27039356185,7376.25,6405.25,13.4831215644905</v>
      </c>
      <c r="F303" s="5" t="str" cm="1">
        <f t="array" ref="F303">_xlfn._xlws.FILTER(_xlfn.UNIQUE(options!C303:C312),_xlfn.UNIQUE(options!C303:C312)&lt;&gt;"","")</f>
        <v/>
      </c>
    </row>
    <row r="304" spans="2:6">
      <c r="B304" t="str">
        <v>303,BMW,M6 Gran Coupe,2015,premium unleaded (required),AUTOMATED_MANUAL,560,115700,|n</v>
      </c>
      <c r="C304" t="str">
        <v>40630061,630,833</v>
      </c>
      <c r="D304" t="str">
        <v>61152081,flex-fuel (premium unleaded required/E85),8,1,4529.90444732806,6729.45,5920.45,12.5262710971401</v>
      </c>
      <c r="F304" s="5" t="str" cm="1">
        <f t="array" ref="F304">_xlfn._xlws.FILTER(_xlfn.UNIQUE(options!C304:C313),_xlfn.UNIQUE(options!C304:C313)&lt;&gt;"","")</f>
        <v/>
      </c>
    </row>
    <row r="305" spans="2:6">
      <c r="B305" t="str">
        <v>304,BMW,M6 Gran Coupe,2016,premium unleaded (required),AUTOMATED_MANUAL,552,117200,303</v>
      </c>
      <c r="C305" t="str">
        <v>80577061,577,615</v>
      </c>
      <c r="D305" t="str">
        <v>80500051,flex-fuel (unleaded/E85),5,1,2690.34167339252,6375.6,5620.6,16.8058584052339</v>
      </c>
      <c r="F305" s="5" t="str" cm="1">
        <f t="array" ref="F305">_xlfn._xlws.FILTER(_xlfn.UNIQUE(options!C305:C314),_xlfn.UNIQUE(options!C305:C314)&lt;&gt;"","")</f>
        <v/>
      </c>
    </row>
    <row r="306" spans="2:6">
      <c r="B306" t="str">
        <v>305,BMW,M6 Gran Coupe,2017,premium unleaded (required),AUTOMATED_MANUAL,560,117500,304</v>
      </c>
      <c r="C306" t="str">
        <v>20762080,762,796</v>
      </c>
      <c r="D306" t="str">
        <v>10999081,premium unleaded (recommended),8,1,4193.16250078701,7360.5,6478.5,12.0107392331032</v>
      </c>
      <c r="F306" s="5" t="str" cm="1">
        <f t="array" ref="F306">_xlfn._xlws.FILTER(_xlfn.UNIQUE(options!C306:C315),_xlfn.UNIQUE(options!C306:C315)&lt;&gt;"","")</f>
        <v/>
      </c>
    </row>
    <row r="307" spans="2:6">
      <c r="B307" t="str">
        <v>306,BMW,X1,2015,premium unleaded (required),AUTOMATIC,300,39100,|n</v>
      </c>
      <c r="C307" t="str">
        <v>31325081,1325,1678</v>
      </c>
      <c r="D307" t="str">
        <v>20244040,regular unleaded,4,0,1611.6248348745,6318,5632,16.2864987507828</v>
      </c>
      <c r="F307" s="5" t="str" cm="1">
        <f t="array" ref="F307">_xlfn._xlws.FILTER(_xlfn.UNIQUE(options!C307:C316),_xlfn.UNIQUE(options!C307:C316)&lt;&gt;"","")</f>
        <v/>
      </c>
    </row>
    <row r="308" spans="2:6">
      <c r="B308" t="str">
        <v>307,BMW,X1,2016,premium unleaded (required),AUTOMATIC,228,34800,306</v>
      </c>
      <c r="C308" t="str">
        <v>31139081,1139,1420</v>
      </c>
      <c r="F308" s="5" t="str" cm="1">
        <f t="array" ref="F308">_xlfn._xlws.FILTER(_xlfn.UNIQUE(options!C308:C317),_xlfn.UNIQUE(options!C308:C317)&lt;&gt;"","")</f>
        <v/>
      </c>
    </row>
    <row r="309" spans="2:6">
      <c r="B309" t="str">
        <v>308,BMW,X1,2017,premium unleaded (required),AUTOMATIC,228,35100,307</v>
      </c>
      <c r="C309" t="str">
        <v>50740080,740,951</v>
      </c>
      <c r="F309" s="5" t="str" cm="1">
        <f t="array" ref="F309">_xlfn._xlws.FILTER(_xlfn.UNIQUE(options!C309:C318),_xlfn.UNIQUE(options!C309:C318)&lt;&gt;"","")</f>
        <v/>
      </c>
    </row>
    <row r="310" spans="2:6">
      <c r="B310" t="str">
        <v>309,BMW,X3,2015,diesel,AUTOMATIC,180,42000,|n</v>
      </c>
      <c r="C310" t="str">
        <v>61315100,1315,1473</v>
      </c>
      <c r="F310" s="5" t="str" cm="1">
        <f t="array" ref="F310">_xlfn._xlws.FILTER(_xlfn.UNIQUE(options!C310:C319),_xlfn.UNIQUE(options!C310:C319)&lt;&gt;"","")</f>
        <v/>
      </c>
    </row>
    <row r="311" spans="2:6">
      <c r="B311" t="str">
        <v>310,BMW,X3,2015,premium unleaded (required),AUTOMATIC,300,45500,|n</v>
      </c>
      <c r="C311" t="str">
        <v>41319100,1319,1886</v>
      </c>
      <c r="F311" s="5" t="str" cm="1">
        <f t="array" ref="F311">_xlfn._xlws.FILTER(_xlfn.UNIQUE(options!C311:C320),_xlfn.UNIQUE(options!C311:C320)&lt;&gt;"","")</f>
        <v/>
      </c>
    </row>
    <row r="312" spans="2:6">
      <c r="B312" t="str">
        <v>311,BMW,X3,2016,diesel,AUTOMATIC,180,42450,|n</v>
      </c>
      <c r="C312" t="str">
        <v>60335040,335,365</v>
      </c>
      <c r="F312" s="5" t="str" cm="1">
        <f t="array" ref="F312">_xlfn._xlws.FILTER(_xlfn.UNIQUE(options!C312:C321),_xlfn.UNIQUE(options!C312:C321)&lt;&gt;"","")</f>
        <v/>
      </c>
    </row>
    <row r="313" spans="2:6">
      <c r="B313" t="str">
        <v>312,BMW,X3,2016,premium unleaded (required),AUTOMATIC,300,46800,|n</v>
      </c>
      <c r="C313" t="str">
        <v>80599060,599,717</v>
      </c>
      <c r="F313" s="5" t="str" cm="1">
        <f t="array" ref="F313">_xlfn._xlws.FILTER(_xlfn.UNIQUE(options!C313:C322),_xlfn.UNIQUE(options!C313:C322)&lt;&gt;"","")</f>
        <v/>
      </c>
    </row>
    <row r="314" spans="2:6">
      <c r="B314" t="str">
        <v>313,BMW,X3,2017,diesel,AUTOMATIC,180,42750,|n</v>
      </c>
      <c r="C314" t="str">
        <v>61067081,1067,1225</v>
      </c>
      <c r="F314" s="5" t="str" cm="1">
        <f t="array" ref="F314">_xlfn._xlws.FILTER(_xlfn.UNIQUE(options!C314:C323),_xlfn.UNIQUE(options!C314:C323)&lt;&gt;"","")</f>
        <v/>
      </c>
    </row>
    <row r="315" spans="2:6">
      <c r="B315" t="str">
        <v>314,BMW,X3,2017,premium unleaded (required),AUTOMATIC,300,47950,|n</v>
      </c>
      <c r="C315" t="str">
        <v>30543060,543,638</v>
      </c>
      <c r="F315" s="5" t="str" cm="1">
        <f t="array" ref="F315">_xlfn._xlws.FILTER(_xlfn.UNIQUE(options!C315:C324),_xlfn.UNIQUE(options!C315:C324)&lt;&gt;"","")</f>
        <v/>
      </c>
    </row>
    <row r="316" spans="2:6">
      <c r="B316" t="str">
        <v>315,BMW,X4,2015,premium unleaded (required),AUTOMATIC,300,48000,|n</v>
      </c>
      <c r="C316" t="str">
        <v>40303041,303,549</v>
      </c>
      <c r="F316" s="5" t="str" cm="1">
        <f t="array" ref="F316">_xlfn._xlws.FILTER(_xlfn.UNIQUE(options!C316:C325),_xlfn.UNIQUE(options!C316:C325)&lt;&gt;"","")</f>
        <v/>
      </c>
    </row>
    <row r="317" spans="2:6">
      <c r="B317" t="str">
        <v>316,BMW,X4,2016,premium unleaded (required),AUTOMATIC,360,57800,315</v>
      </c>
      <c r="C317" t="str">
        <v>80848081,848,914</v>
      </c>
      <c r="F317" s="5" t="str" cm="1">
        <f t="array" ref="F317">_xlfn._xlws.FILTER(_xlfn.UNIQUE(options!C317:C326),_xlfn.UNIQUE(options!C317:C326)&lt;&gt;"","")</f>
        <v/>
      </c>
    </row>
    <row r="318" spans="2:6">
      <c r="B318" t="str">
        <v>317,BMW,X4,2017,premium unleaded (required),AUTOMATIC,355,58100,316</v>
      </c>
      <c r="C318" t="str">
        <v>50327041,327,394</v>
      </c>
      <c r="F318" s="5" t="str" cm="1">
        <f t="array" ref="F318">_xlfn._xlws.FILTER(_xlfn.UNIQUE(options!C318:C327),_xlfn.UNIQUE(options!C318:C327)&lt;&gt;"","")</f>
        <v/>
      </c>
    </row>
    <row r="319" spans="2:6">
      <c r="B319" t="str">
        <v>318,BMW,X5,2015,diesel,AUTOMATIC,255,57700,|n</v>
      </c>
      <c r="C319" t="str">
        <v>71029453,1029,1543</v>
      </c>
      <c r="F319" s="5" t="str" cm="1">
        <f t="array" ref="F319">_xlfn._xlws.FILTER(_xlfn.UNIQUE(options!C319:C328),_xlfn.UNIQUE(options!C319:C328)&lt;&gt;"","")</f>
        <v/>
      </c>
    </row>
    <row r="320" spans="2:6">
      <c r="B320" t="str">
        <v>319,BMW,X5,2015,premium unleaded (required),AUTOMATIC,445,70100,|n</v>
      </c>
      <c r="C320" t="str">
        <v>10901081,901,1081</v>
      </c>
      <c r="F320" s="5" t="str" cm="1">
        <f t="array" ref="F320">_xlfn._xlws.FILTER(_xlfn.UNIQUE(options!C320:C329),_xlfn.UNIQUE(options!C320:C329)&lt;&gt;"","")</f>
        <v/>
      </c>
    </row>
    <row r="321" spans="2:6">
      <c r="B321" t="str">
        <v>320,BMW,X5,2016,diesel,AUTOMATIC,255,57700,|n</v>
      </c>
      <c r="C321" t="str">
        <v>31033081,1033,1160</v>
      </c>
      <c r="F321" s="5" t="str" cm="1">
        <f t="array" ref="F321">_xlfn._xlws.FILTER(_xlfn.UNIQUE(options!C321:C330),_xlfn.UNIQUE(options!C321:C330)&lt;&gt;"","")</f>
        <v/>
      </c>
    </row>
    <row r="322" spans="2:6">
      <c r="B322" t="str">
        <v>321,BMW,X5,2016,premium unleaded (required),AUTOMATIC,445,71500,|n</v>
      </c>
      <c r="C322" t="str">
        <v>40439050,439,663</v>
      </c>
      <c r="F322" s="5" t="str" cm="1">
        <f t="array" ref="F322">_xlfn._xlws.FILTER(_xlfn.UNIQUE(options!C322:C331),_xlfn.UNIQUE(options!C322:C331)&lt;&gt;"","")</f>
        <v/>
      </c>
    </row>
    <row r="323" spans="2:6">
      <c r="B323" t="str">
        <v>322,BMW,X5,2017,diesel,AUTOMATIC,255,59300,|n</v>
      </c>
      <c r="C323" t="str">
        <v>70878481,878,1316</v>
      </c>
      <c r="F323" s="5" t="str" cm="1">
        <f t="array" ref="F323">_xlfn._xlws.FILTER(_xlfn.UNIQUE(options!C323:C332),_xlfn.UNIQUE(options!C323:C332)&lt;&gt;"","")</f>
        <v/>
      </c>
    </row>
    <row r="324" spans="2:6">
      <c r="B324" t="str">
        <v>323,BMW,X5,2017,premium unleaded (required),AUTOMATIC,445,72300,|n</v>
      </c>
      <c r="C324" t="str">
        <v>20615061,615,752</v>
      </c>
      <c r="F324" s="5" t="str" cm="1">
        <f t="array" ref="F324">_xlfn._xlws.FILTER(_xlfn.UNIQUE(options!C324:C333),_xlfn.UNIQUE(options!C324:C333)&lt;&gt;"","")</f>
        <v/>
      </c>
    </row>
    <row r="325" spans="2:6">
      <c r="B325" t="str">
        <v>324,BMW,X5 M,2015,premium unleaded (required),AUTOMATIC,567,98700,|n</v>
      </c>
      <c r="C325" t="str">
        <v>50760080,760,901</v>
      </c>
      <c r="F325" s="5" t="str" cm="1">
        <f t="array" ref="F325">_xlfn._xlws.FILTER(_xlfn.UNIQUE(options!C325:C334),_xlfn.UNIQUE(options!C325:C334)&lt;&gt;"","")</f>
        <v/>
      </c>
    </row>
    <row r="326" spans="2:6">
      <c r="B326" t="str">
        <v>325,BMW,X5 M,2016,premium unleaded (required),AUTOMATIC,567,98800,324</v>
      </c>
      <c r="C326" t="str">
        <v>41393100,1393,2283</v>
      </c>
      <c r="F326" s="5" t="str" cm="1">
        <f t="array" ref="F326">_xlfn._xlws.FILTER(_xlfn.UNIQUE(options!C326:C335),_xlfn.UNIQUE(options!C326:C335)&lt;&gt;"","")</f>
        <v/>
      </c>
    </row>
    <row r="327" spans="2:6">
      <c r="B327" t="str">
        <v>326,BMW,X5 M,2017,premium unleaded (required),AUTOMATIC,567,98800,325</v>
      </c>
      <c r="C327" t="str">
        <v>20369041,369,411</v>
      </c>
      <c r="F327" s="5" t="str" cm="1">
        <f t="array" ref="F327">_xlfn._xlws.FILTER(_xlfn.UNIQUE(options!C327:C336),_xlfn.UNIQUE(options!C327:C336)&lt;&gt;"","")</f>
        <v/>
      </c>
    </row>
    <row r="328" spans="2:6">
      <c r="B328" t="str">
        <v>327,BMW,X6,2015,premium unleaded (required),AUTOMATIC,445,72900,|n</v>
      </c>
      <c r="C328" t="str">
        <v>80308040,308,429</v>
      </c>
      <c r="F328" s="5" t="str" cm="1">
        <f t="array" ref="F328">_xlfn._xlws.FILTER(_xlfn.UNIQUE(options!C328:C337),_xlfn.UNIQUE(options!C328:C337)&lt;&gt;"","")</f>
        <v/>
      </c>
    </row>
    <row r="329" spans="2:6">
      <c r="B329" t="str">
        <v>328,BMW,X6,2016,premium unleaded (required),AUTOMATIC,445,75300,327</v>
      </c>
      <c r="C329" t="str">
        <v>40697080,697,933</v>
      </c>
      <c r="F329" s="5" t="str" cm="1">
        <f t="array" ref="F329">_xlfn._xlws.FILTER(_xlfn.UNIQUE(options!C329:C338),_xlfn.UNIQUE(options!C329:C338)&lt;&gt;"","")</f>
        <v/>
      </c>
    </row>
    <row r="330" spans="2:6">
      <c r="B330" t="str">
        <v>329,BMW,X6,2017,premium unleaded (required),AUTOMATIC,445,76100,328</v>
      </c>
      <c r="C330" t="str">
        <v>41360100,1360,2089</v>
      </c>
      <c r="F330" s="5" t="str" cm="1">
        <f t="array" ref="F330">_xlfn._xlws.FILTER(_xlfn.UNIQUE(options!C330:C339),_xlfn.UNIQUE(options!C330:C339)&lt;&gt;"","")</f>
        <v/>
      </c>
    </row>
    <row r="331" spans="2:6">
      <c r="B331" t="str">
        <v>330,BMW,X6 M,2015,premium unleaded (required),AUTOMATIC,567,102100,|n</v>
      </c>
      <c r="C331" t="str">
        <v>10376041,376,418</v>
      </c>
      <c r="F331" s="5" t="str" cm="1">
        <f t="array" ref="F331">_xlfn._xlws.FILTER(_xlfn.UNIQUE(options!C331:C340),_xlfn.UNIQUE(options!C331:C340)&lt;&gt;"","")</f>
        <v/>
      </c>
    </row>
    <row r="332" spans="2:6">
      <c r="B332" t="str">
        <v>331,BMW,X6 M,2016,premium unleaded (required),AUTOMATIC,567,102200,330</v>
      </c>
      <c r="C332" t="str">
        <v>70835490,835,1252</v>
      </c>
      <c r="F332" s="5" t="str" cm="1">
        <f t="array" ref="F332">_xlfn._xlws.FILTER(_xlfn.UNIQUE(options!C332:C341),_xlfn.UNIQUE(options!C332:C341)&lt;&gt;"","")</f>
        <v/>
      </c>
    </row>
    <row r="333" spans="2:6">
      <c r="B333" t="str">
        <v>332,BMW,X6 M,2017,premium unleaded (required),AUTOMATIC,567,102200,331</v>
      </c>
      <c r="C333" t="str">
        <v>70213745,213,319</v>
      </c>
      <c r="F333" s="5" t="str" cm="1">
        <f t="array" ref="F333">_xlfn._xlws.FILTER(_xlfn.UNIQUE(options!C333:C342),_xlfn.UNIQUE(options!C333:C342)&lt;&gt;"","")</f>
        <v/>
      </c>
    </row>
    <row r="334" spans="2:6">
      <c r="B334" t="str">
        <v>333,BMW,Z4,2014,premium unleaded (required),AUTOMATED_MANUAL,335,65800,|n</v>
      </c>
      <c r="C334" t="str">
        <v>10064031,64,65</v>
      </c>
      <c r="F334" s="5" t="str" cm="1">
        <f t="array" ref="F334">_xlfn._xlws.FILTER(_xlfn.UNIQUE(options!C334:C343),_xlfn.UNIQUE(options!C334:C343)&lt;&gt;"","")</f>
        <v/>
      </c>
    </row>
    <row r="335" spans="2:6">
      <c r="B335" t="str">
        <v>334,BMW,Z4,2014,premium unleaded (required),MANUAL,300,56950,|n</v>
      </c>
      <c r="C335" t="str">
        <v>20645060,645,907</v>
      </c>
      <c r="F335" s="5" t="str" cm="1">
        <f t="array" ref="F335">_xlfn._xlws.FILTER(_xlfn.UNIQUE(options!C335:C344),_xlfn.UNIQUE(options!C335:C344)&lt;&gt;"","")</f>
        <v/>
      </c>
    </row>
    <row r="336" spans="2:6">
      <c r="B336" t="str">
        <v>335,BMW,Z4,2015,premium unleaded (required),AUTOMATED_MANUAL,335,65800,|n</v>
      </c>
      <c r="C336" t="str">
        <v>70397631,397,595</v>
      </c>
      <c r="F336" s="5" t="str" cm="1">
        <f t="array" ref="F336">_xlfn._xlws.FILTER(_xlfn.UNIQUE(options!C336:C345),_xlfn.UNIQUE(options!C336:C345)&lt;&gt;"","")</f>
        <v/>
      </c>
    </row>
    <row r="337" spans="2:6">
      <c r="B337" t="str">
        <v>336,BMW,Z4,2015,premium unleaded (required),MANUAL,240,48950,|n</v>
      </c>
      <c r="C337" t="str">
        <v>70492589,492,738</v>
      </c>
      <c r="F337" s="5" t="str" cm="1">
        <f t="array" ref="F337">_xlfn._xlws.FILTER(_xlfn.UNIQUE(options!C337:C346),_xlfn.UNIQUE(options!C337:C346)&lt;&gt;"","")</f>
        <v/>
      </c>
    </row>
    <row r="338" spans="2:6">
      <c r="B338" t="str">
        <v>337,BMW,Z4,2016,premium unleaded (required),AUTOMATED_MANUAL,335,66350,|n</v>
      </c>
      <c r="C338" t="str">
        <v>50782080,782,876</v>
      </c>
      <c r="F338" s="5" t="str" cm="1">
        <f t="array" ref="F338">_xlfn._xlws.FILTER(_xlfn.UNIQUE(options!C338:C347),_xlfn.UNIQUE(options!C338:C347)&lt;&gt;"","")</f>
        <v/>
      </c>
    </row>
    <row r="339" spans="2:6">
      <c r="B339" t="str">
        <v>338,BMW,Z4,2016,premium unleaded (required),MANUAL,240,49700,|n</v>
      </c>
      <c r="C339" t="str">
        <v>71065448,1065,1597</v>
      </c>
      <c r="F339" s="5" t="str" cm="1">
        <f t="array" ref="F339">_xlfn._xlws.FILTER(_xlfn.UNIQUE(options!C339:C348),_xlfn.UNIQUE(options!C339:C348)&lt;&gt;"","")</f>
        <v/>
      </c>
    </row>
    <row r="340" spans="2:6">
      <c r="B340" t="str">
        <v>339,BMW,Z4 M,2007,premium unleaded (required),MANUAL,330,52100,|n</v>
      </c>
      <c r="C340" t="str">
        <v>50628061,628,768</v>
      </c>
      <c r="F340" s="5" t="str" cm="1">
        <f t="array" ref="F340">_xlfn._xlws.FILTER(_xlfn.UNIQUE(options!C340:C349),_xlfn.UNIQUE(options!C340:C349)&lt;&gt;"","")</f>
        <v/>
      </c>
    </row>
    <row r="341" spans="2:6">
      <c r="B341" t="str">
        <v>340,BMW,Z4 M,2008,premium unleaded (required),MANUAL,330,52400,339</v>
      </c>
      <c r="C341" t="str">
        <v>20338041,338,439</v>
      </c>
      <c r="F341" s="5" t="str" cm="1">
        <f t="array" ref="F341">_xlfn._xlws.FILTER(_xlfn.UNIQUE(options!C341:C350),_xlfn.UNIQUE(options!C341:C350)&lt;&gt;"","")</f>
        <v/>
      </c>
    </row>
    <row r="342" spans="2:6">
      <c r="B342" t="str">
        <v>341,Bugatti,Veyron 16.4,2008,premium unleaded (required),AUTOMATED_MANUAL,1001,2065902,|n</v>
      </c>
      <c r="C342" t="str">
        <v>80895081,895,962</v>
      </c>
      <c r="F342" s="5" t="str" cm="1">
        <f t="array" ref="F342">_xlfn._xlws.FILTER(_xlfn.UNIQUE(options!C342:C351),_xlfn.UNIQUE(options!C342:C351)&lt;&gt;"","")</f>
        <v/>
      </c>
    </row>
    <row r="343" spans="2:6">
      <c r="B343" t="str">
        <v>342,Bugatti,Veyron 16.4,2009,premium unleaded (required),AUTOMATED_MANUAL,1001,1705769,341</v>
      </c>
      <c r="C343" t="str">
        <v>51122080,1122,1524</v>
      </c>
      <c r="F343" s="5" t="str" cm="1">
        <f t="array" ref="F343">_xlfn._xlws.FILTER(_xlfn.UNIQUE(options!C343:C352),_xlfn.UNIQUE(options!C343:C352)&lt;&gt;"","")</f>
        <v/>
      </c>
    </row>
    <row r="344" spans="2:6">
      <c r="B344" t="str">
        <v>343,Buick,Cascada,2016,premium unleaded (recommended),AUTOMATIC,200,36065,|n</v>
      </c>
      <c r="C344" t="str">
        <v>10453051,453,470</v>
      </c>
      <c r="F344" s="5" t="str" cm="1">
        <f t="array" ref="F344">_xlfn._xlws.FILTER(_xlfn.UNIQUE(options!C344:C353),_xlfn.UNIQUE(options!C344:C353)&lt;&gt;"","")</f>
        <v/>
      </c>
    </row>
    <row r="345" spans="2:6">
      <c r="B345" t="str">
        <v>344,Buick,Cascada,2017,premium unleaded (recommended),AUTOMATIC,200,37065,343</v>
      </c>
      <c r="C345" t="str">
        <v>10925081,925,924</v>
      </c>
      <c r="F345" s="5" t="str" cm="1">
        <f t="array" ref="F345">_xlfn._xlws.FILTER(_xlfn.UNIQUE(options!C345:C354),_xlfn.UNIQUE(options!C345:C354)&lt;&gt;"","")</f>
        <v/>
      </c>
    </row>
    <row r="346" spans="2:6">
      <c r="B346" t="str">
        <v>345,Buick,Century,2005,regular unleaded,AUTOMATIC,175,22040,|n</v>
      </c>
      <c r="C346" t="str">
        <v>80921081,921,937</v>
      </c>
      <c r="F346" s="5" t="str" cm="1">
        <f t="array" ref="F346">_xlfn._xlws.FILTER(_xlfn.UNIQUE(options!C346:C355),_xlfn.UNIQUE(options!C346:C355)&lt;&gt;"","")</f>
        <v/>
      </c>
    </row>
    <row r="347" spans="2:6">
      <c r="B347" t="str">
        <v>346,Buick,Enclave,2015,regular unleaded,AUTOMATIC,288,49305,|n</v>
      </c>
      <c r="C347" t="str">
        <v>60943081,943,1048</v>
      </c>
      <c r="F347" s="5" t="str" cm="1">
        <f t="array" ref="F347">_xlfn._xlws.FILTER(_xlfn.UNIQUE(options!C347:C356),_xlfn.UNIQUE(options!C347:C356)&lt;&gt;"","")</f>
        <v/>
      </c>
    </row>
    <row r="348" spans="2:6">
      <c r="B348" t="str">
        <v>347,Buick,Enclave,2016,regular unleaded,AUTOMATIC,288,49515,346</v>
      </c>
      <c r="C348" t="str">
        <v>61152081,1152,1386</v>
      </c>
      <c r="F348" s="5" t="str" cm="1">
        <f t="array" ref="F348">_xlfn._xlws.FILTER(_xlfn.UNIQUE(options!C348:C357),_xlfn.UNIQUE(options!C348:C357)&lt;&gt;"","")</f>
        <v/>
      </c>
    </row>
    <row r="349" spans="2:6">
      <c r="B349" t="str">
        <v>348,Buick,Enclave,2017,regular unleaded,AUTOMATIC,288,49625,347</v>
      </c>
      <c r="C349" t="str">
        <v>80500051,500,633</v>
      </c>
      <c r="F349" s="5" t="str" cm="1">
        <f t="array" ref="F349">_xlfn._xlws.FILTER(_xlfn.UNIQUE(options!C349:C358),_xlfn.UNIQUE(options!C349:C358)&lt;&gt;"","")</f>
        <v/>
      </c>
    </row>
    <row r="350" spans="2:6">
      <c r="B350" t="str">
        <v>349,Buick,Encore,2015,regular unleaded,AUTOMATIC,138,30935,|n</v>
      </c>
      <c r="C350" t="str">
        <v>10999081,999,1098</v>
      </c>
      <c r="F350" s="5" t="str" cm="1">
        <f t="array" ref="F350">_xlfn._xlws.FILTER(_xlfn.UNIQUE(options!C350:C359),_xlfn.UNIQUE(options!C350:C359)&lt;&gt;"","")</f>
        <v/>
      </c>
    </row>
    <row r="351" spans="2:6">
      <c r="B351" t="str">
        <v>350,Buick,Encore,2016,regular unleaded,AUTOMATIC,138,31285,349</v>
      </c>
      <c r="C351" t="str">
        <v>20244040,244,308</v>
      </c>
      <c r="F351" s="5" t="str" cm="1">
        <f t="array" ref="F351">_xlfn._xlws.FILTER(_xlfn.UNIQUE(options!C351:C360),_xlfn.UNIQUE(options!C351:C360)&lt;&gt;"","")</f>
        <v/>
      </c>
    </row>
    <row r="352" spans="2:6">
      <c r="B352" t="str">
        <v>351,Buick,Encore,2017,regular unleaded,AUTOMATIC,138,31965,350</v>
      </c>
      <c r="F352" s="5" t="str" cm="1">
        <f t="array" ref="F352">_xlfn._xlws.FILTER(_xlfn.UNIQUE(options!C352:C361),_xlfn.UNIQUE(options!C352:C361)&lt;&gt;"","")</f>
        <v/>
      </c>
    </row>
    <row r="353" spans="2:6">
      <c r="B353" t="str">
        <v>352,Buick,Envision,2016,premium unleaded (recommended),AUTOMATIC,252,44710,|n</v>
      </c>
      <c r="F353" s="5" t="str" cm="1">
        <f t="array" ref="F353">_xlfn._xlws.FILTER(_xlfn.UNIQUE(options!C353:C362),_xlfn.UNIQUE(options!C353:C362)&lt;&gt;"","")</f>
        <v/>
      </c>
    </row>
    <row r="354" spans="2:6">
      <c r="B354" t="str">
        <v>353,Buick,Envision,2017,flex-fuel (unleaded/E85),AUTOMATIC,197,39570,|n</v>
      </c>
      <c r="F354" s="5" t="str" cm="1">
        <f t="array" ref="F354">_xlfn._xlws.FILTER(_xlfn.UNIQUE(options!C354:C363),_xlfn.UNIQUE(options!C354:C363)&lt;&gt;"","")</f>
        <v/>
      </c>
    </row>
    <row r="355" spans="2:6">
      <c r="B355" t="str">
        <v>354,Buick,Envision,2017,premium unleaded (recommended),AUTOMATIC,252,44960,|n</v>
      </c>
      <c r="F355" s="5" t="str" cm="1">
        <f t="array" ref="F355">_xlfn._xlws.FILTER(_xlfn.UNIQUE(options!C355:C364),_xlfn.UNIQUE(options!C355:C364)&lt;&gt;"","")</f>
        <v/>
      </c>
    </row>
    <row r="356" spans="2:6">
      <c r="B356" t="str">
        <v>355,Buick,LaCrosse,2015,flex-fuel (unleaded/E85),AUTOMATIC,304,40500,|n</v>
      </c>
      <c r="F356" s="5" t="str" cm="1">
        <f t="array" ref="F356">_xlfn._xlws.FILTER(_xlfn.UNIQUE(options!C356:C365),_xlfn.UNIQUE(options!C356:C365)&lt;&gt;"","")</f>
        <v/>
      </c>
    </row>
    <row r="357" spans="2:6">
      <c r="B357" t="str">
        <v>356,Buick,LaCrosse,2015,regular unleaded,AUTOMATIC,182,35725,|n</v>
      </c>
      <c r="F357" s="5" t="str" cm="1">
        <f t="array" ref="F357">_xlfn._xlws.FILTER(_xlfn.UNIQUE(options!C357:C366),_xlfn.UNIQUE(options!C357:C366)&lt;&gt;"","")</f>
        <v/>
      </c>
    </row>
    <row r="358" spans="2:6">
      <c r="B358" t="str">
        <v>357,Buick,LaCrosse,2016,flex-fuel (unleaded/E85),AUTOMATIC,304,40675,|n</v>
      </c>
      <c r="F358" s="5" t="str" cm="1">
        <f t="array" ref="F358">_xlfn._xlws.FILTER(_xlfn.UNIQUE(options!C358:C367),_xlfn.UNIQUE(options!C358:C367)&lt;&gt;"","")</f>
        <v/>
      </c>
    </row>
    <row r="359" spans="2:6">
      <c r="B359" t="str">
        <v>358,Buick,LaCrosse,2017,regular unleaded,AUTOMATIC,310,43265,|n</v>
      </c>
      <c r="F359" s="5" t="str" cm="1">
        <f t="array" ref="F359">_xlfn._xlws.FILTER(_xlfn.UNIQUE(options!C359:C368),_xlfn.UNIQUE(options!C359:C368)&lt;&gt;"","")</f>
        <v/>
      </c>
    </row>
    <row r="360" spans="2:6">
      <c r="B360" t="str">
        <v>359,Buick,LeSabre,2005,regular unleaded,AUTOMATIC,205,32385,|n</v>
      </c>
      <c r="F360" s="5" t="str" cm="1">
        <f t="array" ref="F360">_xlfn._xlws.FILTER(_xlfn.UNIQUE(options!C360:C369),_xlfn.UNIQUE(options!C360:C369)&lt;&gt;"","")</f>
        <v/>
      </c>
    </row>
    <row r="361" spans="2:6">
      <c r="B361" t="str">
        <v>360,Buick,Lucerne,2009,flex-fuel (unleaded/E85),AUTOMATIC,227,35770,|n</v>
      </c>
      <c r="F361" s="5" t="str" cm="1">
        <f t="array" ref="F361">_xlfn._xlws.FILTER(_xlfn.UNIQUE(options!C361:C370),_xlfn.UNIQUE(options!C361:C370)&lt;&gt;"","")</f>
        <v/>
      </c>
    </row>
    <row r="362" spans="2:6">
      <c r="B362" t="str">
        <v>361,Buick,Lucerne,2009,premium unleaded (recommended),AUTOMATIC,292,40205,|n</v>
      </c>
      <c r="F362" s="5" t="str" cm="1">
        <f t="array" ref="F362">_xlfn._xlws.FILTER(_xlfn.UNIQUE(options!C362:C371),_xlfn.UNIQUE(options!C362:C371)&lt;&gt;"","")</f>
        <v/>
      </c>
    </row>
    <row r="363" spans="2:6">
      <c r="B363" t="str">
        <v>362,Buick,Lucerne,2010,flex-fuel (unleaded/E85),AUTOMATIC,227,36230,|n</v>
      </c>
      <c r="F363" s="5" t="str" cm="1">
        <f t="array" ref="F363">_xlfn._xlws.FILTER(_xlfn.UNIQUE(options!C363:C372),_xlfn.UNIQUE(options!C363:C372)&lt;&gt;"","")</f>
        <v/>
      </c>
    </row>
    <row r="364" spans="2:6">
      <c r="B364" t="str">
        <v>363,Buick,Lucerne,2010,premium unleaded (recommended),AUTOMATIC,292,42515,|n</v>
      </c>
      <c r="F364" s="5" t="str" cm="1">
        <f t="array" ref="F364">_xlfn._xlws.FILTER(_xlfn.UNIQUE(options!C364:C373),_xlfn.UNIQUE(options!C364:C373)&lt;&gt;"","")</f>
        <v/>
      </c>
    </row>
    <row r="365" spans="2:6">
      <c r="B365" t="str">
        <v>364,Buick,Lucerne,2011,flex-fuel (unleaded/E85),AUTOMATIC,227,35675,|n</v>
      </c>
      <c r="F365" s="5" t="str" cm="1">
        <f t="array" ref="F365">_xlfn._xlws.FILTER(_xlfn.UNIQUE(options!C365:C374),_xlfn.UNIQUE(options!C365:C374)&lt;&gt;"","")</f>
        <v/>
      </c>
    </row>
    <row r="366" spans="2:6">
      <c r="B366" t="str">
        <v>365,Buick,Lucerne,2011,premium unleaded (recommended),AUTOMATIC,292,44460,|n</v>
      </c>
      <c r="F366" s="5" t="str" cm="1">
        <f t="array" ref="F366">_xlfn._xlws.FILTER(_xlfn.UNIQUE(options!C366:C375),_xlfn.UNIQUE(options!C366:C375)&lt;&gt;"","")</f>
        <v/>
      </c>
    </row>
    <row r="367" spans="2:6">
      <c r="B367" t="str">
        <v>366,Buick,Park Avenue,2005,premium unleaded (required),AUTOMATIC,240,40730,|n</v>
      </c>
      <c r="F367" s="5" t="str" cm="1">
        <f t="array" ref="F367">_xlfn._xlws.FILTER(_xlfn.UNIQUE(options!C367:C376),_xlfn.UNIQUE(options!C367:C376)&lt;&gt;"","")</f>
        <v/>
      </c>
    </row>
    <row r="368" spans="2:6">
      <c r="B368" t="str">
        <v>367,Buick,Park Avenue,2005,regular unleaded,AUTOMATIC,205,35555,|n</v>
      </c>
      <c r="F368" s="5" t="str" cm="1">
        <f t="array" ref="F368">_xlfn._xlws.FILTER(_xlfn.UNIQUE(options!C368:C377),_xlfn.UNIQUE(options!C368:C377)&lt;&gt;"","")</f>
        <v/>
      </c>
    </row>
    <row r="369" spans="2:6">
      <c r="B369" t="str">
        <v>368,Buick,Rainier,2005,regular unleaded,AUTOMATIC,275,35610,|n</v>
      </c>
      <c r="F369" s="5" t="str" cm="1">
        <f t="array" ref="F369">_xlfn._xlws.FILTER(_xlfn.UNIQUE(options!C369:C378),_xlfn.UNIQUE(options!C369:C378)&lt;&gt;"","")</f>
        <v/>
      </c>
    </row>
    <row r="370" spans="2:6">
      <c r="B370" t="str">
        <v>369,Buick,Rainier,2006,regular unleaded,AUTOMATIC,291,32580,368</v>
      </c>
      <c r="F370" s="5" t="str" cm="1">
        <f t="array" ref="F370">_xlfn._xlws.FILTER(_xlfn.UNIQUE(options!C370:C379),_xlfn.UNIQUE(options!C370:C379)&lt;&gt;"","")</f>
        <v/>
      </c>
    </row>
    <row r="371" spans="2:6">
      <c r="B371" t="str">
        <v>370,Buick,Rainier,2007,regular unleaded,AUTOMATIC,291,33570,369</v>
      </c>
      <c r="F371" s="5" t="str" cm="1">
        <f t="array" ref="F371">_xlfn._xlws.FILTER(_xlfn.UNIQUE(options!C371:C380),_xlfn.UNIQUE(options!C371:C380)&lt;&gt;"","")</f>
        <v/>
      </c>
    </row>
    <row r="372" spans="2:6">
      <c r="B372" t="str">
        <v>371,Buick,Regal,2016,flex-fuel (unleaded/E85),AUTOMATIC,182,27065,|n</v>
      </c>
      <c r="F372" s="5" t="str" cm="1">
        <f t="array" ref="F372">_xlfn._xlws.FILTER(_xlfn.UNIQUE(options!C372:C381),_xlfn.UNIQUE(options!C372:C381)&lt;&gt;"","")</f>
        <v/>
      </c>
    </row>
    <row r="373" spans="2:6">
      <c r="B373" t="str">
        <v>372,Buick,Regal,2016,premium unleaded (recommended),AUTOMATIC,259,36490,|n</v>
      </c>
      <c r="F373" s="5" t="str" cm="1">
        <f t="array" ref="F373">_xlfn._xlws.FILTER(_xlfn.UNIQUE(options!C373:C382),_xlfn.UNIQUE(options!C373:C382)&lt;&gt;"","")</f>
        <v/>
      </c>
    </row>
    <row r="374" spans="2:6">
      <c r="B374" t="str">
        <v>373,Buick,Regal,2017,flex-fuel (unleaded/E85),AUTOMATIC,182,27065,|n</v>
      </c>
      <c r="F374" s="5" t="str" cm="1">
        <f t="array" ref="F374">_xlfn._xlws.FILTER(_xlfn.UNIQUE(options!C374:C383),_xlfn.UNIQUE(options!C374:C383)&lt;&gt;"","")</f>
        <v/>
      </c>
    </row>
    <row r="375" spans="2:6">
      <c r="B375" t="str">
        <v>374,Buick,Regal,2017,premium unleaded (recommended),AUTOMATIC,259,36540,|n</v>
      </c>
      <c r="F375" s="5" t="str" cm="1">
        <f t="array" ref="F375">_xlfn._xlws.FILTER(_xlfn.UNIQUE(options!C375:C384),_xlfn.UNIQUE(options!C375:C384)&lt;&gt;"","")</f>
        <v/>
      </c>
    </row>
    <row r="376" spans="2:6">
      <c r="B376" t="str">
        <v>375,Buick,Rendezvous,2005,regular unleaded,AUTOMATIC,185,29970,|n</v>
      </c>
      <c r="F376" s="5" t="str" cm="1">
        <f t="array" ref="F376">_xlfn._xlws.FILTER(_xlfn.UNIQUE(options!C376:C385),_xlfn.UNIQUE(options!C376:C385)&lt;&gt;"","")</f>
        <v/>
      </c>
    </row>
    <row r="377" spans="2:6">
      <c r="B377" t="str">
        <v>376,Buick,Rendezvous,2006,regular unleaded,AUTOMATIC,195,27780,375</v>
      </c>
      <c r="F377" s="5" t="str" cm="1">
        <f t="array" ref="F377">_xlfn._xlws.FILTER(_xlfn.UNIQUE(options!C377:C386),_xlfn.UNIQUE(options!C377:C386)&lt;&gt;"","")</f>
        <v/>
      </c>
    </row>
    <row r="378" spans="2:6">
      <c r="B378" t="str">
        <v>377,Buick,Rendezvous,2007,regular unleaded,AUTOMATIC,196,28765,376</v>
      </c>
      <c r="F378" s="5" t="str" cm="1">
        <f t="array" ref="F378">_xlfn._xlws.FILTER(_xlfn.UNIQUE(options!C378:C387),_xlfn.UNIQUE(options!C378:C387)&lt;&gt;"","")</f>
        <v/>
      </c>
    </row>
    <row r="379" spans="2:6">
      <c r="B379" t="str">
        <v>378,Buick,Terraza,2005,regular unleaded,AUTOMATIC,200,33855,|n</v>
      </c>
      <c r="F379" s="5" t="str" cm="1">
        <f t="array" ref="F379">_xlfn._xlws.FILTER(_xlfn.UNIQUE(options!C379:C388),_xlfn.UNIQUE(options!C379:C388)&lt;&gt;"","")</f>
        <v/>
      </c>
    </row>
    <row r="380" spans="2:6">
      <c r="B380" t="str">
        <v>379,Buick,Terraza,2006,regular unleaded,AUTOMATIC,196,33250,378</v>
      </c>
      <c r="F380" s="5" t="str" cm="1">
        <f t="array" ref="F380">_xlfn._xlws.FILTER(_xlfn.UNIQUE(options!C380:C389),_xlfn.UNIQUE(options!C380:C389)&lt;&gt;"","")</f>
        <v/>
      </c>
    </row>
    <row r="381" spans="2:6">
      <c r="B381" t="str">
        <v>380,Buick,Terraza,2007,regular unleaded,AUTOMATIC,240,30780,379</v>
      </c>
      <c r="F381" s="5" t="str" cm="1">
        <f t="array" ref="F381">_xlfn._xlws.FILTER(_xlfn.UNIQUE(options!C381:C390),_xlfn.UNIQUE(options!C381:C390)&lt;&gt;"","")</f>
        <v/>
      </c>
    </row>
    <row r="382" spans="2:6">
      <c r="B382" t="str">
        <v>381,Buick,Verano,2015,premium unleaded (recommended),AUTOMATIC,250,29215,|n</v>
      </c>
      <c r="F382" s="5" t="str" cm="1">
        <f t="array" ref="F382">_xlfn._xlws.FILTER(_xlfn.UNIQUE(options!C382:C391),_xlfn.UNIQUE(options!C382:C391)&lt;&gt;"","")</f>
        <v/>
      </c>
    </row>
    <row r="383" spans="2:6">
      <c r="B383" t="str">
        <v>382,Buick,Verano,2015,regular unleaded,AUTOMATIC,180,27050,|n</v>
      </c>
      <c r="F383" s="5" t="str" cm="1">
        <f t="array" ref="F383">_xlfn._xlws.FILTER(_xlfn.UNIQUE(options!C383:C392),_xlfn.UNIQUE(options!C383:C392)&lt;&gt;"","")</f>
        <v/>
      </c>
    </row>
    <row r="384" spans="2:6">
      <c r="B384" t="str">
        <v>383,Buick,Verano,2016,premium unleaded (recommended),AUTOMATIC,250,28670,|n</v>
      </c>
      <c r="F384" s="5" t="str" cm="1">
        <f t="array" ref="F384">_xlfn._xlws.FILTER(_xlfn.UNIQUE(options!C384:C393),_xlfn.UNIQUE(options!C384:C393)&lt;&gt;"","")</f>
        <v/>
      </c>
    </row>
    <row r="385" spans="2:6">
      <c r="B385" t="str">
        <v>384,Buick,Verano,2016,regular unleaded,AUTOMATIC,180,26505,|n</v>
      </c>
      <c r="F385" s="5" t="str" cm="1">
        <f t="array" ref="F385">_xlfn._xlws.FILTER(_xlfn.UNIQUE(options!C385:C394),_xlfn.UNIQUE(options!C385:C394)&lt;&gt;"","")</f>
        <v/>
      </c>
    </row>
    <row r="386" spans="2:6">
      <c r="B386" t="str">
        <v>385,Buick,Verano,2017,regular unleaded,AUTOMATIC,180,26555,384</v>
      </c>
      <c r="F386" s="5" t="str" cm="1">
        <f t="array" ref="F386">_xlfn._xlws.FILTER(_xlfn.UNIQUE(options!C386:C395),_xlfn.UNIQUE(options!C386:C395)&lt;&gt;"","")</f>
        <v/>
      </c>
    </row>
    <row r="387" spans="2:6">
      <c r="B387" t="str">
        <v>386,Cadillac,ATS,2015,flex-fuel (unleaded/E85),AUTOMATIC,321,48715,|n</v>
      </c>
      <c r="F387" s="5" t="str" cm="1">
        <f t="array" ref="F387">_xlfn._xlws.FILTER(_xlfn.UNIQUE(options!C387:C396),_xlfn.UNIQUE(options!C387:C396)&lt;&gt;"","")</f>
        <v/>
      </c>
    </row>
    <row r="388" spans="2:6">
      <c r="B388" t="str">
        <v>387,Cadillac,ATS,2015,premium unleaded (recommended),AUTOMATIC,272,46715,|n</v>
      </c>
      <c r="F388" s="5" t="str" cm="1">
        <f t="array" ref="F388">_xlfn._xlws.FILTER(_xlfn.UNIQUE(options!C388:C397),_xlfn.UNIQUE(options!C388:C397)&lt;&gt;"","")</f>
        <v/>
      </c>
    </row>
    <row r="389" spans="2:6">
      <c r="B389" t="str">
        <v>388,Cadillac,ATS,2015,regular unleaded,AUTOMATIC,202,37340,|n</v>
      </c>
      <c r="F389" s="5" t="str" cm="1">
        <f t="array" ref="F389">_xlfn._xlws.FILTER(_xlfn.UNIQUE(options!C389:C398),_xlfn.UNIQUE(options!C389:C398)&lt;&gt;"","")</f>
        <v/>
      </c>
    </row>
    <row r="390" spans="2:6">
      <c r="B390" t="str">
        <v>389,Cadillac,ATS,2016,premium unleaded (recommended),AUTOMATIC,272,47210,|n</v>
      </c>
      <c r="F390" s="5" t="str" cm="1">
        <f t="array" ref="F390">_xlfn._xlws.FILTER(_xlfn.UNIQUE(options!C390:C399),_xlfn.UNIQUE(options!C390:C399)&lt;&gt;"","")</f>
        <v/>
      </c>
    </row>
    <row r="391" spans="2:6">
      <c r="B391" t="str">
        <v>390,Cadillac,ATS,2016,regular unleaded,AUTOMATIC,335,49210,|n</v>
      </c>
      <c r="F391" s="5" t="str" cm="1">
        <f t="array" ref="F391">_xlfn._xlws.FILTER(_xlfn.UNIQUE(options!C391:C400),_xlfn.UNIQUE(options!C391:C400)&lt;&gt;"","")</f>
        <v/>
      </c>
    </row>
    <row r="392" spans="2:6">
      <c r="B392" t="str">
        <v>391,Cadillac,ATS,2017,premium unleaded (recommended),AUTOMATIC,272,40395,|n</v>
      </c>
      <c r="F392" s="5" t="str" cm="1">
        <f t="array" ref="F392">_xlfn._xlws.FILTER(_xlfn.UNIQUE(options!C392:C401),_xlfn.UNIQUE(options!C392:C401)&lt;&gt;"","")</f>
        <v/>
      </c>
    </row>
    <row r="393" spans="2:6">
      <c r="B393" t="str">
        <v>392,Cadillac,ATS,2017,regular unleaded,AUTOMATIC,335,46995,|n</v>
      </c>
      <c r="F393" s="5" t="str" cm="1">
        <f t="array" ref="F393">_xlfn._xlws.FILTER(_xlfn.UNIQUE(options!C393:C402),_xlfn.UNIQUE(options!C393:C402)&lt;&gt;"","")</f>
        <v/>
      </c>
    </row>
    <row r="394" spans="2:6">
      <c r="B394" t="str">
        <v>393,Cadillac,ATS Coupe,2015,flex-fuel (unleaded/E85),AUTOMATIC,321,51435,|n</v>
      </c>
      <c r="F394" s="5" t="str" cm="1">
        <f t="array" ref="F394">_xlfn._xlws.FILTER(_xlfn.UNIQUE(options!C394:C403),_xlfn.UNIQUE(options!C394:C403)&lt;&gt;"","")</f>
        <v/>
      </c>
    </row>
    <row r="395" spans="2:6">
      <c r="B395" t="str">
        <v>394,Cadillac,ATS Coupe,2015,premium unleaded (recommended),AUTOMATIC,272,48205,|n</v>
      </c>
      <c r="F395" s="5" t="str" cm="1">
        <f t="array" ref="F395">_xlfn._xlws.FILTER(_xlfn.UNIQUE(options!C395:C404),_xlfn.UNIQUE(options!C395:C404)&lt;&gt;"","")</f>
        <v/>
      </c>
    </row>
    <row r="396" spans="2:6">
      <c r="B396" t="str">
        <v>395,Cadillac,ATS Coupe,2016,premium unleaded (recommended),AUTOMATIC,272,48715,394</v>
      </c>
      <c r="F396" s="5" t="str" cm="1">
        <f t="array" ref="F396">_xlfn._xlws.FILTER(_xlfn.UNIQUE(options!C396:C405),_xlfn.UNIQUE(options!C396:C405)&lt;&gt;"","")</f>
        <v/>
      </c>
    </row>
    <row r="397" spans="2:6">
      <c r="B397" t="str">
        <v>396,Cadillac,ATS Coupe,2016,regular unleaded,AUTOMATIC,335,51945,|n</v>
      </c>
      <c r="F397" s="5" t="str" cm="1">
        <f t="array" ref="F397">_xlfn._xlws.FILTER(_xlfn.UNIQUE(options!C397:C406),_xlfn.UNIQUE(options!C397:C406)&lt;&gt;"","")</f>
        <v/>
      </c>
    </row>
    <row r="398" spans="2:6">
      <c r="B398" t="str">
        <v>397,Cadillac,ATS Coupe,2017,premium unleaded (recommended),AUTOMATIC,272,43395,|n</v>
      </c>
      <c r="F398" s="5" t="str" cm="1">
        <f t="array" ref="F398">_xlfn._xlws.FILTER(_xlfn.UNIQUE(options!C398:C407),_xlfn.UNIQUE(options!C398:C407)&lt;&gt;"","")</f>
        <v/>
      </c>
    </row>
    <row r="399" spans="2:6">
      <c r="B399" t="str">
        <v>398,Cadillac,ATS Coupe,2017,regular unleaded,AUTOMATIC,335,49495,|n</v>
      </c>
      <c r="F399" s="5" t="str" cm="1">
        <f t="array" ref="F399">_xlfn._xlws.FILTER(_xlfn.UNIQUE(options!C399:C408),_xlfn.UNIQUE(options!C399:C408)&lt;&gt;"","")</f>
        <v/>
      </c>
    </row>
    <row r="400" spans="2:6">
      <c r="B400" t="str">
        <v>399,Cadillac,ATS-V,2016,premium unleaded (recommended),MANUAL,464,62665,|n</v>
      </c>
      <c r="F400" s="5" t="str" cm="1">
        <f t="array" ref="F400">_xlfn._xlws.FILTER(_xlfn.UNIQUE(options!C400:C409),_xlfn.UNIQUE(options!C400:C409)&lt;&gt;"","")</f>
        <v/>
      </c>
    </row>
    <row r="401" spans="2:6">
      <c r="B401" t="str">
        <v>400,Cadillac,ATS-V,2017,premium unleaded (recommended),MANUAL,464,62895,399</v>
      </c>
      <c r="F401" s="5" t="str" cm="1">
        <f t="array" ref="F401">_xlfn._xlws.FILTER(_xlfn.UNIQUE(options!C401:C410),_xlfn.UNIQUE(options!C401:C410)&lt;&gt;"","")</f>
        <v/>
      </c>
    </row>
    <row r="402" spans="2:6">
      <c r="B402" t="str">
        <v>401,Cadillac,CT6,2016,premium unleaded (recommended),AUTOMATIC,265,58395,|n</v>
      </c>
      <c r="F402" s="5" t="str" cm="1">
        <f t="array" ref="F402">_xlfn._xlws.FILTER(_xlfn.UNIQUE(options!C402:C411),_xlfn.UNIQUE(options!C402:C411)&lt;&gt;"","")</f>
        <v/>
      </c>
    </row>
    <row r="403" spans="2:6">
      <c r="B403" t="str">
        <v>402,Cadillac,CT6,2016,premium unleaded (required),AUTOMATIC,404,87465,|n</v>
      </c>
      <c r="F403" s="5" t="str" cm="1">
        <f t="array" ref="F403">_xlfn._xlws.FILTER(_xlfn.UNIQUE(options!C403:C412),_xlfn.UNIQUE(options!C403:C412)&lt;&gt;"","")</f>
        <v/>
      </c>
    </row>
    <row r="404" spans="2:6">
      <c r="B404" t="str">
        <v>403,Cadillac,CT6,2016,regular unleaded,AUTOMATIC,335,83465,|n</v>
      </c>
      <c r="F404" s="5" t="str" cm="1">
        <f t="array" ref="F404">_xlfn._xlws.FILTER(_xlfn.UNIQUE(options!C404:C413),_xlfn.UNIQUE(options!C404:C413)&lt;&gt;"","")</f>
        <v/>
      </c>
    </row>
    <row r="405" spans="2:6">
      <c r="B405" t="str">
        <v>404,Cadillac,CT6,2017,premium unleaded (recommended),AUTOMATIC,265,58395,|n</v>
      </c>
      <c r="F405" s="5" t="str" cm="1">
        <f t="array" ref="F405">_xlfn._xlws.FILTER(_xlfn.UNIQUE(options!C405:C414),_xlfn.UNIQUE(options!C405:C414)&lt;&gt;"","")</f>
        <v/>
      </c>
    </row>
    <row r="406" spans="2:6">
      <c r="B406" t="str">
        <v>405,Cadillac,CT6,2017,premium unleaded (required),AUTOMATIC,404,87495,|n</v>
      </c>
      <c r="F406" s="5" t="str" cm="1">
        <f t="array" ref="F406">_xlfn._xlws.FILTER(_xlfn.UNIQUE(options!C406:C415),_xlfn.UNIQUE(options!C406:C415)&lt;&gt;"","")</f>
        <v/>
      </c>
    </row>
    <row r="407" spans="2:6">
      <c r="B407" t="str">
        <v>406,Cadillac,CT6,2017,regular unleaded,AUTOMATIC,335,83495,|n</v>
      </c>
      <c r="F407" s="5" t="str" cm="1">
        <f t="array" ref="F407">_xlfn._xlws.FILTER(_xlfn.UNIQUE(options!C407:C416),_xlfn.UNIQUE(options!C407:C416)&lt;&gt;"","")</f>
        <v/>
      </c>
    </row>
    <row r="408" spans="2:6">
      <c r="B408" t="str">
        <v>407,Cadillac,CTS,2015,flex-fuel (unleaded/E85),AUTOMATIC,321,63770,|n</v>
      </c>
      <c r="F408" s="5" t="str" cm="1">
        <f t="array" ref="F408">_xlfn._xlws.FILTER(_xlfn.UNIQUE(options!C408:C417),_xlfn.UNIQUE(options!C408:C417)&lt;&gt;"","")</f>
        <v/>
      </c>
    </row>
    <row r="409" spans="2:6">
      <c r="B409" t="str">
        <v>408,Cadillac,CTS,2015,premium unleaded (recommended),AUTOMATIC,272,62070,|n</v>
      </c>
      <c r="F409" s="5" t="str" cm="1">
        <f t="array" ref="F409">_xlfn._xlws.FILTER(_xlfn.UNIQUE(options!C409:C418),_xlfn.UNIQUE(options!C409:C418)&lt;&gt;"","")</f>
        <v/>
      </c>
    </row>
    <row r="410" spans="2:6">
      <c r="B410" t="str">
        <v>409,Cadillac,CTS,2015,premium unleaded (required),AUTOMATIC,420,69340,|n</v>
      </c>
      <c r="F410" s="5" t="str" cm="1">
        <f t="array" ref="F410">_xlfn._xlws.FILTER(_xlfn.UNIQUE(options!C410:C419),_xlfn.UNIQUE(options!C410:C419)&lt;&gt;"","")</f>
        <v/>
      </c>
    </row>
    <row r="411" spans="2:6">
      <c r="B411" t="str">
        <v>410,Cadillac,CTS,2016,premium unleaded (recommended),AUTOMATIC,268,62685,|n</v>
      </c>
      <c r="F411" s="5" t="str" cm="1">
        <f t="array" ref="F411">_xlfn._xlws.FILTER(_xlfn.UNIQUE(options!C411:C420),_xlfn.UNIQUE(options!C411:C420)&lt;&gt;"","")</f>
        <v/>
      </c>
    </row>
    <row r="412" spans="2:6">
      <c r="B412" t="str">
        <v>411,Cadillac,CTS,2016,premium unleaded (required),AUTOMATIC,420,69955,|n</v>
      </c>
      <c r="F412" s="5" t="str" cm="1">
        <f t="array" ref="F412">_xlfn._xlws.FILTER(_xlfn.UNIQUE(options!C412:C421),_xlfn.UNIQUE(options!C412:C421)&lt;&gt;"","")</f>
        <v/>
      </c>
    </row>
    <row r="413" spans="2:6">
      <c r="B413" t="str">
        <v>412,Cadillac,CTS,2016,regular unleaded,AUTOMATIC,335,64685,|n</v>
      </c>
      <c r="F413" s="5" t="str" cm="1">
        <f t="array" ref="F413">_xlfn._xlws.FILTER(_xlfn.UNIQUE(options!C413:C422),_xlfn.UNIQUE(options!C413:C422)&lt;&gt;"","")</f>
        <v/>
      </c>
    </row>
    <row r="414" spans="2:6">
      <c r="B414" t="str">
        <v>413,Cadillac,CTS,2017,premium unleaded (recommended),AUTOMATIC,268,53695,|n</v>
      </c>
      <c r="F414" s="5" t="str" cm="1">
        <f t="array" ref="F414">_xlfn._xlws.FILTER(_xlfn.UNIQUE(options!C414:C423),_xlfn.UNIQUE(options!C414:C423)&lt;&gt;"","")</f>
        <v/>
      </c>
    </row>
    <row r="415" spans="2:6">
      <c r="B415" t="str">
        <v>414,Cadillac,CTS,2017,premium unleaded (required),AUTOMATIC,420,70795,|n</v>
      </c>
      <c r="F415" s="5" t="str" cm="1">
        <f t="array" ref="F415">_xlfn._xlws.FILTER(_xlfn.UNIQUE(options!C415:C424),_xlfn.UNIQUE(options!C415:C424)&lt;&gt;"","")</f>
        <v/>
      </c>
    </row>
    <row r="416" spans="2:6">
      <c r="B416" t="str">
        <v>415,Cadillac,CTS,2017,regular unleaded,AUTOMATIC,335,61195,|n</v>
      </c>
      <c r="F416" s="5" t="str" cm="1">
        <f t="array" ref="F416">_xlfn._xlws.FILTER(_xlfn.UNIQUE(options!C416:C425),_xlfn.UNIQUE(options!C416:C425)&lt;&gt;"","")</f>
        <v/>
      </c>
    </row>
    <row r="417" spans="2:6">
      <c r="B417" t="str">
        <v>416,Cadillac,CTS Coupe,2012,regular unleaded,AUTOMATIC,318,50050,|n</v>
      </c>
      <c r="F417" s="5" t="str" cm="1">
        <f t="array" ref="F417">_xlfn._xlws.FILTER(_xlfn.UNIQUE(options!C417:C426),_xlfn.UNIQUE(options!C417:C426)&lt;&gt;"","")</f>
        <v/>
      </c>
    </row>
    <row r="418" spans="2:6">
      <c r="B418" t="str">
        <v>417,Cadillac,CTS Coupe,2013,regular unleaded,AUTOMATIC,318,50050,416</v>
      </c>
      <c r="F418" s="5" t="str" cm="1">
        <f t="array" ref="F418">_xlfn._xlws.FILTER(_xlfn.UNIQUE(options!C418:C427),_xlfn.UNIQUE(options!C418:C427)&lt;&gt;"","")</f>
        <v/>
      </c>
    </row>
    <row r="419" spans="2:6">
      <c r="B419" t="str">
        <v>418,Cadillac,CTS Coupe,2014,regular unleaded,AUTOMATIC,318,49995,417</v>
      </c>
      <c r="F419" s="5" t="str" cm="1">
        <f t="array" ref="F419">_xlfn._xlws.FILTER(_xlfn.UNIQUE(options!C419:C428),_xlfn.UNIQUE(options!C419:C428)&lt;&gt;"","")</f>
        <v/>
      </c>
    </row>
    <row r="420" spans="2:6">
      <c r="B420" t="str">
        <v>419,Cadillac,CTS Wagon,2012,regular unleaded,AUTOMATIC,318,51650,|n</v>
      </c>
      <c r="F420" s="5" t="str" cm="1">
        <f t="array" ref="F420">_xlfn._xlws.FILTER(_xlfn.UNIQUE(options!C420:C429),_xlfn.UNIQUE(options!C420:C429)&lt;&gt;"","")</f>
        <v/>
      </c>
    </row>
    <row r="421" spans="2:6">
      <c r="B421" t="str">
        <v>420,Cadillac,CTS Wagon,2013,regular unleaded,AUTOMATIC,318,51650,419</v>
      </c>
      <c r="F421" s="5" t="str" cm="1">
        <f t="array" ref="F421">_xlfn._xlws.FILTER(_xlfn.UNIQUE(options!C421:C430),_xlfn.UNIQUE(options!C421:C430)&lt;&gt;"","")</f>
        <v/>
      </c>
    </row>
    <row r="422" spans="2:6">
      <c r="B422" t="str">
        <v>421,Cadillac,CTS Wagon,2014,regular unleaded,AUTOMATIC,318,51695,420</v>
      </c>
      <c r="F422" s="5" t="str" cm="1">
        <f t="array" ref="F422">_xlfn._xlws.FILTER(_xlfn.UNIQUE(options!C422:C431),_xlfn.UNIQUE(options!C422:C431)&lt;&gt;"","")</f>
        <v/>
      </c>
    </row>
    <row r="423" spans="2:6">
      <c r="B423" t="str">
        <v>422,Cadillac,CTS-V,2014,premium unleaded (required),MANUAL,556,63600,|n</v>
      </c>
      <c r="F423" s="5" t="str" cm="1">
        <f t="array" ref="F423">_xlfn._xlws.FILTER(_xlfn.UNIQUE(options!C423:C432),_xlfn.UNIQUE(options!C423:C432)&lt;&gt;"","")</f>
        <v/>
      </c>
    </row>
    <row r="424" spans="2:6">
      <c r="B424" t="str">
        <v>423,Cadillac,CTS-V,2016,premium unleaded (required),AUTOMATIC,640,83995,|n</v>
      </c>
      <c r="F424" s="5" t="str" cm="1">
        <f t="array" ref="F424">_xlfn._xlws.FILTER(_xlfn.UNIQUE(options!C424:C433),_xlfn.UNIQUE(options!C424:C433)&lt;&gt;"","")</f>
        <v/>
      </c>
    </row>
    <row r="425" spans="2:6">
      <c r="B425" t="str">
        <v>424,Cadillac,CTS-V,2017,premium unleaded (required),AUTOMATIC,640,85995,423</v>
      </c>
      <c r="F425" s="5" t="str" cm="1">
        <f t="array" ref="F425">_xlfn._xlws.FILTER(_xlfn.UNIQUE(options!C425:C434),_xlfn.UNIQUE(options!C425:C434)&lt;&gt;"","")</f>
        <v/>
      </c>
    </row>
    <row r="426" spans="2:6">
      <c r="B426" t="str">
        <v>425,Cadillac,CTS-V Coupe,2013,premium unleaded (required),MANUAL,556,63215,|n</v>
      </c>
      <c r="F426" s="5" t="str" cm="1">
        <f t="array" ref="F426">_xlfn._xlws.FILTER(_xlfn.UNIQUE(options!C426:C435),_xlfn.UNIQUE(options!C426:C435)&lt;&gt;"","")</f>
        <v/>
      </c>
    </row>
    <row r="427" spans="2:6">
      <c r="B427" t="str">
        <v>426,Cadillac,CTS-V Coupe,2014,premium unleaded (required),MANUAL,556,63600,425</v>
      </c>
      <c r="F427" s="5" t="str" cm="1">
        <f t="array" ref="F427">_xlfn._xlws.FILTER(_xlfn.UNIQUE(options!C427:C436),_xlfn.UNIQUE(options!C427:C436)&lt;&gt;"","")</f>
        <v/>
      </c>
    </row>
    <row r="428" spans="2:6">
      <c r="B428" t="str">
        <v>427,Cadillac,CTS-V Coupe,2015,premium unleaded (required),MANUAL,556,69900,426</v>
      </c>
      <c r="F428" s="5" t="str" cm="1">
        <f t="array" ref="F428">_xlfn._xlws.FILTER(_xlfn.UNIQUE(options!C428:C437),_xlfn.UNIQUE(options!C428:C437)&lt;&gt;"","")</f>
        <v/>
      </c>
    </row>
    <row r="429" spans="2:6">
      <c r="B429" t="str">
        <v>428,Cadillac,CTS-V Wagon,2012,premium unleaded (required),MANUAL,556,63215,|n</v>
      </c>
      <c r="F429" s="5" t="str" cm="1">
        <f t="array" ref="F429">_xlfn._xlws.FILTER(_xlfn.UNIQUE(options!C429:C438),_xlfn.UNIQUE(options!C429:C438)&lt;&gt;"","")</f>
        <v/>
      </c>
    </row>
    <row r="430" spans="2:6">
      <c r="B430" t="str">
        <v>429,Cadillac,CTS-V Wagon,2013,premium unleaded (required),MANUAL,556,63215,428</v>
      </c>
      <c r="F430" s="5" t="str" cm="1">
        <f t="array" ref="F430">_xlfn._xlws.FILTER(_xlfn.UNIQUE(options!C430:C439),_xlfn.UNIQUE(options!C430:C439)&lt;&gt;"","")</f>
        <v/>
      </c>
    </row>
    <row r="431" spans="2:6">
      <c r="B431" t="str">
        <v>430,Cadillac,CTS-V Wagon,2014,premium unleaded (required),MANUAL,556,63600,429</v>
      </c>
      <c r="F431" s="5" t="str" cm="1">
        <f t="array" ref="F431">_xlfn._xlws.FILTER(_xlfn.UNIQUE(options!C431:C440),_xlfn.UNIQUE(options!C431:C440)&lt;&gt;"","")</f>
        <v/>
      </c>
    </row>
    <row r="432" spans="2:6">
      <c r="B432" t="str">
        <v>431,Cadillac,DeVille,2005,regular unleaded,AUTOMATIC,290,51600,|n</v>
      </c>
      <c r="F432" s="5" t="str" cm="1">
        <f t="array" ref="F432">_xlfn._xlws.FILTER(_xlfn.UNIQUE(options!C432:C441),_xlfn.UNIQUE(options!C432:C441)&lt;&gt;"","")</f>
        <v/>
      </c>
    </row>
    <row r="433" spans="2:6">
      <c r="B433" t="str">
        <v>432,Cadillac,DTS,2009,regular unleaded,AUTOMATIC,292,54230,|n</v>
      </c>
      <c r="F433" s="5" t="str" cm="1">
        <f t="array" ref="F433">_xlfn._xlws.FILTER(_xlfn.UNIQUE(options!C433:C442),_xlfn.UNIQUE(options!C433:C442)&lt;&gt;"","")</f>
        <v/>
      </c>
    </row>
    <row r="434" spans="2:6">
      <c r="B434" t="str">
        <v>433,Cadillac,DTS,2010,premium unleaded (recommended),AUTOMATIC,292,59475,|n</v>
      </c>
      <c r="F434" s="5" t="str" cm="1">
        <f t="array" ref="F434">_xlfn._xlws.FILTER(_xlfn.UNIQUE(options!C434:C443),_xlfn.UNIQUE(options!C434:C443)&lt;&gt;"","")</f>
        <v/>
      </c>
    </row>
    <row r="435" spans="2:6">
      <c r="B435" t="str">
        <v>434,Cadillac,DTS,2011,premium unleaded (recommended),AUTOMATIC,292,59875,433</v>
      </c>
      <c r="F435" s="5" t="str" cm="1">
        <f t="array" ref="F435">_xlfn._xlws.FILTER(_xlfn.UNIQUE(options!C435:C444),_xlfn.UNIQUE(options!C435:C444)&lt;&gt;"","")</f>
        <v/>
      </c>
    </row>
    <row r="436" spans="2:6">
      <c r="B436" t="str">
        <v>435,Cadillac,Escalade,2015,flex-fuel (unleaded/E85),AUTOMATIC,420,91875,|n</v>
      </c>
      <c r="F436" s="5" t="str" cm="1">
        <f t="array" ref="F436">_xlfn._xlws.FILTER(_xlfn.UNIQUE(options!C436:C445),_xlfn.UNIQUE(options!C436:C445)&lt;&gt;"","")</f>
        <v/>
      </c>
    </row>
    <row r="437" spans="2:6">
      <c r="B437" t="str">
        <v>436,Cadillac,Escalade,2016,premium unleaded (recommended),AUTOMATIC,420,91950,|n</v>
      </c>
      <c r="F437" s="5" t="str" cm="1">
        <f t="array" ref="F437">_xlfn._xlws.FILTER(_xlfn.UNIQUE(options!C437:C446),_xlfn.UNIQUE(options!C437:C446)&lt;&gt;"","")</f>
        <v/>
      </c>
    </row>
    <row r="438" spans="2:6">
      <c r="B438" t="str">
        <v>437,Cadillac,Escalade,2017,premium unleaded (recommended),AUTOMATIC,420,94795,436</v>
      </c>
      <c r="F438" s="5" t="str" cm="1">
        <f t="array" ref="F438">_xlfn._xlws.FILTER(_xlfn.UNIQUE(options!C438:C447),_xlfn.UNIQUE(options!C438:C447)&lt;&gt;"","")</f>
        <v/>
      </c>
    </row>
    <row r="439" spans="2:6">
      <c r="B439" t="str">
        <v>438,Cadillac,Escalade ESV,2015,flex-fuel (unleaded/E85),AUTOMATIC,420,94875,|n</v>
      </c>
      <c r="F439" s="5" t="str" cm="1">
        <f t="array" ref="F439">_xlfn._xlws.FILTER(_xlfn.UNIQUE(options!C439:C448),_xlfn.UNIQUE(options!C439:C448)&lt;&gt;"","")</f>
        <v/>
      </c>
    </row>
    <row r="440" spans="2:6">
      <c r="B440" t="str">
        <v>439,Cadillac,Escalade ESV,2016,premium unleaded (recommended),AUTOMATIC,420,94950,|n</v>
      </c>
      <c r="F440" s="5" t="str" cm="1">
        <f t="array" ref="F440">_xlfn._xlws.FILTER(_xlfn.UNIQUE(options!C440:C449),_xlfn.UNIQUE(options!C440:C449)&lt;&gt;"","")</f>
        <v/>
      </c>
    </row>
    <row r="441" spans="2:6">
      <c r="B441" t="str">
        <v>440,Cadillac,Escalade ESV,2017,premium unleaded (recommended),AUTOMATIC,420,97795,439</v>
      </c>
      <c r="F441" s="5" t="str" cm="1">
        <f t="array" ref="F441">_xlfn._xlws.FILTER(_xlfn.UNIQUE(options!C441:C450),_xlfn.UNIQUE(options!C441:C450)&lt;&gt;"","")</f>
        <v/>
      </c>
    </row>
    <row r="442" spans="2:6">
      <c r="B442" t="str">
        <v>441,Cadillac,Escalade EXT,2011,flex-fuel (premium unleaded recommended/E85),AUTOMATIC,403,69740,|n</v>
      </c>
      <c r="F442" s="5" t="str" cm="1">
        <f t="array" ref="F442">_xlfn._xlws.FILTER(_xlfn.UNIQUE(options!C442:C451),_xlfn.UNIQUE(options!C442:C451)&lt;&gt;"","")</f>
        <v/>
      </c>
    </row>
    <row r="443" spans="2:6">
      <c r="B443" t="str">
        <v>442,Cadillac,Escalade EXT,2012,flex-fuel (premium unleaded recommended/E85),AUTOMATIC,403,69640,441</v>
      </c>
      <c r="F443" s="5" t="str" cm="1">
        <f t="array" ref="F443">_xlfn._xlws.FILTER(_xlfn.UNIQUE(options!C443:C452),_xlfn.UNIQUE(options!C443:C452)&lt;&gt;"","")</f>
        <v/>
      </c>
    </row>
    <row r="444" spans="2:6">
      <c r="B444" t="str">
        <v>443,Cadillac,Escalade EXT,2013,flex-fuel (premium unleaded recommended/E85),AUTOMATIC,403,69640,442</v>
      </c>
      <c r="F444" s="5" t="str" cm="1">
        <f t="array" ref="F444">_xlfn._xlws.FILTER(_xlfn.UNIQUE(options!C444:C453),_xlfn.UNIQUE(options!C444:C453)&lt;&gt;"","")</f>
        <v/>
      </c>
    </row>
    <row r="445" spans="2:6">
      <c r="B445" t="str">
        <v>444,Cadillac,Escalade Hybrid,2011,regular unleaded,AUTOMATIC,332,88435,|n</v>
      </c>
      <c r="F445" s="5" t="str" cm="1">
        <f t="array" ref="F445">_xlfn._xlws.FILTER(_xlfn.UNIQUE(options!C445:C454),_xlfn.UNIQUE(options!C445:C454)&lt;&gt;"","")</f>
        <v/>
      </c>
    </row>
    <row r="446" spans="2:6">
      <c r="B446" t="str">
        <v>445,Cadillac,Escalade Hybrid,2012,regular unleaded,AUTOMATIC,332,85845,444</v>
      </c>
      <c r="F446" s="5" t="str" cm="1">
        <f t="array" ref="F446">_xlfn._xlws.FILTER(_xlfn.UNIQUE(options!C446:C455),_xlfn.UNIQUE(options!C446:C455)&lt;&gt;"","")</f>
        <v/>
      </c>
    </row>
    <row r="447" spans="2:6">
      <c r="B447" t="str">
        <v>446,Cadillac,Escalade Hybrid,2013,regular unleaded,AUTOMATIC,332,86420,445</v>
      </c>
      <c r="F447" s="5" t="str" cm="1">
        <f t="array" ref="F447">_xlfn._xlws.FILTER(_xlfn.UNIQUE(options!C447:C456),_xlfn.UNIQUE(options!C447:C456)&lt;&gt;"","")</f>
        <v/>
      </c>
    </row>
    <row r="448" spans="2:6">
      <c r="B448" t="str">
        <v>447,Cadillac,SRX,2014,regular unleaded,AUTOMATIC,308,50955,|n</v>
      </c>
      <c r="F448" s="5" t="str" cm="1">
        <f t="array" ref="F448">_xlfn._xlws.FILTER(_xlfn.UNIQUE(options!C448:C457),_xlfn.UNIQUE(options!C448:C457)&lt;&gt;"","")</f>
        <v/>
      </c>
    </row>
    <row r="449" spans="2:6">
      <c r="B449" t="str">
        <v>448,Cadillac,SRX,2015,regular unleaded,AUTOMATIC,308,51730,447</v>
      </c>
      <c r="F449" s="5" t="str" cm="1">
        <f t="array" ref="F449">_xlfn._xlws.FILTER(_xlfn.UNIQUE(options!C449:C458),_xlfn.UNIQUE(options!C449:C458)&lt;&gt;"","")</f>
        <v/>
      </c>
    </row>
    <row r="450" spans="2:6">
      <c r="B450" t="str">
        <v>449,Cadillac,SRX,2016,regular unleaded,AUTOMATIC,308,51730,448</v>
      </c>
      <c r="F450" s="5" t="str" cm="1">
        <f t="array" ref="F450">_xlfn._xlws.FILTER(_xlfn.UNIQUE(options!C450:C459),_xlfn.UNIQUE(options!C450:C459)&lt;&gt;"","")</f>
        <v/>
      </c>
    </row>
    <row r="451" spans="2:6">
      <c r="B451" t="str">
        <v>450,Cadillac,STS,2009,premium unleaded (required),AUTOMATIC,320,56345,|n</v>
      </c>
      <c r="F451" s="5" t="str" cm="1">
        <f t="array" ref="F451">_xlfn._xlws.FILTER(_xlfn.UNIQUE(options!C451:C460),_xlfn.UNIQUE(options!C451:C460)&lt;&gt;"","")</f>
        <v/>
      </c>
    </row>
    <row r="452" spans="2:6">
      <c r="B452" t="str">
        <v>451,Cadillac,STS,2009,regular unleaded,AUTOMATIC,302,46845,|n</v>
      </c>
      <c r="F452" s="5" t="str" cm="1">
        <f t="array" ref="F452">_xlfn._xlws.FILTER(_xlfn.UNIQUE(options!C452:C461),_xlfn.UNIQUE(options!C452:C461)&lt;&gt;"","")</f>
        <v/>
      </c>
    </row>
    <row r="453" spans="2:6">
      <c r="B453" t="str">
        <v>452,Cadillac,STS,2010,premium unleaded (recommended),AUTOMATIC,320,68785,|n</v>
      </c>
      <c r="F453" s="5" t="str" cm="1">
        <f t="array" ref="F453">_xlfn._xlws.FILTER(_xlfn.UNIQUE(options!C453:C462),_xlfn.UNIQUE(options!C453:C462)&lt;&gt;"","")</f>
        <v/>
      </c>
    </row>
    <row r="454" spans="2:6">
      <c r="B454" t="str">
        <v>453,Cadillac,STS,2010,regular unleaded,AUTOMATIC,302,55945,|n</v>
      </c>
      <c r="F454" s="5" t="str" cm="1">
        <f t="array" ref="F454">_xlfn._xlws.FILTER(_xlfn.UNIQUE(options!C454:C463),_xlfn.UNIQUE(options!C454:C463)&lt;&gt;"","")</f>
        <v/>
      </c>
    </row>
    <row r="455" spans="2:6">
      <c r="B455" t="str">
        <v>454,Cadillac,STS,2011,regular unleaded,AUTOMATIC,302,56380,453</v>
      </c>
      <c r="F455" s="5" t="str" cm="1">
        <f t="array" ref="F455">_xlfn._xlws.FILTER(_xlfn.UNIQUE(options!C455:C464),_xlfn.UNIQUE(options!C455:C464)&lt;&gt;"","")</f>
        <v/>
      </c>
    </row>
    <row r="456" spans="2:6">
      <c r="B456" t="str">
        <v>455,Cadillac,STS-V,2007,premium unleaded (required),AUTOMATIC,469,75010,|n</v>
      </c>
      <c r="F456" s="5" t="str" cm="1">
        <f t="array" ref="F456">_xlfn._xlws.FILTER(_xlfn.UNIQUE(options!C456:C465),_xlfn.UNIQUE(options!C456:C465)&lt;&gt;"","")</f>
        <v/>
      </c>
    </row>
    <row r="457" spans="2:6">
      <c r="B457" t="str">
        <v>456,Cadillac,STS-V,2008,premium unleaded (required),AUTOMATIC,469,78775,455</v>
      </c>
      <c r="F457" s="5" t="str" cm="1">
        <f t="array" ref="F457">_xlfn._xlws.FILTER(_xlfn.UNIQUE(options!C457:C466),_xlfn.UNIQUE(options!C457:C466)&lt;&gt;"","")</f>
        <v/>
      </c>
    </row>
    <row r="458" spans="2:6">
      <c r="B458" t="str">
        <v>457,Cadillac,STS-V,2009,premium unleaded (required),AUTOMATIC,469,81795,456</v>
      </c>
      <c r="F458" s="5" t="str" cm="1">
        <f t="array" ref="F458">_xlfn._xlws.FILTER(_xlfn.UNIQUE(options!C458:C467),_xlfn.UNIQUE(options!C458:C467)&lt;&gt;"","")</f>
        <v/>
      </c>
    </row>
    <row r="459" spans="2:6">
      <c r="B459" t="str">
        <v>458,Cadillac,XLR,2007,regular unleaded,AUTOMATIC,320,84160,|n</v>
      </c>
      <c r="F459" s="5" t="str" cm="1">
        <f t="array" ref="F459">_xlfn._xlws.FILTER(_xlfn.UNIQUE(options!C459:C468),_xlfn.UNIQUE(options!C459:C468)&lt;&gt;"","")</f>
        <v/>
      </c>
    </row>
    <row r="460" spans="2:6">
      <c r="B460" t="str">
        <v>459,Cadillac,XLR,2008,regular unleaded,AUTOMATIC,320,85650,458</v>
      </c>
      <c r="F460" s="5" t="str" cm="1">
        <f t="array" ref="F460">_xlfn._xlws.FILTER(_xlfn.UNIQUE(options!C460:C469),_xlfn.UNIQUE(options!C460:C469)&lt;&gt;"","")</f>
        <v/>
      </c>
    </row>
    <row r="461" spans="2:6">
      <c r="B461" t="str">
        <v>460,Cadillac,XLR,2009,premium unleaded (recommended),AUTOMATIC,320,86215,|n</v>
      </c>
      <c r="F461" s="5" t="str" cm="1">
        <f t="array" ref="F461">_xlfn._xlws.FILTER(_xlfn.UNIQUE(options!C461:C470),_xlfn.UNIQUE(options!C461:C470)&lt;&gt;"","")</f>
        <v/>
      </c>
    </row>
    <row r="462" spans="2:6">
      <c r="B462" t="str">
        <v>461,Cadillac,XLR-V,2007,premium unleaded (required),AUTOMATIC,443,97460,|n</v>
      </c>
      <c r="F462" s="5" t="str" cm="1">
        <f t="array" ref="F462">_xlfn._xlws.FILTER(_xlfn.UNIQUE(options!C462:C471),_xlfn.UNIQUE(options!C462:C471)&lt;&gt;"","")</f>
        <v/>
      </c>
    </row>
    <row r="463" spans="2:6">
      <c r="B463" t="str">
        <v>462,Cadillac,XLR-V,2008,premium unleaded (required),AUTOMATIC,443,100660,461</v>
      </c>
      <c r="F463" s="5" t="str" cm="1">
        <f t="array" ref="F463">_xlfn._xlws.FILTER(_xlfn.UNIQUE(options!C463:C472),_xlfn.UNIQUE(options!C463:C472)&lt;&gt;"","")</f>
        <v/>
      </c>
    </row>
    <row r="464" spans="2:6">
      <c r="B464" t="str">
        <v>463,Cadillac,XLR-V,2009,premium unleaded (required),AUTOMATIC,443,104215,462</v>
      </c>
      <c r="F464" s="5" t="str" cm="1">
        <f t="array" ref="F464">_xlfn._xlws.FILTER(_xlfn.UNIQUE(options!C464:C473),_xlfn.UNIQUE(options!C464:C473)&lt;&gt;"","")</f>
        <v/>
      </c>
    </row>
    <row r="465" spans="2:6">
      <c r="B465" t="str">
        <v>464,Cadillac,XT5,2017,premium unleaded (required),AUTOMATIC,310,62500,|n</v>
      </c>
      <c r="F465" s="5" t="str" cm="1">
        <f t="array" ref="F465">_xlfn._xlws.FILTER(_xlfn.UNIQUE(options!C465:C474),_xlfn.UNIQUE(options!C465:C474)&lt;&gt;"","")</f>
        <v/>
      </c>
    </row>
    <row r="466" spans="2:6">
      <c r="B466" t="str">
        <v>465,Cadillac,XTS,2015,premium unleaded (required),AUTOMATIC,410,69785,|n</v>
      </c>
      <c r="F466" s="5" t="str" cm="1">
        <f t="array" ref="F466">_xlfn._xlws.FILTER(_xlfn.UNIQUE(options!C466:C475),_xlfn.UNIQUE(options!C466:C475)&lt;&gt;"","")</f>
        <v/>
      </c>
    </row>
    <row r="467" spans="2:6">
      <c r="B467" t="str">
        <v>466,Cadillac,XTS,2015,regular unleaded,AUTOMATIC,304,64245,|n</v>
      </c>
      <c r="F467" s="5" t="str" cm="1">
        <f t="array" ref="F467">_xlfn._xlws.FILTER(_xlfn.UNIQUE(options!C467:C476),_xlfn.UNIQUE(options!C467:C476)&lt;&gt;"","")</f>
        <v/>
      </c>
    </row>
    <row r="468" spans="2:6">
      <c r="B468" t="str">
        <v>467,Cadillac,XTS,2016,premium unleaded (required),AUTOMATIC,410,72320,|n</v>
      </c>
      <c r="F468" s="5" t="str" cm="1">
        <f t="array" ref="F468">_xlfn._xlws.FILTER(_xlfn.UNIQUE(options!C468:C477),_xlfn.UNIQUE(options!C468:C477)&lt;&gt;"","")</f>
        <v/>
      </c>
    </row>
    <row r="469" spans="2:6">
      <c r="B469" t="str">
        <v>468,Cadillac,XTS,2016,regular unleaded,AUTOMATIC,304,66780,|n</v>
      </c>
      <c r="F469" s="5" t="str" cm="1">
        <f t="array" ref="F469">_xlfn._xlws.FILTER(_xlfn.UNIQUE(options!C469:C478),_xlfn.UNIQUE(options!C469:C478)&lt;&gt;"","")</f>
        <v/>
      </c>
    </row>
    <row r="470" spans="2:6">
      <c r="B470" t="str">
        <v>469,Cadillac,XTS,2017,premium unleaded (required),AUTOMATIC,410,72395,|n</v>
      </c>
      <c r="F470" s="5" t="str" cm="1">
        <f t="array" ref="F470">_xlfn._xlws.FILTER(_xlfn.UNIQUE(options!C470:C479),_xlfn.UNIQUE(options!C470:C479)&lt;&gt;"","")</f>
        <v/>
      </c>
    </row>
    <row r="471" spans="2:6">
      <c r="B471" t="str">
        <v>470,Cadillac,XTS,2017,regular unleaded,AUTOMATIC,304,66795,|n</v>
      </c>
      <c r="F471" s="5" t="str" cm="1">
        <f t="array" ref="F471">_xlfn._xlws.FILTER(_xlfn.UNIQUE(options!C471:C480),_xlfn.UNIQUE(options!C471:C480)&lt;&gt;"","")</f>
        <v/>
      </c>
    </row>
    <row r="472" spans="2:6">
      <c r="B472" t="str">
        <v>471,Chevrolet,Astro,2005,regular unleaded,AUTOMATIC,190,26430,|n</v>
      </c>
      <c r="F472" s="5" t="str" cm="1">
        <f t="array" ref="F472">_xlfn._xlws.FILTER(_xlfn.UNIQUE(options!C472:C481),_xlfn.UNIQUE(options!C472:C481)&lt;&gt;"","")</f>
        <v/>
      </c>
    </row>
    <row r="473" spans="2:6">
      <c r="B473" t="str">
        <v>472,Chevrolet,Astro Cargo,2005,regular unleaded,AUTOMATIC,190,25430,|n</v>
      </c>
      <c r="F473" s="5" t="str" cm="1">
        <f t="array" ref="F473">_xlfn._xlws.FILTER(_xlfn.UNIQUE(options!C473:C482),_xlfn.UNIQUE(options!C473:C482)&lt;&gt;"","")</f>
        <v/>
      </c>
    </row>
    <row r="474" spans="2:6">
      <c r="B474" t="str">
        <v>473,Chevrolet,Avalanche,2010,flex-fuel (unleaded/E85),AUTOMATIC,320,45815,|n</v>
      </c>
      <c r="F474" s="5" t="str" cm="1">
        <f t="array" ref="F474">_xlfn._xlws.FILTER(_xlfn.UNIQUE(options!C474:C483),_xlfn.UNIQUE(options!C474:C483)&lt;&gt;"","")</f>
        <v/>
      </c>
    </row>
    <row r="475" spans="2:6">
      <c r="B475" t="str">
        <v>474,Chevrolet,Avalanche,2011,flex-fuel (unleaded/E85),AUTOMATIC,320,49500,473</v>
      </c>
      <c r="F475" s="5" t="str" cm="1">
        <f t="array" ref="F475">_xlfn._xlws.FILTER(_xlfn.UNIQUE(options!C475:C484),_xlfn.UNIQUE(options!C475:C484)&lt;&gt;"","")</f>
        <v/>
      </c>
    </row>
    <row r="476" spans="2:6">
      <c r="B476" t="str">
        <v>475,Chevrolet,Avalanche,2012,flex-fuel (unleaded/E85),AUTOMATIC,320,50305,474</v>
      </c>
      <c r="F476" s="5" t="str" cm="1">
        <f t="array" ref="F476">_xlfn._xlws.FILTER(_xlfn.UNIQUE(options!C476:C485),_xlfn.UNIQUE(options!C476:C485)&lt;&gt;"","")</f>
        <v/>
      </c>
    </row>
    <row r="477" spans="2:6">
      <c r="B477" t="str">
        <v>476,Chevrolet,Aveo,2009,regular unleaded,MANUAL,107,15365,|n</v>
      </c>
      <c r="F477" s="5" t="str" cm="1">
        <f t="array" ref="F477">_xlfn._xlws.FILTER(_xlfn.UNIQUE(options!C477:C486),_xlfn.UNIQUE(options!C477:C486)&lt;&gt;"","")</f>
        <v/>
      </c>
    </row>
    <row r="478" spans="2:6">
      <c r="B478" t="str">
        <v>477,Chevrolet,Aveo,2010,regular unleaded,MANUAL,108,15365,476</v>
      </c>
      <c r="F478" s="5" t="str" cm="1">
        <f t="array" ref="F478">_xlfn._xlws.FILTER(_xlfn.UNIQUE(options!C478:C487),_xlfn.UNIQUE(options!C478:C487)&lt;&gt;"","")</f>
        <v/>
      </c>
    </row>
    <row r="479" spans="2:6">
      <c r="B479" t="str">
        <v>478,Chevrolet,Aveo,2011,regular unleaded,MANUAL,108,15365,477</v>
      </c>
      <c r="F479" s="5" t="str" cm="1">
        <f t="array" ref="F479">_xlfn._xlws.FILTER(_xlfn.UNIQUE(options!C479:C488),_xlfn.UNIQUE(options!C479:C488)&lt;&gt;"","")</f>
        <v/>
      </c>
    </row>
    <row r="480" spans="2:6">
      <c r="B480" t="str">
        <v>479,Chevrolet,Black Diamond Avalanche,2013,flex-fuel (unleaded/E85),AUTOMATIC,320,47885,|n</v>
      </c>
      <c r="F480" s="5" t="str" cm="1">
        <f t="array" ref="F480">_xlfn._xlws.FILTER(_xlfn.UNIQUE(options!C480:C489),_xlfn.UNIQUE(options!C480:C489)&lt;&gt;"","")</f>
        <v/>
      </c>
    </row>
    <row r="481" spans="2:6">
      <c r="B481" t="str">
        <v>480,Chevrolet,Blazer,2005,regular unleaded,AUTOMATIC,190,27480,|n</v>
      </c>
      <c r="F481" s="5" t="str" cm="1">
        <f t="array" ref="F481">_xlfn._xlws.FILTER(_xlfn.UNIQUE(options!C481:C490),_xlfn.UNIQUE(options!C481:C490)&lt;&gt;"","")</f>
        <v/>
      </c>
    </row>
    <row r="482" spans="2:6">
      <c r="B482" t="str">
        <v>481,Chevrolet,Blazer,2005,regular unleaded,MANUAL,190,24305,|n</v>
      </c>
      <c r="F482" s="5" t="str" cm="1">
        <f t="array" ref="F482">_xlfn._xlws.FILTER(_xlfn.UNIQUE(options!C482:C491),_xlfn.UNIQUE(options!C482:C491)&lt;&gt;"","")</f>
        <v/>
      </c>
    </row>
    <row r="483" spans="2:6">
      <c r="B483" t="str">
        <v>482,Chevrolet,Bolt EV,2017,electric,DIRECT_DRIVE,200,40905,|n</v>
      </c>
      <c r="F483" s="5" t="str" cm="1">
        <f t="array" ref="F483">_xlfn._xlws.FILTER(_xlfn.UNIQUE(options!C483:C492),_xlfn.UNIQUE(options!C483:C492)&lt;&gt;"","")</f>
        <v/>
      </c>
    </row>
    <row r="484" spans="2:6">
      <c r="B484" t="str">
        <v>483,Chevrolet,Camaro,2015,premium unleaded (recommended),MANUAL,426,42405,|n</v>
      </c>
      <c r="F484" s="5" t="str" cm="1">
        <f t="array" ref="F484">_xlfn._xlws.FILTER(_xlfn.UNIQUE(options!C484:C493),_xlfn.UNIQUE(options!C484:C493)&lt;&gt;"","")</f>
        <v/>
      </c>
    </row>
    <row r="485" spans="2:6">
      <c r="B485" t="str">
        <v>484,Chevrolet,Camaro,2015,premium unleaded (required),MANUAL,505,72305,|n</v>
      </c>
      <c r="F485" s="5" t="str" cm="1">
        <f t="array" ref="F485">_xlfn._xlws.FILTER(_xlfn.UNIQUE(options!C485:C494),_xlfn.UNIQUE(options!C485:C494)&lt;&gt;"","")</f>
        <v/>
      </c>
    </row>
    <row r="486" spans="2:6">
      <c r="B486" t="str">
        <v>485,Chevrolet,Camaro,2015,regular unleaded,AUTOMATIC,323,25145,|n</v>
      </c>
      <c r="F486" s="5" t="str" cm="1">
        <f t="array" ref="F486">_xlfn._xlws.FILTER(_xlfn.UNIQUE(options!C486:C495),_xlfn.UNIQUE(options!C486:C495)&lt;&gt;"","")</f>
        <v/>
      </c>
    </row>
    <row r="487" spans="2:6">
      <c r="B487" t="str">
        <v>486,Chevrolet,Camaro,2015,regular unleaded,MANUAL,323,35105,|n</v>
      </c>
      <c r="F487" s="5" t="str" cm="1">
        <f t="array" ref="F487">_xlfn._xlws.FILTER(_xlfn.UNIQUE(options!C487:C496),_xlfn.UNIQUE(options!C487:C496)&lt;&gt;"","")</f>
        <v/>
      </c>
    </row>
    <row r="488" spans="2:6">
      <c r="B488" t="str">
        <v>487,Chevrolet,Camaro,2016,premium unleaded (recommended),MANUAL,455,48300,|n</v>
      </c>
      <c r="F488" s="5" t="str" cm="1">
        <f t="array" ref="F488">_xlfn._xlws.FILTER(_xlfn.UNIQUE(options!C488:C497),_xlfn.UNIQUE(options!C488:C497)&lt;&gt;"","")</f>
        <v/>
      </c>
    </row>
    <row r="489" spans="2:6">
      <c r="B489" t="str">
        <v>488,Chevrolet,Camaro,2017,premium unleaded (recommended),AUTOMATIC,275,32600,|n</v>
      </c>
      <c r="F489" s="5" t="str" cm="1">
        <f t="array" ref="F489">_xlfn._xlws.FILTER(_xlfn.UNIQUE(options!C489:C498),_xlfn.UNIQUE(options!C489:C498)&lt;&gt;"","")</f>
        <v/>
      </c>
    </row>
    <row r="490" spans="2:6">
      <c r="B490" t="str">
        <v>489,Chevrolet,Camaro,2017,premium unleaded (recommended),MANUAL,455,47905,|n</v>
      </c>
      <c r="F490" s="5" t="str" cm="1">
        <f t="array" ref="F490">_xlfn._xlws.FILTER(_xlfn.UNIQUE(options!C490:C499),_xlfn.UNIQUE(options!C490:C499)&lt;&gt;"","")</f>
        <v/>
      </c>
    </row>
    <row r="491" spans="2:6">
      <c r="B491" t="str">
        <v>490,Chevrolet,Camaro,2017,premium unleaded (required),MANUAL,650,67140,|n</v>
      </c>
      <c r="F491" s="5" t="str" cm="1">
        <f t="array" ref="F491">_xlfn._xlws.FILTER(_xlfn.UNIQUE(options!C491:C500),_xlfn.UNIQUE(options!C491:C500)&lt;&gt;"","")</f>
        <v/>
      </c>
    </row>
    <row r="492" spans="2:6">
      <c r="B492" t="str">
        <v>491,Chevrolet,Captiva Sport,2013,flex-fuel (unleaded/E85),AUTOMATIC,180,29615,|n</v>
      </c>
      <c r="F492" s="5" t="str" cm="1">
        <f t="array" ref="F492">_xlfn._xlws.FILTER(_xlfn.UNIQUE(options!C492:C501),_xlfn.UNIQUE(options!C492:C501)&lt;&gt;"","")</f>
        <v/>
      </c>
    </row>
    <row r="493" spans="2:6">
      <c r="B493" t="str">
        <v>492,Chevrolet,Captiva Sport,2014,flex-fuel (unleaded/E85),AUTOMATIC,180,29495,491</v>
      </c>
      <c r="F493" s="5" t="str" cm="1">
        <f t="array" ref="F493">_xlfn._xlws.FILTER(_xlfn.UNIQUE(options!C493:C502),_xlfn.UNIQUE(options!C493:C502)&lt;&gt;"","")</f>
        <v/>
      </c>
    </row>
    <row r="494" spans="2:6">
      <c r="B494" t="str">
        <v>493,Chevrolet,Captiva Sport,2015,flex-fuel (unleaded/E85),AUTOMATIC,180,29505,492</v>
      </c>
      <c r="F494" s="5" t="str" cm="1">
        <f t="array" ref="F494">_xlfn._xlws.FILTER(_xlfn.UNIQUE(options!C494:C503),_xlfn.UNIQUE(options!C494:C503)&lt;&gt;"","")</f>
        <v/>
      </c>
    </row>
    <row r="495" spans="2:6">
      <c r="B495" t="str">
        <v>494,Chevrolet,Cavalier,2005,regular unleaded,MANUAL,140,17710,|n</v>
      </c>
      <c r="F495" s="5" t="str" cm="1">
        <f t="array" ref="F495">_xlfn._xlws.FILTER(_xlfn.UNIQUE(options!C495:C504),_xlfn.UNIQUE(options!C495:C504)&lt;&gt;"","")</f>
        <v/>
      </c>
    </row>
    <row r="496" spans="2:6">
      <c r="B496" t="str">
        <v>495,Chevrolet,City Express,2015,regular unleaded,AUTOMATIC,131,23515,|n</v>
      </c>
      <c r="F496" s="5" t="str" cm="1">
        <f t="array" ref="F496">_xlfn._xlws.FILTER(_xlfn.UNIQUE(options!C496:C505),_xlfn.UNIQUE(options!C496:C505)&lt;&gt;"","")</f>
        <v/>
      </c>
    </row>
    <row r="497" spans="2:6">
      <c r="B497" t="str">
        <v>496,Chevrolet,City Express,2016,regular unleaded,AUTOMATIC,131,23515,495</v>
      </c>
      <c r="F497" s="5" t="str" cm="1">
        <f t="array" ref="F497">_xlfn._xlws.FILTER(_xlfn.UNIQUE(options!C497:C506),_xlfn.UNIQUE(options!C497:C506)&lt;&gt;"","")</f>
        <v/>
      </c>
    </row>
    <row r="498" spans="2:6">
      <c r="B498" t="str">
        <v>497,Chevrolet,City Express,2017,regular unleaded,AUTOMATIC,131,23515,496</v>
      </c>
      <c r="F498" s="5" t="str" cm="1">
        <f t="array" ref="F498">_xlfn._xlws.FILTER(_xlfn.UNIQUE(options!C498:C507),_xlfn.UNIQUE(options!C498:C507)&lt;&gt;"","")</f>
        <v/>
      </c>
    </row>
    <row r="499" spans="2:6">
      <c r="B499" t="str">
        <v>498,Chevrolet,Classic,2005,regular unleaded,AUTOMATIC,140,19690,|n</v>
      </c>
      <c r="F499" s="5" t="str" cm="1">
        <f t="array" ref="F499">_xlfn._xlws.FILTER(_xlfn.UNIQUE(options!C499:C508),_xlfn.UNIQUE(options!C499:C508)&lt;&gt;"","")</f>
        <v/>
      </c>
    </row>
    <row r="500" spans="2:6">
      <c r="B500" t="str">
        <v>499,Chevrolet,Cobalt,2008,premium unleaded (recommended),MANUAL,260,22335,|n</v>
      </c>
      <c r="F500" s="5" t="str" cm="1">
        <f t="array" ref="F500">_xlfn._xlws.FILTER(_xlfn.UNIQUE(options!C500:C509),_xlfn.UNIQUE(options!C500:C509)&lt;&gt;"","")</f>
        <v/>
      </c>
    </row>
    <row r="501" spans="2:6">
      <c r="B501" t="str">
        <v>500,Chevrolet,Cobalt,2008,regular unleaded,MANUAL,173,19695,|n</v>
      </c>
      <c r="F501" s="5" t="str" cm="1">
        <f t="array" ref="F501">_xlfn._xlws.FILTER(_xlfn.UNIQUE(options!C501:C510),_xlfn.UNIQUE(options!C501:C510)&lt;&gt;"","")</f>
        <v/>
      </c>
    </row>
    <row r="502" spans="2:6">
      <c r="B502" t="str">
        <v>501,Chevrolet,Cobalt,2009,premium unleaded (recommended),MANUAL,260,23425,|n</v>
      </c>
      <c r="F502" s="5" t="str" cm="1">
        <f t="array" ref="F502">_xlfn._xlws.FILTER(_xlfn.UNIQUE(options!C502:C511),_xlfn.UNIQUE(options!C502:C511)&lt;&gt;"","")</f>
        <v/>
      </c>
    </row>
    <row r="503" spans="2:6">
      <c r="B503" t="str">
        <v>502,Chevrolet,Cobalt,2009,regular unleaded,MANUAL,155,16460,|n</v>
      </c>
      <c r="F503" s="5" t="str" cm="1">
        <f t="array" ref="F503">_xlfn._xlws.FILTER(_xlfn.UNIQUE(options!C503:C512),_xlfn.UNIQUE(options!C503:C512)&lt;&gt;"","")</f>
        <v/>
      </c>
    </row>
    <row r="504" spans="2:6">
      <c r="B504" t="str">
        <v>503,Chevrolet,Cobalt,2010,premium unleaded (recommended),MANUAL,260,24535,|n</v>
      </c>
      <c r="F504" s="5" t="str" cm="1">
        <f t="array" ref="F504">_xlfn._xlws.FILTER(_xlfn.UNIQUE(options!C504:C513),_xlfn.UNIQUE(options!C504:C513)&lt;&gt;"","")</f>
        <v/>
      </c>
    </row>
    <row r="505" spans="2:6">
      <c r="B505" t="str">
        <v>504,Chevrolet,Cobalt,2010,regular unleaded,MANUAL,155,16470,|n</v>
      </c>
      <c r="F505" s="5" t="str" cm="1">
        <f t="array" ref="F505">_xlfn._xlws.FILTER(_xlfn.UNIQUE(options!C505:C514),_xlfn.UNIQUE(options!C505:C514)&lt;&gt;"","")</f>
        <v/>
      </c>
    </row>
    <row r="506" spans="2:6">
      <c r="B506" t="str">
        <v>505,Chevrolet,Colorado,2012,regular unleaded,AUTOMATIC,242,30320,|n</v>
      </c>
      <c r="F506" s="5" t="str" cm="1">
        <f t="array" ref="F506">_xlfn._xlws.FILTER(_xlfn.UNIQUE(options!C506:C515),_xlfn.UNIQUE(options!C506:C515)&lt;&gt;"","")</f>
        <v/>
      </c>
    </row>
    <row r="507" spans="2:6">
      <c r="B507" t="str">
        <v>506,Chevrolet,Colorado,2012,regular unleaded,MANUAL,185,23030,|n</v>
      </c>
      <c r="F507" s="5" t="str" cm="1">
        <f t="array" ref="F507">_xlfn._xlws.FILTER(_xlfn.UNIQUE(options!C507:C516),_xlfn.UNIQUE(options!C507:C516)&lt;&gt;"","")</f>
        <v/>
      </c>
    </row>
    <row r="508" spans="2:6">
      <c r="B508" t="str">
        <v>507,Chevrolet,Colorado,2015,regular unleaded,AUTOMATIC,305,34415,|n</v>
      </c>
      <c r="F508" s="5" t="str" cm="1">
        <f t="array" ref="F508">_xlfn._xlws.FILTER(_xlfn.UNIQUE(options!C508:C517),_xlfn.UNIQUE(options!C508:C517)&lt;&gt;"","")</f>
        <v/>
      </c>
    </row>
    <row r="509" spans="2:6">
      <c r="B509" t="str">
        <v>508,Chevrolet,Colorado,2015,regular unleaded,MANUAL,200,21775,|n</v>
      </c>
      <c r="F509" s="5" t="str" cm="1">
        <f t="array" ref="F509">_xlfn._xlws.FILTER(_xlfn.UNIQUE(options!C509:C518),_xlfn.UNIQUE(options!C509:C518)&lt;&gt;"","")</f>
        <v/>
      </c>
    </row>
    <row r="510" spans="2:6">
      <c r="B510" t="str">
        <v>509,Chevrolet,Colorado,2016,regular unleaded,AUTOMATIC,305,35300,|n</v>
      </c>
      <c r="F510" s="5" t="str" cm="1">
        <f t="array" ref="F510">_xlfn._xlws.FILTER(_xlfn.UNIQUE(options!C510:C519),_xlfn.UNIQUE(options!C510:C519)&lt;&gt;"","")</f>
        <v/>
      </c>
    </row>
    <row r="511" spans="2:6">
      <c r="B511" t="str">
        <v>510,Chevrolet,Colorado,2016,regular unleaded,MANUAL,200,22435,|n</v>
      </c>
      <c r="F511" s="5" t="str" cm="1">
        <f t="array" ref="F511">_xlfn._xlws.FILTER(_xlfn.UNIQUE(options!C511:C520),_xlfn.UNIQUE(options!C511:C520)&lt;&gt;"","")</f>
        <v/>
      </c>
    </row>
    <row r="512" spans="2:6">
      <c r="B512" t="str">
        <v>511,Chevrolet,Corvette,2015,premium unleaded (recommended),MANUAL,460,73450,|n</v>
      </c>
      <c r="F512" s="5" t="str" cm="1">
        <f t="array" ref="F512">_xlfn._xlws.FILTER(_xlfn.UNIQUE(options!C512:C521),_xlfn.UNIQUE(options!C512:C521)&lt;&gt;"","")</f>
        <v/>
      </c>
    </row>
    <row r="513" spans="2:6">
      <c r="B513" t="str">
        <v>512,Chevrolet,Corvette,2015,premium unleaded (required),MANUAL,650,91650,|n</v>
      </c>
      <c r="F513" s="5" t="str" cm="1">
        <f t="array" ref="F513">_xlfn._xlws.FILTER(_xlfn.UNIQUE(options!C513:C522),_xlfn.UNIQUE(options!C513:C522)&lt;&gt;"","")</f>
        <v/>
      </c>
    </row>
    <row r="514" spans="2:6">
      <c r="B514" t="str">
        <v>513,Chevrolet,Corvette,2016,premium unleaded (recommended),MANUAL,460,74145,|n</v>
      </c>
      <c r="F514" s="5" t="str" cm="1">
        <f t="array" ref="F514">_xlfn._xlws.FILTER(_xlfn.UNIQUE(options!C514:C523),_xlfn.UNIQUE(options!C514:C523)&lt;&gt;"","")</f>
        <v/>
      </c>
    </row>
    <row r="515" spans="2:6">
      <c r="B515" t="str">
        <v>514,Chevrolet,Corvette,2016,premium unleaded (required),MANUAL,650,92345,|n</v>
      </c>
      <c r="F515" s="5" t="str" cm="1">
        <f t="array" ref="F515">_xlfn._xlws.FILTER(_xlfn.UNIQUE(options!C515:C524),_xlfn.UNIQUE(options!C515:C524)&lt;&gt;"","")</f>
        <v/>
      </c>
    </row>
    <row r="516" spans="2:6">
      <c r="B516" t="str">
        <v>515,Chevrolet,Corvette,2017,premium unleaded (recommended),MANUAL,460,79195,|n</v>
      </c>
      <c r="F516" s="5" t="str" cm="1">
        <f t="array" ref="F516">_xlfn._xlws.FILTER(_xlfn.UNIQUE(options!C516:C525),_xlfn.UNIQUE(options!C516:C525)&lt;&gt;"","")</f>
        <v/>
      </c>
    </row>
    <row r="517" spans="2:6">
      <c r="B517" t="str">
        <v>516,Chevrolet,Corvette,2017,premium unleaded (required),MANUAL,650,92395,|n</v>
      </c>
      <c r="F517" s="5" t="str" cm="1">
        <f t="array" ref="F517">_xlfn._xlws.FILTER(_xlfn.UNIQUE(options!C517:C526),_xlfn.UNIQUE(options!C517:C526)&lt;&gt;"","")</f>
        <v/>
      </c>
    </row>
    <row r="518" spans="2:6">
      <c r="B518" t="str">
        <v>517,Chevrolet,Corvette Stingray,2014,premium unleaded (recommended),MANUAL,455,62000,|n</v>
      </c>
      <c r="F518" s="5" t="str" cm="1">
        <f t="array" ref="F518">_xlfn._xlws.FILTER(_xlfn.UNIQUE(options!C518:C527),_xlfn.UNIQUE(options!C518:C527)&lt;&gt;"","")</f>
        <v/>
      </c>
    </row>
    <row r="519" spans="2:6">
      <c r="B519" t="str">
        <v>518,Chevrolet,Cruze,2015,diesel,AUTOMATIC,148,25660,|n</v>
      </c>
      <c r="F519" s="5" t="str" cm="1">
        <f t="array" ref="F519">_xlfn._xlws.FILTER(_xlfn.UNIQUE(options!C519:C528),_xlfn.UNIQUE(options!C519:C528)&lt;&gt;"","")</f>
        <v/>
      </c>
    </row>
    <row r="520" spans="2:6">
      <c r="B520" t="str">
        <v>519,Chevrolet,Cruze,2015,regular unleaded,AUTOMATIC,138,24270,|n</v>
      </c>
      <c r="F520" s="5" t="str" cm="1">
        <f t="array" ref="F520">_xlfn._xlws.FILTER(_xlfn.UNIQUE(options!C520:C529),_xlfn.UNIQUE(options!C520:C529)&lt;&gt;"","")</f>
        <v/>
      </c>
    </row>
    <row r="521" spans="2:6">
      <c r="B521" t="str">
        <v>520,Chevrolet,Cruze,2015,regular unleaded,MANUAL,138,20095,|n</v>
      </c>
      <c r="F521" s="5" t="str" cm="1">
        <f t="array" ref="F521">_xlfn._xlws.FILTER(_xlfn.UNIQUE(options!C521:C530),_xlfn.UNIQUE(options!C521:C530)&lt;&gt;"","")</f>
        <v/>
      </c>
    </row>
    <row r="522" spans="2:6">
      <c r="B522" t="str">
        <v>521,Chevrolet,Cruze,2016,regular unleaded,AUTOMATIC,153,23120,|n</v>
      </c>
      <c r="F522" s="5" t="str" cm="1">
        <f t="array" ref="F522">_xlfn._xlws.FILTER(_xlfn.UNIQUE(options!C522:C531),_xlfn.UNIQUE(options!C522:C531)&lt;&gt;"","")</f>
        <v/>
      </c>
    </row>
    <row r="523" spans="2:6">
      <c r="B523" t="str">
        <v>522,Chevrolet,Cruze,2016,regular unleaded,MANUAL,153,19820,|n</v>
      </c>
      <c r="F523" s="5" t="str" cm="1">
        <f t="array" ref="F523">_xlfn._xlws.FILTER(_xlfn.UNIQUE(options!C523:C532),_xlfn.UNIQUE(options!C523:C532)&lt;&gt;"","")</f>
        <v/>
      </c>
    </row>
    <row r="524" spans="2:6">
      <c r="B524" t="str">
        <v>523,Chevrolet,Cruze,2017,regular unleaded,AUTOMATIC,153,23945,|n</v>
      </c>
      <c r="F524" s="5" t="str" cm="1">
        <f t="array" ref="F524">_xlfn._xlws.FILTER(_xlfn.UNIQUE(options!C524:C533),_xlfn.UNIQUE(options!C524:C533)&lt;&gt;"","")</f>
        <v/>
      </c>
    </row>
    <row r="525" spans="2:6">
      <c r="B525" t="str">
        <v>524,Chevrolet,Cruze,2017,regular unleaded,MANUAL,153,21240,|n</v>
      </c>
      <c r="F525" s="5" t="str" cm="1">
        <f t="array" ref="F525">_xlfn._xlws.FILTER(_xlfn.UNIQUE(options!C525:C534),_xlfn.UNIQUE(options!C525:C534)&lt;&gt;"","")</f>
        <v/>
      </c>
    </row>
    <row r="526" spans="2:6">
      <c r="B526" t="str">
        <v>525,Chevrolet,Cruze Limited,2016,regular unleaded,AUTOMATIC,138,24370,|n</v>
      </c>
      <c r="F526" s="5" t="str" cm="1">
        <f t="array" ref="F526">_xlfn._xlws.FILTER(_xlfn.UNIQUE(options!C526:C535),_xlfn.UNIQUE(options!C526:C535)&lt;&gt;"","")</f>
        <v/>
      </c>
    </row>
    <row r="527" spans="2:6">
      <c r="B527" t="str">
        <v>526,Chevrolet,Cruze Limited,2016,regular unleaded,MANUAL,138,20195,|n</v>
      </c>
      <c r="F527" s="5" t="str" cm="1">
        <f t="array" ref="F527">_xlfn._xlws.FILTER(_xlfn.UNIQUE(options!C527:C536),_xlfn.UNIQUE(options!C527:C536)&lt;&gt;"","")</f>
        <v/>
      </c>
    </row>
    <row r="528" spans="2:6">
      <c r="B528" t="str">
        <v>527,Chevrolet,Equinox,2015,regular unleaded,AUTOMATIC,182,33670,|n</v>
      </c>
      <c r="F528" s="5" t="str" cm="1">
        <f t="array" ref="F528">_xlfn._xlws.FILTER(_xlfn.UNIQUE(options!C528:C537),_xlfn.UNIQUE(options!C528:C537)&lt;&gt;"","")</f>
        <v/>
      </c>
    </row>
    <row r="529" spans="2:6">
      <c r="B529" t="str">
        <v>528,Chevrolet,Equinox,2016,regular unleaded,AUTOMATIC,182,31490,527</v>
      </c>
      <c r="F529" s="5" t="str" cm="1">
        <f t="array" ref="F529">_xlfn._xlws.FILTER(_xlfn.UNIQUE(options!C529:C538),_xlfn.UNIQUE(options!C529:C538)&lt;&gt;"","")</f>
        <v/>
      </c>
    </row>
    <row r="530" spans="2:6">
      <c r="B530" t="str">
        <v>529,Chevrolet,Equinox,2017,regular unleaded,AUTOMATIC,182,31790,528</v>
      </c>
      <c r="F530" s="5" t="str" cm="1">
        <f t="array" ref="F530">_xlfn._xlws.FILTER(_xlfn.UNIQUE(options!C530:C539),_xlfn.UNIQUE(options!C530:C539)&lt;&gt;"","")</f>
        <v/>
      </c>
    </row>
    <row r="531" spans="2:6">
      <c r="B531" t="str">
        <v>530,Chevrolet,Express,2014,flex-fuel (unleaded/E85),AUTOMATIC,285,36030,|n</v>
      </c>
      <c r="F531" s="5" t="str" cm="1">
        <f t="array" ref="F531">_xlfn._xlws.FILTER(_xlfn.UNIQUE(options!C531:C540),_xlfn.UNIQUE(options!C531:C540)&lt;&gt;"","")</f>
        <v/>
      </c>
    </row>
    <row r="532" spans="2:6">
      <c r="B532" t="str">
        <v>531,Chevrolet,Express,2015,flex-fuel (unleaded/E85),AUTOMATIC,285,36700,530</v>
      </c>
      <c r="F532" s="5" t="str" cm="1">
        <f t="array" ref="F532">_xlfn._xlws.FILTER(_xlfn.UNIQUE(options!C532:C541),_xlfn.UNIQUE(options!C532:C541)&lt;&gt;"","")</f>
        <v/>
      </c>
    </row>
    <row r="533" spans="2:6">
      <c r="B533" t="str">
        <v>532,Chevrolet,Express,2016,flex-fuel (unleaded/E85),AUTOMATIC,285,37500,531</v>
      </c>
      <c r="F533" s="5" t="str" cm="1">
        <f t="array" ref="F533">_xlfn._xlws.FILTER(_xlfn.UNIQUE(options!C533:C542),_xlfn.UNIQUE(options!C533:C542)&lt;&gt;"","")</f>
        <v/>
      </c>
    </row>
    <row r="534" spans="2:6">
      <c r="B534" t="str">
        <v>533,Chevrolet,Express Cargo,2014,flex-fuel (unleaded/E85),AUTOMATIC,310,32760,|n</v>
      </c>
      <c r="F534" s="5" t="str" cm="1">
        <f t="array" ref="F534">_xlfn._xlws.FILTER(_xlfn.UNIQUE(options!C534:C543),_xlfn.UNIQUE(options!C534:C543)&lt;&gt;"","")</f>
        <v/>
      </c>
    </row>
    <row r="535" spans="2:6">
      <c r="B535" t="str">
        <v>534,Chevrolet,Express Cargo,2014,regular unleaded,AUTOMATIC,195,27710,|n</v>
      </c>
      <c r="F535" s="5" t="str" cm="1">
        <f t="array" ref="F535">_xlfn._xlws.FILTER(_xlfn.UNIQUE(options!C535:C544),_xlfn.UNIQUE(options!C535:C544)&lt;&gt;"","")</f>
        <v/>
      </c>
    </row>
    <row r="536" spans="2:6">
      <c r="B536" t="str">
        <v>535,Chevrolet,HHR,2009,flex-fuel (unleaded/E85),AUTOMATIC,155,21030,|n</v>
      </c>
      <c r="F536" s="5" t="str" cm="1">
        <f t="array" ref="F536">_xlfn._xlws.FILTER(_xlfn.UNIQUE(options!C536:C545),_xlfn.UNIQUE(options!C536:C545)&lt;&gt;"","")</f>
        <v/>
      </c>
    </row>
    <row r="537" spans="2:6">
      <c r="B537" t="str">
        <v>536,Chevrolet,HHR,2009,flex-fuel (unleaded/E85),MANUAL,155,19030,|n</v>
      </c>
      <c r="F537" s="5" t="str" cm="1">
        <f t="array" ref="F537">_xlfn._xlws.FILTER(_xlfn.UNIQUE(options!C537:C546),_xlfn.UNIQUE(options!C537:C546)&lt;&gt;"","")</f>
        <v/>
      </c>
    </row>
    <row r="538" spans="2:6">
      <c r="B538" t="str">
        <v>537,Chevrolet,HHR,2009,premium unleaded (recommended),MANUAL,260,25135,|n</v>
      </c>
      <c r="F538" s="5" t="str" cm="1">
        <f t="array" ref="F538">_xlfn._xlws.FILTER(_xlfn.UNIQUE(options!C538:C547),_xlfn.UNIQUE(options!C538:C547)&lt;&gt;"","")</f>
        <v/>
      </c>
    </row>
    <row r="539" spans="2:6">
      <c r="B539" t="str">
        <v>538,Chevrolet,HHR,2010,flex-fuel (unleaded/E85),MANUAL,155,20030,|n</v>
      </c>
      <c r="F539" s="5" t="str" cm="1">
        <f t="array" ref="F539">_xlfn._xlws.FILTER(_xlfn.UNIQUE(options!C539:C548),_xlfn.UNIQUE(options!C539:C548)&lt;&gt;"","")</f>
        <v/>
      </c>
    </row>
    <row r="540" spans="2:6">
      <c r="B540" t="str">
        <v>539,Chevrolet,HHR,2010,premium unleaded (recommended),MANUAL,260,26255,|n</v>
      </c>
      <c r="F540" s="5" t="str" cm="1">
        <f t="array" ref="F540">_xlfn._xlws.FILTER(_xlfn.UNIQUE(options!C540:C549),_xlfn.UNIQUE(options!C540:C549)&lt;&gt;"","")</f>
        <v/>
      </c>
    </row>
    <row r="541" spans="2:6">
      <c r="B541" t="str">
        <v>540,Chevrolet,HHR,2011,flex-fuel (unleaded/E85),MANUAL,155,19720,|n</v>
      </c>
      <c r="F541" s="5" t="str" cm="1">
        <f t="array" ref="F541">_xlfn._xlws.FILTER(_xlfn.UNIQUE(options!C541:C550),_xlfn.UNIQUE(options!C541:C550)&lt;&gt;"","")</f>
        <v/>
      </c>
    </row>
    <row r="542" spans="2:6">
      <c r="B542" t="str">
        <v>541,Chevrolet,Impala,2015,flex-fuel (unleaded/E85),AUTOMATIC,305,35440,|n</v>
      </c>
      <c r="F542" s="5" t="str" cm="1">
        <f t="array" ref="F542">_xlfn._xlws.FILTER(_xlfn.UNIQUE(options!C542:C551),_xlfn.UNIQUE(options!C542:C551)&lt;&gt;"","")</f>
        <v/>
      </c>
    </row>
    <row r="543" spans="2:6">
      <c r="B543" t="str">
        <v>542,Chevrolet,Impala,2015,flex-fuel (unleaded/E85),AUTOMATIC,305,40660,541</v>
      </c>
      <c r="F543" s="5" t="str" cm="1">
        <f t="array" ref="F543">_xlfn._xlws.FILTER(_xlfn.UNIQUE(options!C543:C552),_xlfn.UNIQUE(options!C543:C552)&lt;&gt;"","")</f>
        <v/>
      </c>
    </row>
    <row r="544" spans="2:6">
      <c r="B544" t="str">
        <v>543,Chevrolet,Impala,2015,regular unleaded,AUTOMATIC,195,34465,|n</v>
      </c>
      <c r="F544" s="5" t="str" cm="1">
        <f t="array" ref="F544">_xlfn._xlws.FILTER(_xlfn.UNIQUE(options!C544:C553),_xlfn.UNIQUE(options!C544:C553)&lt;&gt;"","")</f>
        <v/>
      </c>
    </row>
    <row r="545" spans="2:6">
      <c r="B545" t="str">
        <v>544,Chevrolet,Impala,2016,flex-fuel (unleaded/E85),AUTOMATIC,305,35540,|n</v>
      </c>
      <c r="F545" s="5" t="str" cm="1">
        <f t="array" ref="F545">_xlfn._xlws.FILTER(_xlfn.UNIQUE(options!C545:C554),_xlfn.UNIQUE(options!C545:C554)&lt;&gt;"","")</f>
        <v/>
      </c>
    </row>
    <row r="546" spans="2:6">
      <c r="B546" t="str">
        <v>545,Chevrolet,Impala,2016,flex-fuel (unleaded/E85),AUTOMATIC,305,40810,544</v>
      </c>
      <c r="F546" s="5" t="str" cm="1">
        <f t="array" ref="F546">_xlfn._xlws.FILTER(_xlfn.UNIQUE(options!C546:C555),_xlfn.UNIQUE(options!C546:C555)&lt;&gt;"","")</f>
        <v/>
      </c>
    </row>
    <row r="547" spans="2:6">
      <c r="B547" t="str">
        <v>546,Chevrolet,Impala,2016,regular unleaded,AUTOMATIC,195,29460,|n</v>
      </c>
      <c r="F547" s="5" t="str" cm="1">
        <f t="array" ref="F547">_xlfn._xlws.FILTER(_xlfn.UNIQUE(options!C547:C556),_xlfn.UNIQUE(options!C547:C556)&lt;&gt;"","")</f>
        <v/>
      </c>
    </row>
    <row r="548" spans="2:6">
      <c r="B548" t="str">
        <v>547,Chevrolet,Impala,2017,flex-fuel (unleaded/E85),AUTOMATIC,305,35645,|n</v>
      </c>
      <c r="F548" s="5" t="str" cm="1">
        <f t="array" ref="F548">_xlfn._xlws.FILTER(_xlfn.UNIQUE(options!C548:C557),_xlfn.UNIQUE(options!C548:C557)&lt;&gt;"","")</f>
        <v/>
      </c>
    </row>
    <row r="549" spans="2:6">
      <c r="B549" t="str">
        <v>548,Chevrolet,Impala,2017,flex-fuel (unleaded/E85),AUTOMATIC,305,40915,547</v>
      </c>
      <c r="F549" s="5" t="str" cm="1">
        <f t="array" ref="F549">_xlfn._xlws.FILTER(_xlfn.UNIQUE(options!C549:C558),_xlfn.UNIQUE(options!C549:C558)&lt;&gt;"","")</f>
        <v/>
      </c>
    </row>
    <row r="550" spans="2:6">
      <c r="B550" t="str">
        <v>549,Chevrolet,Impala Limited,2014,flex-fuel (unleaded/E85),AUTOMATIC,300,30535,|n</v>
      </c>
      <c r="F550" s="5" t="str" cm="1">
        <f t="array" ref="F550">_xlfn._xlws.FILTER(_xlfn.UNIQUE(options!C550:C559),_xlfn.UNIQUE(options!C550:C559)&lt;&gt;"","")</f>
        <v/>
      </c>
    </row>
    <row r="551" spans="2:6">
      <c r="B551" t="str">
        <v>550,Chevrolet,Impala Limited,2015,flex-fuel (unleaded/E85),AUTOMATIC,300,30535,549</v>
      </c>
      <c r="F551" s="5" t="str" cm="1">
        <f t="array" ref="F551">_xlfn._xlws.FILTER(_xlfn.UNIQUE(options!C551:C560),_xlfn.UNIQUE(options!C551:C560)&lt;&gt;"","")</f>
        <v/>
      </c>
    </row>
    <row r="552" spans="2:6">
      <c r="B552" t="str">
        <v>551,Chevrolet,Impala Limited,2016,flex-fuel (unleaded/E85),AUTOMATIC,300,30535,550</v>
      </c>
      <c r="F552" s="5" t="str" cm="1">
        <f t="array" ref="F552">_xlfn._xlws.FILTER(_xlfn.UNIQUE(options!C552:C561),_xlfn.UNIQUE(options!C552:C561)&lt;&gt;"","")</f>
        <v/>
      </c>
    </row>
    <row r="553" spans="2:6">
      <c r="B553" t="str">
        <v>552,Chevrolet,Malibu,2015,premium unleaded (recommended),AUTOMATIC,259,30355,|n</v>
      </c>
      <c r="F553" s="5" t="str" cm="1">
        <f t="array" ref="F553">_xlfn._xlws.FILTER(_xlfn.UNIQUE(options!C553:C562),_xlfn.UNIQUE(options!C553:C562)&lt;&gt;"","")</f>
        <v/>
      </c>
    </row>
    <row r="554" spans="2:6">
      <c r="B554" t="str">
        <v>553,Chevrolet,Malibu,2015,regular unleaded,AUTOMATIC,196,28195,|n</v>
      </c>
      <c r="F554" s="5" t="str" cm="1">
        <f t="array" ref="F554">_xlfn._xlws.FILTER(_xlfn.UNIQUE(options!C554:C563),_xlfn.UNIQUE(options!C554:C563)&lt;&gt;"","")</f>
        <v/>
      </c>
    </row>
    <row r="555" spans="2:6">
      <c r="B555" t="str">
        <v>554,Chevrolet,Malibu,2016,premium unleaded (recommended),AUTOMATIC,250,30920,|n</v>
      </c>
      <c r="F555" s="5" t="str" cm="1">
        <f t="array" ref="F555">_xlfn._xlws.FILTER(_xlfn.UNIQUE(options!C555:C564),_xlfn.UNIQUE(options!C555:C564)&lt;&gt;"","")</f>
        <v/>
      </c>
    </row>
    <row r="556" spans="2:6">
      <c r="B556" t="str">
        <v>555,Chevrolet,Malibu,2016,regular unleaded,AUTOMATIC,160,25020,|n</v>
      </c>
      <c r="F556" s="5" t="str" cm="1">
        <f t="array" ref="F556">_xlfn._xlws.FILTER(_xlfn.UNIQUE(options!C556:C565),_xlfn.UNIQUE(options!C556:C565)&lt;&gt;"","")</f>
        <v/>
      </c>
    </row>
    <row r="557" spans="2:6">
      <c r="B557" t="str">
        <v>556,Chevrolet,Malibu,2016,regular unleaded,DIRECT_DRIVE,182,27770,|n</v>
      </c>
      <c r="F557" s="5" t="str" cm="1">
        <f t="array" ref="F557">_xlfn._xlws.FILTER(_xlfn.UNIQUE(options!C557:C566),_xlfn.UNIQUE(options!C557:C566)&lt;&gt;"","")</f>
        <v/>
      </c>
    </row>
    <row r="558" spans="2:6">
      <c r="B558" t="str">
        <v>557,Chevrolet,Malibu,2017,premium unleaded (recommended),AUTOMATIC,250,30975,|n</v>
      </c>
      <c r="F558" s="5" t="str" cm="1">
        <f t="array" ref="F558">_xlfn._xlws.FILTER(_xlfn.UNIQUE(options!C558:C567),_xlfn.UNIQUE(options!C558:C567)&lt;&gt;"","")</f>
        <v/>
      </c>
    </row>
    <row r="559" spans="2:6">
      <c r="B559" t="str">
        <v>558,Chevrolet,Malibu,2017,regular unleaded,AUTOMATIC,160,25125,|n</v>
      </c>
      <c r="F559" s="5" t="str" cm="1">
        <f t="array" ref="F559">_xlfn._xlws.FILTER(_xlfn.UNIQUE(options!C559:C568),_xlfn.UNIQUE(options!C559:C568)&lt;&gt;"","")</f>
        <v/>
      </c>
    </row>
    <row r="560" spans="2:6">
      <c r="B560" t="str">
        <v>559,Chevrolet,Malibu,2017,regular unleaded,DIRECT_DRIVE,182,27875,|n</v>
      </c>
      <c r="F560" s="5" t="str" cm="1">
        <f t="array" ref="F560">_xlfn._xlws.FILTER(_xlfn.UNIQUE(options!C560:C569),_xlfn.UNIQUE(options!C560:C569)&lt;&gt;"","")</f>
        <v/>
      </c>
    </row>
    <row r="561" spans="2:6">
      <c r="B561" t="str">
        <v>560,Chevrolet,Malibu Classic,2008,regular unleaded,AUTOMATIC,219,20320,|n</v>
      </c>
      <c r="F561" s="5" t="str" cm="1">
        <f t="array" ref="F561">_xlfn._xlws.FILTER(_xlfn.UNIQUE(options!C561:C570),_xlfn.UNIQUE(options!C561:C570)&lt;&gt;"","")</f>
        <v/>
      </c>
    </row>
    <row r="562" spans="2:6">
      <c r="B562" t="str">
        <v>561,Chevrolet,Malibu Hybrid,2008,regular unleaded,AUTOMATIC,164,23640,|n</v>
      </c>
      <c r="F562" s="5" t="str" cm="1">
        <f t="array" ref="F562">_xlfn._xlws.FILTER(_xlfn.UNIQUE(options!C562:C571),_xlfn.UNIQUE(options!C562:C571)&lt;&gt;"","")</f>
        <v/>
      </c>
    </row>
    <row r="563" spans="2:6">
      <c r="B563" t="str">
        <v>562,Chevrolet,Malibu Hybrid,2009,regular unleaded,AUTOMATIC,164,25555,561</v>
      </c>
      <c r="F563" s="5" t="str" cm="1">
        <f t="array" ref="F563">_xlfn._xlws.FILTER(_xlfn.UNIQUE(options!C563:C572),_xlfn.UNIQUE(options!C563:C572)&lt;&gt;"","")</f>
        <v/>
      </c>
    </row>
    <row r="564" spans="2:6">
      <c r="B564" t="str">
        <v>563,Chevrolet,Malibu Hybrid,2010,regular unleaded,AUTOMATIC,164,25925,562</v>
      </c>
      <c r="F564" s="5" t="str" cm="1">
        <f t="array" ref="F564">_xlfn._xlws.FILTER(_xlfn.UNIQUE(options!C564:C573),_xlfn.UNIQUE(options!C564:C573)&lt;&gt;"","")</f>
        <v/>
      </c>
    </row>
    <row r="565" spans="2:6">
      <c r="B565" t="str">
        <v>564,Chevrolet,Malibu Limited,2016,regular unleaded,AUTOMATIC,197,28420,|n</v>
      </c>
      <c r="F565" s="5" t="str" cm="1">
        <f t="array" ref="F565">_xlfn._xlws.FILTER(_xlfn.UNIQUE(options!C565:C574),_xlfn.UNIQUE(options!C565:C574)&lt;&gt;"","")</f>
        <v/>
      </c>
    </row>
    <row r="566" spans="2:6">
      <c r="B566" t="str">
        <v>565,Chevrolet,Malibu Maxx,2005,regular unleaded,AUTOMATIC,200,24610,|n</v>
      </c>
      <c r="F566" s="5" t="str" cm="1">
        <f t="array" ref="F566">_xlfn._xlws.FILTER(_xlfn.UNIQUE(options!C566:C575),_xlfn.UNIQUE(options!C566:C575)&lt;&gt;"","")</f>
        <v/>
      </c>
    </row>
    <row r="567" spans="2:6">
      <c r="B567" t="str">
        <v>566,Chevrolet,Malibu Maxx,2006,regular unleaded,AUTOMATIC,201,23465,565</v>
      </c>
      <c r="F567" s="5" t="str" cm="1">
        <f t="array" ref="F567">_xlfn._xlws.FILTER(_xlfn.UNIQUE(options!C567:C576),_xlfn.UNIQUE(options!C567:C576)&lt;&gt;"","")</f>
        <v/>
      </c>
    </row>
    <row r="568" spans="2:6">
      <c r="B568" t="str">
        <v>567,Chevrolet,Malibu Maxx,2007,regular unleaded,AUTOMATIC,217,23915,566</v>
      </c>
      <c r="F568" s="5" t="str" cm="1">
        <f t="array" ref="F568">_xlfn._xlws.FILTER(_xlfn.UNIQUE(options!C568:C577),_xlfn.UNIQUE(options!C568:C577)&lt;&gt;"","")</f>
        <v/>
      </c>
    </row>
    <row r="569" spans="2:6">
      <c r="B569" t="str">
        <v>568,Chevrolet,Monte Carlo,2005,premium unleaded (required),AUTOMATIC,240,28355,|n</v>
      </c>
      <c r="F569" s="5" t="str" cm="1">
        <f t="array" ref="F569">_xlfn._xlws.FILTER(_xlfn.UNIQUE(options!C569:C578),_xlfn.UNIQUE(options!C569:C578)&lt;&gt;"","")</f>
        <v/>
      </c>
    </row>
    <row r="570" spans="2:6">
      <c r="B570" t="str">
        <v>569,Chevrolet,Monte Carlo,2005,regular unleaded,AUTOMATIC,200,24690,|n</v>
      </c>
      <c r="F570" s="5" t="str" cm="1">
        <f t="array" ref="F570">_xlfn._xlws.FILTER(_xlfn.UNIQUE(options!C570:C579),_xlfn.UNIQUE(options!C570:C579)&lt;&gt;"","")</f>
        <v/>
      </c>
    </row>
    <row r="571" spans="2:6">
      <c r="B571" t="str">
        <v>570,Chevrolet,Monte Carlo,2006,flex-fuel (unleaded/E85),AUTOMATIC,211,20830,|n</v>
      </c>
      <c r="F571" s="5" t="str" cm="1">
        <f t="array" ref="F571">_xlfn._xlws.FILTER(_xlfn.UNIQUE(options!C571:C580),_xlfn.UNIQUE(options!C571:C580)&lt;&gt;"","")</f>
        <v/>
      </c>
    </row>
    <row r="572" spans="2:6">
      <c r="B572" t="str">
        <v>571,Chevrolet,Monte Carlo,2006,regular unleaded,AUTOMATIC,303,26330,|n</v>
      </c>
      <c r="F572" s="5" t="str" cm="1">
        <f t="array" ref="F572">_xlfn._xlws.FILTER(_xlfn.UNIQUE(options!C572:C581),_xlfn.UNIQUE(options!C572:C581)&lt;&gt;"","")</f>
        <v/>
      </c>
    </row>
    <row r="573" spans="2:6">
      <c r="B573" t="str">
        <v>572,Chevrolet,Monte Carlo,2007,flex-fuel (unleaded/E85),AUTOMATIC,211,22625,|n</v>
      </c>
      <c r="F573" s="5" t="str" cm="1">
        <f t="array" ref="F573">_xlfn._xlws.FILTER(_xlfn.UNIQUE(options!C573:C582),_xlfn.UNIQUE(options!C573:C582)&lt;&gt;"","")</f>
        <v/>
      </c>
    </row>
    <row r="574" spans="2:6">
      <c r="B574" t="str">
        <v>573,Chevrolet,Monte Carlo,2007,regular unleaded,AUTOMATIC,303,27740,|n</v>
      </c>
      <c r="F574" s="5" t="str" cm="1">
        <f t="array" ref="F574">_xlfn._xlws.FILTER(_xlfn.UNIQUE(options!C574:C583),_xlfn.UNIQUE(options!C574:C583)&lt;&gt;"","")</f>
        <v/>
      </c>
    </row>
    <row r="575" spans="2:6">
      <c r="B575" t="str">
        <v>574,Chevrolet,Silverado 1500,2015,flex-fuel (unleaded/E85),AUTOMATIC,285,42310,|n</v>
      </c>
      <c r="F575" s="5" t="str" cm="1">
        <f t="array" ref="F575">_xlfn._xlws.FILTER(_xlfn.UNIQUE(options!C575:C584),_xlfn.UNIQUE(options!C575:C584)&lt;&gt;"","")</f>
        <v/>
      </c>
    </row>
    <row r="576" spans="2:6">
      <c r="B576" t="str">
        <v>575,Chevrolet,Silverado 1500,2015,regular unleaded,AUTOMATIC,355,51150,|n</v>
      </c>
      <c r="F576" s="5" t="str" cm="1">
        <f t="array" ref="F576">_xlfn._xlws.FILTER(_xlfn.UNIQUE(options!C576:C585),_xlfn.UNIQUE(options!C576:C585)&lt;&gt;"","")</f>
        <v/>
      </c>
    </row>
    <row r="577" spans="2:6">
      <c r="B577" t="str">
        <v>576,Chevrolet,Silverado 1500,2016,flex-fuel (unleaded/E85),AUTOMATIC,285,43775,|n</v>
      </c>
      <c r="F577" s="5" t="str" cm="1">
        <f t="array" ref="F577">_xlfn._xlws.FILTER(_xlfn.UNIQUE(options!C577:C586),_xlfn.UNIQUE(options!C577:C586)&lt;&gt;"","")</f>
        <v/>
      </c>
    </row>
    <row r="578" spans="2:6">
      <c r="B578" t="str">
        <v>577,Chevrolet,Silverado 1500,2016,regular unleaded,AUTOMATIC,355,53315,|n</v>
      </c>
      <c r="F578" s="5" t="str" cm="1">
        <f t="array" ref="F578">_xlfn._xlws.FILTER(_xlfn.UNIQUE(options!C578:C587),_xlfn.UNIQUE(options!C578:C587)&lt;&gt;"","")</f>
        <v/>
      </c>
    </row>
    <row r="579" spans="2:6">
      <c r="B579" t="str">
        <v>578,Chevrolet,Silverado 1500,2017,flex-fuel (unleaded/E85),AUTOMATIC,285,44465,|n</v>
      </c>
      <c r="F579" s="5" t="str" cm="1">
        <f t="array" ref="F579">_xlfn._xlws.FILTER(_xlfn.UNIQUE(options!C579:C588),_xlfn.UNIQUE(options!C579:C588)&lt;&gt;"","")</f>
        <v/>
      </c>
    </row>
    <row r="580" spans="2:6">
      <c r="B580" t="str">
        <v>579,Chevrolet,Silverado 1500,2017,regular unleaded,AUTOMATIC,355,54925,|n</v>
      </c>
      <c r="F580" s="5" t="str" cm="1">
        <f t="array" ref="F580">_xlfn._xlws.FILTER(_xlfn.UNIQUE(options!C580:C589),_xlfn.UNIQUE(options!C580:C589)&lt;&gt;"","")</f>
        <v/>
      </c>
    </row>
    <row r="581" spans="2:6">
      <c r="B581" t="str">
        <v>580,Chevrolet,Silverado 1500 Classic,2007,flex-fuel (unleaded/E85),AUTOMATIC,295,35160,|n</v>
      </c>
      <c r="F581" s="5" t="str" cm="1">
        <f t="array" ref="F581">_xlfn._xlws.FILTER(_xlfn.UNIQUE(options!C581:C590),_xlfn.UNIQUE(options!C581:C590)&lt;&gt;"","")</f>
        <v/>
      </c>
    </row>
    <row r="582" spans="2:6">
      <c r="B582" t="str">
        <v>581,Chevrolet,Silverado 1500 Classic,2007,regular unleaded,AUTOMATIC,310,33425,|n</v>
      </c>
      <c r="F582" s="5" t="str" cm="1">
        <f t="array" ref="F582">_xlfn._xlws.FILTER(_xlfn.UNIQUE(options!C582:C591),_xlfn.UNIQUE(options!C582:C591)&lt;&gt;"","")</f>
        <v/>
      </c>
    </row>
    <row r="583" spans="2:6">
      <c r="B583" t="str">
        <v>582,Chevrolet,Silverado 1500 Classic,2007,regular unleaded,MANUAL,195,24020,|n</v>
      </c>
      <c r="F583" s="5" t="str" cm="1">
        <f t="array" ref="F583">_xlfn._xlws.FILTER(_xlfn.UNIQUE(options!C583:C592),_xlfn.UNIQUE(options!C583:C592)&lt;&gt;"","")</f>
        <v/>
      </c>
    </row>
    <row r="584" spans="2:6">
      <c r="B584" t="str">
        <v>583,Chevrolet,Silverado 1500 Hybrid,2011,regular unleaded,AUTOMATIC,332,48205,|n</v>
      </c>
      <c r="F584" s="5" t="str" cm="1">
        <f t="array" ref="F584">_xlfn._xlws.FILTER(_xlfn.UNIQUE(options!C584:C593),_xlfn.UNIQUE(options!C584:C593)&lt;&gt;"","")</f>
        <v/>
      </c>
    </row>
    <row r="585" spans="2:6">
      <c r="B585" t="str">
        <v>584,Chevrolet,Silverado 1500 Hybrid,2012,regular unleaded,AUTOMATIC,332,49620,583</v>
      </c>
      <c r="F585" s="5" t="str" cm="1">
        <f t="array" ref="F585">_xlfn._xlws.FILTER(_xlfn.UNIQUE(options!C585:C594),_xlfn.UNIQUE(options!C585:C594)&lt;&gt;"","")</f>
        <v/>
      </c>
    </row>
    <row r="586" spans="2:6">
      <c r="B586" t="str">
        <v>585,Chevrolet,Silverado 1500 Hybrid,2013,regular unleaded,AUTOMATIC,332,51490,584</v>
      </c>
      <c r="F586" s="5" t="str" cm="1">
        <f t="array" ref="F586">_xlfn._xlws.FILTER(_xlfn.UNIQUE(options!C586:C595),_xlfn.UNIQUE(options!C586:C595)&lt;&gt;"","")</f>
        <v/>
      </c>
    </row>
    <row r="587" spans="2:6">
      <c r="B587" t="str">
        <v>586,Chevrolet,Sonic,2015,regular unleaded,AUTOMATIC,138,21945,|n</v>
      </c>
      <c r="F587" s="5" t="str" cm="1">
        <f t="array" ref="F587">_xlfn._xlws.FILTER(_xlfn.UNIQUE(options!C587:C596),_xlfn.UNIQUE(options!C587:C596)&lt;&gt;"","")</f>
        <v/>
      </c>
    </row>
    <row r="588" spans="2:6">
      <c r="B588" t="str">
        <v>587,Chevrolet,Sonic,2015,regular unleaded,MANUAL,138,20545,|n</v>
      </c>
      <c r="F588" s="5" t="str" cm="1">
        <f t="array" ref="F588">_xlfn._xlws.FILTER(_xlfn.UNIQUE(options!C588:C597),_xlfn.UNIQUE(options!C588:C597)&lt;&gt;"","")</f>
        <v/>
      </c>
    </row>
    <row r="589" spans="2:6">
      <c r="B589" t="str">
        <v>588,Chevrolet,Sonic,2016,regular unleaded,AUTOMATIC,138,21495,|n</v>
      </c>
      <c r="F589" s="5" t="str" cm="1">
        <f t="array" ref="F589">_xlfn._xlws.FILTER(_xlfn.UNIQUE(options!C589:C598),_xlfn.UNIQUE(options!C589:C598)&lt;&gt;"","")</f>
        <v/>
      </c>
    </row>
    <row r="590" spans="2:6">
      <c r="B590" t="str">
        <v>589,Chevrolet,Sonic,2016,regular unleaded,MANUAL,138,20095,|n</v>
      </c>
      <c r="F590" s="5" t="str" cm="1">
        <f t="array" ref="F590">_xlfn._xlws.FILTER(_xlfn.UNIQUE(options!C590:C599),_xlfn.UNIQUE(options!C590:C599)&lt;&gt;"","")</f>
        <v/>
      </c>
    </row>
    <row r="591" spans="2:6">
      <c r="B591" t="str">
        <v>590,Chevrolet,Sonic,2017,regular unleaded,AUTOMATIC,138,21215,|n</v>
      </c>
      <c r="F591" s="5" t="str" cm="1">
        <f t="array" ref="F591">_xlfn._xlws.FILTER(_xlfn.UNIQUE(options!C591:C600),_xlfn.UNIQUE(options!C591:C600)&lt;&gt;"","")</f>
        <v/>
      </c>
    </row>
    <row r="592" spans="2:6">
      <c r="B592" t="str">
        <v>591,Chevrolet,Sonic,2017,regular unleaded,MANUAL,138,19720,|n</v>
      </c>
      <c r="F592" s="5" t="str" cm="1">
        <f t="array" ref="F592">_xlfn._xlws.FILTER(_xlfn.UNIQUE(options!C592:C601),_xlfn.UNIQUE(options!C592:C601)&lt;&gt;"","")</f>
        <v/>
      </c>
    </row>
    <row r="593" spans="2:6">
      <c r="B593" t="str">
        <v>592,Chevrolet,Spark,2015,regular unleaded,AUTOMATIC,84,16535,|n</v>
      </c>
      <c r="F593" s="5" t="str" cm="1">
        <f t="array" ref="F593">_xlfn._xlws.FILTER(_xlfn.UNIQUE(options!C593:C602),_xlfn.UNIQUE(options!C593:C602)&lt;&gt;"","")</f>
        <v/>
      </c>
    </row>
    <row r="594" spans="2:6">
      <c r="B594" t="str">
        <v>593,Chevrolet,Spark,2015,regular unleaded,MANUAL,84,15440,|n</v>
      </c>
      <c r="F594" s="5" t="str" cm="1">
        <f t="array" ref="F594">_xlfn._xlws.FILTER(_xlfn.UNIQUE(options!C594:C603),_xlfn.UNIQUE(options!C594:C603)&lt;&gt;"","")</f>
        <v/>
      </c>
    </row>
    <row r="595" spans="2:6">
      <c r="B595" t="str">
        <v>594,Chevrolet,Spark,2016,regular unleaded,AUTOMATIC,98,17285,|n</v>
      </c>
      <c r="F595" s="5" t="str" cm="1">
        <f t="array" ref="F595">_xlfn._xlws.FILTER(_xlfn.UNIQUE(options!C595:C604),_xlfn.UNIQUE(options!C595:C604)&lt;&gt;"","")</f>
        <v/>
      </c>
    </row>
    <row r="596" spans="2:6">
      <c r="B596" t="str">
        <v>595,Chevrolet,Spark,2016,regular unleaded,MANUAL,98,16185,|n</v>
      </c>
      <c r="F596" s="5" t="str" cm="1">
        <f t="array" ref="F596">_xlfn._xlws.FILTER(_xlfn.UNIQUE(options!C596:C605),_xlfn.UNIQUE(options!C596:C605)&lt;&gt;"","")</f>
        <v/>
      </c>
    </row>
    <row r="597" spans="2:6">
      <c r="B597" t="str">
        <v>596,Chevrolet,Spark,2017,regular unleaded,AUTOMATIC,98,17425,|n</v>
      </c>
      <c r="F597" s="5" t="str" cm="1">
        <f t="array" ref="F597">_xlfn._xlws.FILTER(_xlfn.UNIQUE(options!C597:C606),_xlfn.UNIQUE(options!C597:C606)&lt;&gt;"","")</f>
        <v/>
      </c>
    </row>
    <row r="598" spans="2:6">
      <c r="B598" t="str">
        <v>597,Chevrolet,Spark,2017,regular unleaded,MANUAL,98,16325,|n</v>
      </c>
      <c r="F598" s="5" t="str" cm="1">
        <f t="array" ref="F598">_xlfn._xlws.FILTER(_xlfn.UNIQUE(options!C598:C607),_xlfn.UNIQUE(options!C598:C607)&lt;&gt;"","")</f>
        <v/>
      </c>
    </row>
    <row r="599" spans="2:6">
      <c r="B599" t="str">
        <v>598,Chevrolet,Spark EV,2014,electric,DIRECT_DRIVE,140,27010,|n</v>
      </c>
      <c r="F599" s="5" t="str" cm="1">
        <f t="array" ref="F599">_xlfn._xlws.FILTER(_xlfn.UNIQUE(options!C599:C608),_xlfn.UNIQUE(options!C599:C608)&lt;&gt;"","")</f>
        <v/>
      </c>
    </row>
    <row r="600" spans="2:6">
      <c r="B600" t="str">
        <v>599,Chevrolet,Spark EV,2015,electric,DIRECT_DRIVE,140,25560,598</v>
      </c>
      <c r="F600" s="5" t="str" cm="1">
        <f t="array" ref="F600">_xlfn._xlws.FILTER(_xlfn.UNIQUE(options!C600:C609),_xlfn.UNIQUE(options!C600:C609)&lt;&gt;"","")</f>
        <v/>
      </c>
    </row>
    <row r="601" spans="2:6">
      <c r="B601" t="str">
        <v>600,Chevrolet,Spark EV,2016,electric,DIRECT_DRIVE,140,25510,599</v>
      </c>
      <c r="F601" s="5" t="str" cm="1">
        <f t="array" ref="F601">_xlfn._xlws.FILTER(_xlfn.UNIQUE(options!C601:C610),_xlfn.UNIQUE(options!C601:C610)&lt;&gt;"","")</f>
        <v/>
      </c>
    </row>
    <row r="602" spans="2:6">
      <c r="B602" t="str">
        <v>601,Chevrolet,SS,2014,premium unleaded (recommended),AUTOMATIC,415,43475,|n</v>
      </c>
      <c r="F602" s="5" t="str" cm="1">
        <f t="array" ref="F602">_xlfn._xlws.FILTER(_xlfn.UNIQUE(options!C602:C611),_xlfn.UNIQUE(options!C602:C611)&lt;&gt;"","")</f>
        <v/>
      </c>
    </row>
    <row r="603" spans="2:6">
      <c r="B603" t="str">
        <v>602,Chevrolet,SS,2015,premium unleaded (recommended),AUTOMATIC,415,45745,601</v>
      </c>
      <c r="F603" s="5" t="str" cm="1">
        <f t="array" ref="F603">_xlfn._xlws.FILTER(_xlfn.UNIQUE(options!C603:C612),_xlfn.UNIQUE(options!C603:C612)&lt;&gt;"","")</f>
        <v/>
      </c>
    </row>
    <row r="604" spans="2:6">
      <c r="B604" t="str">
        <v>603,Chevrolet,SS,2016,premium unleaded (recommended),AUTOMATIC,415,46575,602</v>
      </c>
      <c r="F604" s="5" t="str" cm="1">
        <f t="array" ref="F604">_xlfn._xlws.FILTER(_xlfn.UNIQUE(options!C604:C613),_xlfn.UNIQUE(options!C604:C613)&lt;&gt;"","")</f>
        <v/>
      </c>
    </row>
    <row r="605" spans="2:6">
      <c r="B605" t="str">
        <v>604,Chevrolet,SSR,2005,regular unleaded,AUTOMATIC,395,42555,|n</v>
      </c>
      <c r="F605" s="5" t="str" cm="1">
        <f t="array" ref="F605">_xlfn._xlws.FILTER(_xlfn.UNIQUE(options!C605:C614),_xlfn.UNIQUE(options!C605:C614)&lt;&gt;"","")</f>
        <v/>
      </c>
    </row>
    <row r="606" spans="2:6">
      <c r="B606" t="str">
        <v>605,Chevrolet,SSR,2006,regular unleaded,AUTOMATIC,395,39240,604</v>
      </c>
      <c r="F606" s="5" t="str" cm="1">
        <f t="array" ref="F606">_xlfn._xlws.FILTER(_xlfn.UNIQUE(options!C606:C615),_xlfn.UNIQUE(options!C606:C615)&lt;&gt;"","")</f>
        <v/>
      </c>
    </row>
    <row r="607" spans="2:6">
      <c r="B607" t="str">
        <v>606,Chevrolet,Suburban,2015,flex-fuel (unleaded/E85),AUTOMATIC,355,66785,|n</v>
      </c>
      <c r="F607" s="5" t="str" cm="1">
        <f t="array" ref="F607">_xlfn._xlws.FILTER(_xlfn.UNIQUE(options!C607:C616),_xlfn.UNIQUE(options!C607:C616)&lt;&gt;"","")</f>
        <v/>
      </c>
    </row>
    <row r="608" spans="2:6">
      <c r="B608" t="str">
        <v>607,Chevrolet,Suburban,2016,flex-fuel (unleaded/E85),AUTOMATIC,355,67440,606</v>
      </c>
      <c r="F608" s="5" t="str" cm="1">
        <f t="array" ref="F608">_xlfn._xlws.FILTER(_xlfn.UNIQUE(options!C608:C617),_xlfn.UNIQUE(options!C608:C617)&lt;&gt;"","")</f>
        <v/>
      </c>
    </row>
    <row r="609" spans="2:6">
      <c r="B609" t="str">
        <v>608,Chevrolet,Suburban,2017,flex-fuel (unleaded/E85),AUTOMATIC,355,67730,607</v>
      </c>
      <c r="F609" s="5" t="str" cm="1">
        <f t="array" ref="F609">_xlfn._xlws.FILTER(_xlfn.UNIQUE(options!C609:C618),_xlfn.UNIQUE(options!C609:C618)&lt;&gt;"","")</f>
        <v/>
      </c>
    </row>
    <row r="610" spans="2:6">
      <c r="B610" t="str">
        <v>609,Chevrolet,Tahoe,2015,flex-fuel (unleaded/E85),AUTOMATIC,355,64085,|n</v>
      </c>
      <c r="F610" s="5" t="str" cm="1">
        <f t="array" ref="F610">_xlfn._xlws.FILTER(_xlfn.UNIQUE(options!C610:C619),_xlfn.UNIQUE(options!C610:C619)&lt;&gt;"","")</f>
        <v/>
      </c>
    </row>
    <row r="611" spans="2:6">
      <c r="B611" t="str">
        <v>610,Chevrolet,Tahoe,2016,flex-fuel (unleaded/E85),AUTOMATIC,355,64740,609</v>
      </c>
      <c r="F611" s="5" t="str" cm="1">
        <f t="array" ref="F611">_xlfn._xlws.FILTER(_xlfn.UNIQUE(options!C611:C620),_xlfn.UNIQUE(options!C611:C620)&lt;&gt;"","")</f>
        <v/>
      </c>
    </row>
    <row r="612" spans="2:6">
      <c r="B612" t="str">
        <v>611,Chevrolet,Tahoe,2017,flex-fuel (unleaded/E85),AUTOMATIC,355,65030,610</v>
      </c>
      <c r="F612" s="5" t="str" cm="1">
        <f t="array" ref="F612">_xlfn._xlws.FILTER(_xlfn.UNIQUE(options!C612:C621),_xlfn.UNIQUE(options!C612:C621)&lt;&gt;"","")</f>
        <v/>
      </c>
    </row>
    <row r="613" spans="2:6">
      <c r="B613" t="str">
        <v>612,Chevrolet,Tahoe Hybrid,2011,regular unleaded,AUTOMATIC,332,53950,|n</v>
      </c>
      <c r="F613" s="5" t="str" cm="1">
        <f t="array" ref="F613">_xlfn._xlws.FILTER(_xlfn.UNIQUE(options!C613:C622),_xlfn.UNIQUE(options!C613:C622)&lt;&gt;"","")</f>
        <v/>
      </c>
    </row>
    <row r="614" spans="2:6">
      <c r="B614" t="str">
        <v>613,Chevrolet,Tahoe Hybrid,2012,regular unleaded,AUTOMATIC,332,54775,612</v>
      </c>
      <c r="F614" s="5" t="str" cm="1">
        <f t="array" ref="F614">_xlfn._xlws.FILTER(_xlfn.UNIQUE(options!C614:C623),_xlfn.UNIQUE(options!C614:C623)&lt;&gt;"","")</f>
        <v/>
      </c>
    </row>
    <row r="615" spans="2:6">
      <c r="B615" t="str">
        <v>614,Chevrolet,Tahoe Hybrid,2013,regular unleaded,AUTOMATIC,332,56425,613</v>
      </c>
      <c r="F615" s="5" t="str" cm="1">
        <f t="array" ref="F615">_xlfn._xlws.FILTER(_xlfn.UNIQUE(options!C615:C624),_xlfn.UNIQUE(options!C615:C624)&lt;&gt;"","")</f>
        <v/>
      </c>
    </row>
    <row r="616" spans="2:6">
      <c r="B616" t="str">
        <v>615,Chevrolet,TrailBlazer,2007,premium unleaded (required),AUTOMATIC,395,37125,|n</v>
      </c>
      <c r="F616" s="5" t="str" cm="1">
        <f t="array" ref="F616">_xlfn._xlws.FILTER(_xlfn.UNIQUE(options!C616:C625),_xlfn.UNIQUE(options!C616:C625)&lt;&gt;"","")</f>
        <v/>
      </c>
    </row>
    <row r="617" spans="2:6">
      <c r="B617" t="str">
        <v>616,Chevrolet,TrailBlazer,2007,regular unleaded,AUTOMATIC,291,30210,|n</v>
      </c>
      <c r="F617" s="5" t="str" cm="1">
        <f t="array" ref="F617">_xlfn._xlws.FILTER(_xlfn.UNIQUE(options!C617:C626),_xlfn.UNIQUE(options!C617:C626)&lt;&gt;"","")</f>
        <v/>
      </c>
    </row>
    <row r="618" spans="2:6">
      <c r="B618" t="str">
        <v>617,Chevrolet,TrailBlazer,2008,premium unleaded (required),AUTOMATIC,390,37725,|n</v>
      </c>
      <c r="F618" s="5" t="str" cm="1">
        <f t="array" ref="F618">_xlfn._xlws.FILTER(_xlfn.UNIQUE(options!C618:C627),_xlfn.UNIQUE(options!C618:C627)&lt;&gt;"","")</f>
        <v/>
      </c>
    </row>
    <row r="619" spans="2:6">
      <c r="B619" t="str">
        <v>618,Chevrolet,TrailBlazer,2008,regular unleaded,AUTOMATIC,285,33945,|n</v>
      </c>
      <c r="F619" s="5" t="str" cm="1">
        <f t="array" ref="F619">_xlfn._xlws.FILTER(_xlfn.UNIQUE(options!C619:C628),_xlfn.UNIQUE(options!C619:C628)&lt;&gt;"","")</f>
        <v/>
      </c>
    </row>
    <row r="620" spans="2:6">
      <c r="B620" t="str">
        <v>619,Chevrolet,TrailBlazer,2009,premium unleaded (recommended),AUTOMATIC,390,39330,|n</v>
      </c>
      <c r="F620" s="5" t="str" cm="1">
        <f t="array" ref="F620">_xlfn._xlws.FILTER(_xlfn.UNIQUE(options!C620:C629),_xlfn.UNIQUE(options!C620:C629)&lt;&gt;"","")</f>
        <v/>
      </c>
    </row>
    <row r="621" spans="2:6">
      <c r="B621" t="str">
        <v>620,Chevrolet,TrailBlazer,2009,regular unleaded,AUTOMATIC,285,35770,|n</v>
      </c>
      <c r="F621" s="5" t="str" cm="1">
        <f t="array" ref="F621">_xlfn._xlws.FILTER(_xlfn.UNIQUE(options!C621:C630),_xlfn.UNIQUE(options!C621:C630)&lt;&gt;"","")</f>
        <v/>
      </c>
    </row>
    <row r="622" spans="2:6">
      <c r="B622" t="str">
        <v>621,Chevrolet,TrailBlazer EXT,2005,regular unleaded,AUTOMATIC,275,32515,|n</v>
      </c>
      <c r="F622" s="5" t="str" cm="1">
        <f t="array" ref="F622">_xlfn._xlws.FILTER(_xlfn.UNIQUE(options!C622:C631),_xlfn.UNIQUE(options!C622:C631)&lt;&gt;"","")</f>
        <v/>
      </c>
    </row>
    <row r="623" spans="2:6">
      <c r="B623" t="str">
        <v>622,Chevrolet,TrailBlazer EXT,2006,regular unleaded,AUTOMATIC,291,30230,621</v>
      </c>
      <c r="F623" s="5" t="str" cm="1">
        <f t="array" ref="F623">_xlfn._xlws.FILTER(_xlfn.UNIQUE(options!C623:C632),_xlfn.UNIQUE(options!C623:C632)&lt;&gt;"","")</f>
        <v/>
      </c>
    </row>
    <row r="624" spans="2:6">
      <c r="B624" t="str">
        <v>623,Chevrolet,Traverse,2015,regular unleaded,AUTOMATIC,288,43935,|n</v>
      </c>
      <c r="F624" s="5" t="str" cm="1">
        <f t="array" ref="F624">_xlfn._xlws.FILTER(_xlfn.UNIQUE(options!C624:C633),_xlfn.UNIQUE(options!C624:C633)&lt;&gt;"","")</f>
        <v/>
      </c>
    </row>
    <row r="625" spans="2:6">
      <c r="B625" t="str">
        <v>624,Chevrolet,Traverse,2016,regular unleaded,AUTOMATIC,288,44145,623</v>
      </c>
      <c r="F625" s="5" t="str" cm="1">
        <f t="array" ref="F625">_xlfn._xlws.FILTER(_xlfn.UNIQUE(options!C625:C634),_xlfn.UNIQUE(options!C625:C634)&lt;&gt;"","")</f>
        <v/>
      </c>
    </row>
    <row r="626" spans="2:6">
      <c r="B626" t="str">
        <v>625,Chevrolet,Traverse,2017,regular unleaded,AUTOMATIC,288,44045,624</v>
      </c>
      <c r="F626" s="5" t="str" cm="1">
        <f t="array" ref="F626">_xlfn._xlws.FILTER(_xlfn.UNIQUE(options!C626:C635),_xlfn.UNIQUE(options!C626:C635)&lt;&gt;"","")</f>
        <v/>
      </c>
    </row>
    <row r="627" spans="2:6">
      <c r="B627" t="str">
        <v>626,Chevrolet,Trax,2015,regular unleaded,AUTOMATIC,138,26530,|n</v>
      </c>
      <c r="F627" s="5" t="str" cm="1">
        <f t="array" ref="F627">_xlfn._xlws.FILTER(_xlfn.UNIQUE(options!C627:C636),_xlfn.UNIQUE(options!C627:C636)&lt;&gt;"","")</f>
        <v/>
      </c>
    </row>
    <row r="628" spans="2:6">
      <c r="B628" t="str">
        <v>627,Chevrolet,Trax,2016,regular unleaded,AUTOMATIC,138,26730,626</v>
      </c>
      <c r="F628" s="5" t="str" cm="1">
        <f t="array" ref="F628">_xlfn._xlws.FILTER(_xlfn.UNIQUE(options!C628:C637),_xlfn.UNIQUE(options!C628:C637)&lt;&gt;"","")</f>
        <v/>
      </c>
    </row>
    <row r="629" spans="2:6">
      <c r="B629" t="str">
        <v>628,Chevrolet,Trax,2017,regular unleaded,AUTOMATIC,138,27600,627</v>
      </c>
      <c r="F629" s="5" t="str" cm="1">
        <f t="array" ref="F629">_xlfn._xlws.FILTER(_xlfn.UNIQUE(options!C629:C638),_xlfn.UNIQUE(options!C629:C638)&lt;&gt;"","")</f>
        <v/>
      </c>
    </row>
    <row r="630" spans="2:6">
      <c r="B630" t="str">
        <v>629,Chevrolet,Uplander,2006,regular unleaded,AUTOMATIC,196,33250,|n</v>
      </c>
      <c r="F630" s="5" t="str" cm="1">
        <f t="array" ref="F630">_xlfn._xlws.FILTER(_xlfn.UNIQUE(options!C630:C639),_xlfn.UNIQUE(options!C630:C639)&lt;&gt;"","")</f>
        <v/>
      </c>
    </row>
    <row r="631" spans="2:6">
      <c r="B631" t="str">
        <v>630,Chevrolet,Uplander,2007,regular unleaded,AUTOMATIC,240,33050,629</v>
      </c>
      <c r="F631" s="5" t="str" cm="1">
        <f t="array" ref="F631">_xlfn._xlws.FILTER(_xlfn.UNIQUE(options!C631:C640),_xlfn.UNIQUE(options!C631:C640)&lt;&gt;"","")</f>
        <v/>
      </c>
    </row>
    <row r="632" spans="2:6">
      <c r="B632" t="str">
        <v>631,Chevrolet,Uplander,2008,regular unleaded,AUTOMATIC,240,29330,630</v>
      </c>
      <c r="F632" s="5" t="str" cm="1">
        <f t="array" ref="F632">_xlfn._xlws.FILTER(_xlfn.UNIQUE(options!C632:C641),_xlfn.UNIQUE(options!C632:C641)&lt;&gt;"","")</f>
        <v/>
      </c>
    </row>
    <row r="633" spans="2:6">
      <c r="B633" t="str">
        <v>632,Chevrolet,Venture,2005,regular unleaded,AUTOMATIC,185,30760,|n</v>
      </c>
      <c r="F633" s="5" t="str" cm="1">
        <f t="array" ref="F633">_xlfn._xlws.FILTER(_xlfn.UNIQUE(options!C633:C642),_xlfn.UNIQUE(options!C633:C642)&lt;&gt;"","")</f>
        <v/>
      </c>
    </row>
    <row r="634" spans="2:6">
      <c r="B634" t="str">
        <v>633,Chrysler,200,2015,flex-fuel (unleaded/E85),AUTOMATIC,295,30825,|n</v>
      </c>
      <c r="F634" s="5" t="str" cm="1">
        <f t="array" ref="F634">_xlfn._xlws.FILTER(_xlfn.UNIQUE(options!C634:C643),_xlfn.UNIQUE(options!C634:C643)&lt;&gt;"","")</f>
        <v/>
      </c>
    </row>
    <row r="635" spans="2:6">
      <c r="B635" t="str">
        <v>634,Chrysler,200,2016,flex-fuel (unleaded/E85),AUTOMATIC,295,31785,633</v>
      </c>
      <c r="F635" s="5" t="str" cm="1">
        <f t="array" ref="F635">_xlfn._xlws.FILTER(_xlfn.UNIQUE(options!C635:C644),_xlfn.UNIQUE(options!C635:C644)&lt;&gt;"","")</f>
        <v/>
      </c>
    </row>
    <row r="636" spans="2:6">
      <c r="B636" t="str">
        <v>635,Chrysler,200,2017,flex-fuel (unleaded/E85),AUTOMATIC,295,31785,634</v>
      </c>
      <c r="F636" s="5" t="str" cm="1">
        <f t="array" ref="F636">_xlfn._xlws.FILTER(_xlfn.UNIQUE(options!C636:C645),_xlfn.UNIQUE(options!C636:C645)&lt;&gt;"","")</f>
        <v/>
      </c>
    </row>
    <row r="637" spans="2:6">
      <c r="B637" t="str">
        <v>636,Chrysler,300,2015,regular unleaded,AUTOMATIC,292,44895,|n</v>
      </c>
      <c r="F637" s="5" t="str" cm="1">
        <f t="array" ref="F637">_xlfn._xlws.FILTER(_xlfn.UNIQUE(options!C637:C646),_xlfn.UNIQUE(options!C637:C646)&lt;&gt;"","")</f>
        <v/>
      </c>
    </row>
    <row r="638" spans="2:6">
      <c r="B638" t="str">
        <v>637,Chrysler,300,2016,regular unleaded,AUTOMATIC,292,45190,636</v>
      </c>
      <c r="F638" s="5" t="str" cm="1">
        <f t="array" ref="F638">_xlfn._xlws.FILTER(_xlfn.UNIQUE(options!C638:C647),_xlfn.UNIQUE(options!C638:C647)&lt;&gt;"","")</f>
        <v/>
      </c>
    </row>
    <row r="639" spans="2:6">
      <c r="B639" t="str">
        <v>638,Chrysler,300,2017,regular unleaded,AUTOMATIC,292,45270,637</v>
      </c>
      <c r="F639" s="5" t="str" cm="1">
        <f t="array" ref="F639">_xlfn._xlws.FILTER(_xlfn.UNIQUE(options!C639:C648),_xlfn.UNIQUE(options!C639:C648)&lt;&gt;"","")</f>
        <v/>
      </c>
    </row>
    <row r="640" spans="2:6">
      <c r="B640" t="str">
        <v>639,Chrysler,Aspen,2007,regular unleaded,AUTOMATIC,235,33810,|n</v>
      </c>
      <c r="F640" s="5" t="str" cm="1">
        <f t="array" ref="F640">_xlfn._xlws.FILTER(_xlfn.UNIQUE(options!C640:C649),_xlfn.UNIQUE(options!C640:C649)&lt;&gt;"","")</f>
        <v/>
      </c>
    </row>
    <row r="641" spans="2:6">
      <c r="B641" t="str">
        <v>640,Chrysler,Aspen,2008,regular unleaded,AUTOMATIC,302,35780,639</v>
      </c>
      <c r="F641" s="5" t="str" cm="1">
        <f t="array" ref="F641">_xlfn._xlws.FILTER(_xlfn.UNIQUE(options!C641:C650),_xlfn.UNIQUE(options!C641:C650)&lt;&gt;"","")</f>
        <v/>
      </c>
    </row>
    <row r="642" spans="2:6">
      <c r="B642" t="str">
        <v>641,Chrysler,Aspen,2009,regular unleaded,AUTOMATIC,385,45270,640</v>
      </c>
      <c r="F642" s="5" t="str" cm="1">
        <f t="array" ref="F642">_xlfn._xlws.FILTER(_xlfn.UNIQUE(options!C642:C651),_xlfn.UNIQUE(options!C642:C651)&lt;&gt;"","")</f>
        <v/>
      </c>
    </row>
    <row r="643" spans="2:6">
      <c r="B643" t="str">
        <v>642,Chrysler,Crossfire,2006,premium unleaded (required),AUTOMATIC,330,49470,|n</v>
      </c>
      <c r="F643" s="5" t="str" cm="1">
        <f t="array" ref="F643">_xlfn._xlws.FILTER(_xlfn.UNIQUE(options!C643:C652),_xlfn.UNIQUE(options!C643:C652)&lt;&gt;"","")</f>
        <v/>
      </c>
    </row>
    <row r="644" spans="2:6">
      <c r="B644" t="str">
        <v>643,Chrysler,Crossfire,2006,premium unleaded (required),MANUAL,215,38545,|n</v>
      </c>
      <c r="F644" s="5" t="str" cm="1">
        <f t="array" ref="F644">_xlfn._xlws.FILTER(_xlfn.UNIQUE(options!C644:C653),_xlfn.UNIQUE(options!C644:C653)&lt;&gt;"","")</f>
        <v/>
      </c>
    </row>
    <row r="645" spans="2:6">
      <c r="B645" t="str">
        <v>644,Chrysler,Crossfire,2007,premium unleaded (required),MANUAL,215,38955,643</v>
      </c>
      <c r="F645" s="5" t="str" cm="1">
        <f t="array" ref="F645">_xlfn._xlws.FILTER(_xlfn.UNIQUE(options!C645:C654),_xlfn.UNIQUE(options!C645:C654)&lt;&gt;"","")</f>
        <v/>
      </c>
    </row>
    <row r="646" spans="2:6">
      <c r="B646" t="str">
        <v>645,Chrysler,Crossfire,2008,premium unleaded (required),MANUAL,215,39130,644</v>
      </c>
      <c r="F646" s="5" t="str" cm="1">
        <f t="array" ref="F646">_xlfn._xlws.FILTER(_xlfn.UNIQUE(options!C646:C655),_xlfn.UNIQUE(options!C646:C655)&lt;&gt;"","")</f>
        <v/>
      </c>
    </row>
    <row r="647" spans="2:6">
      <c r="B647" t="str">
        <v>646,Chrysler,Pacifica,2007,regular unleaded,AUTOMATIC,255,35825,|n</v>
      </c>
      <c r="F647" s="5" t="str" cm="1">
        <f t="array" ref="F647">_xlfn._xlws.FILTER(_xlfn.UNIQUE(options!C647:C656),_xlfn.UNIQUE(options!C647:C656)&lt;&gt;"","")</f>
        <v/>
      </c>
    </row>
    <row r="648" spans="2:6">
      <c r="B648" t="str">
        <v>647,Chrysler,Pacifica,2008,regular unleaded,AUTOMATIC,253,36195,646</v>
      </c>
      <c r="F648" s="5" t="str" cm="1">
        <f t="array" ref="F648">_xlfn._xlws.FILTER(_xlfn.UNIQUE(options!C648:C657),_xlfn.UNIQUE(options!C648:C657)&lt;&gt;"","")</f>
        <v/>
      </c>
    </row>
    <row r="649" spans="2:6">
      <c r="B649" t="str">
        <v>648,Chrysler,Pacifica,2017,regular unleaded,AUTOMATIC,287,42495,647</v>
      </c>
      <c r="F649" s="5" t="str" cm="1">
        <f t="array" ref="F649">_xlfn._xlws.FILTER(_xlfn.UNIQUE(options!C649:C658),_xlfn.UNIQUE(options!C649:C658)&lt;&gt;"","")</f>
        <v/>
      </c>
    </row>
    <row r="650" spans="2:6">
      <c r="B650" t="str">
        <v>649,Chrysler,PT Cruiser,2008,regular unleaded,AUTOMATIC,180,23515,|n</v>
      </c>
      <c r="F650" s="5" t="str" cm="1">
        <f t="array" ref="F650">_xlfn._xlws.FILTER(_xlfn.UNIQUE(options!C650:C659),_xlfn.UNIQUE(options!C650:C659)&lt;&gt;"","")</f>
        <v/>
      </c>
    </row>
    <row r="651" spans="2:6">
      <c r="B651" t="str">
        <v>650,Chrysler,PT Cruiser,2008,regular unleaded,MANUAL,150,18430,|n</v>
      </c>
      <c r="F651" s="5" t="str" cm="1">
        <f t="array" ref="F651">_xlfn._xlws.FILTER(_xlfn.UNIQUE(options!C651:C660),_xlfn.UNIQUE(options!C651:C660)&lt;&gt;"","")</f>
        <v/>
      </c>
    </row>
    <row r="652" spans="2:6">
      <c r="B652" t="str">
        <v>651,Chrysler,PT Cruiser,2009,regular unleaded,AUTOMATIC,180,24510,|n</v>
      </c>
      <c r="F652" s="5" t="str" cm="1">
        <f t="array" ref="F652">_xlfn._xlws.FILTER(_xlfn.UNIQUE(options!C652:C661),_xlfn.UNIQUE(options!C652:C661)&lt;&gt;"","")</f>
        <v/>
      </c>
    </row>
    <row r="653" spans="2:6">
      <c r="B653" t="str">
        <v>652,Chrysler,PT Cruiser,2009,regular unleaded,MANUAL,150,18000,|n</v>
      </c>
      <c r="F653" s="5" t="str" cm="1">
        <f t="array" ref="F653">_xlfn._xlws.FILTER(_xlfn.UNIQUE(options!C653:C662),_xlfn.UNIQUE(options!C653:C662)&lt;&gt;"","")</f>
        <v/>
      </c>
    </row>
    <row r="654" spans="2:6">
      <c r="B654" t="str">
        <v>653,Chrysler,PT Cruiser,2010,regular unleaded,AUTOMATIC,150,18275,|n</v>
      </c>
      <c r="F654" s="5" t="str" cm="1">
        <f t="array" ref="F654">_xlfn._xlws.FILTER(_xlfn.UNIQUE(options!C654:C663),_xlfn.UNIQUE(options!C654:C663)&lt;&gt;"","")</f>
        <v/>
      </c>
    </row>
    <row r="655" spans="2:6">
      <c r="B655" t="str">
        <v>654,Chrysler,Sebring,2008,flex-fuel (unleaded/E85),AUTOMATIC,186,29275,|n</v>
      </c>
      <c r="F655" s="5" t="str" cm="1">
        <f t="array" ref="F655">_xlfn._xlws.FILTER(_xlfn.UNIQUE(options!C655:C664),_xlfn.UNIQUE(options!C655:C664)&lt;&gt;"","")</f>
        <v/>
      </c>
    </row>
    <row r="656" spans="2:6">
      <c r="B656" t="str">
        <v>655,Chrysler,Sebring,2008,regular unleaded,AUTOMATIC,235,32715,|n</v>
      </c>
      <c r="F656" s="5" t="str" cm="1">
        <f t="array" ref="F656">_xlfn._xlws.FILTER(_xlfn.UNIQUE(options!C656:C665),_xlfn.UNIQUE(options!C656:C665)&lt;&gt;"","")</f>
        <v/>
      </c>
    </row>
    <row r="657" spans="2:6">
      <c r="B657" t="str">
        <v>656,Chrysler,Sebring,2009,flex-fuel (unleaded/E85),AUTOMATIC,186,30270,|n</v>
      </c>
      <c r="F657" s="5" t="str" cm="1">
        <f t="array" ref="F657">_xlfn._xlws.FILTER(_xlfn.UNIQUE(options!C657:C666),_xlfn.UNIQUE(options!C657:C666)&lt;&gt;"","")</f>
        <v/>
      </c>
    </row>
    <row r="658" spans="2:6">
      <c r="B658" t="str">
        <v>657,Chrysler,Sebring,2009,regular unleaded,AUTOMATIC,235,35125,|n</v>
      </c>
      <c r="F658" s="5" t="str" cm="1">
        <f t="array" ref="F658">_xlfn._xlws.FILTER(_xlfn.UNIQUE(options!C658:C667),_xlfn.UNIQUE(options!C658:C667)&lt;&gt;"","")</f>
        <v/>
      </c>
    </row>
    <row r="659" spans="2:6">
      <c r="B659" t="str">
        <v>658,Chrysler,Sebring,2010,flex-fuel (unleaded/E85),AUTOMATIC,186,29210,|n</v>
      </c>
      <c r="F659" s="5" t="str" cm="1">
        <f t="array" ref="F659">_xlfn._xlws.FILTER(_xlfn.UNIQUE(options!C659:C668),_xlfn.UNIQUE(options!C659:C668)&lt;&gt;"","")</f>
        <v/>
      </c>
    </row>
    <row r="660" spans="2:6">
      <c r="B660" t="str">
        <v>659,Chrysler,Sebring,2010,regular unleaded,AUTOMATIC,235,32710,|n</v>
      </c>
      <c r="F660" s="5" t="str" cm="1">
        <f t="array" ref="F660">_xlfn._xlws.FILTER(_xlfn.UNIQUE(options!C660:C669),_xlfn.UNIQUE(options!C660:C669)&lt;&gt;"","")</f>
        <v/>
      </c>
    </row>
    <row r="661" spans="2:6">
      <c r="B661" t="str">
        <v>660,Chrysler,Town and Country,2014,flex-fuel (unleaded/E85),AUTOMATIC,283,41995,|n</v>
      </c>
      <c r="F661" s="5" t="str" cm="1">
        <f t="array" ref="F661">_xlfn._xlws.FILTER(_xlfn.UNIQUE(options!C661:C670),_xlfn.UNIQUE(options!C661:C670)&lt;&gt;"","")</f>
        <v/>
      </c>
    </row>
    <row r="662" spans="2:6">
      <c r="B662" t="str">
        <v>661,Chrysler,Town and Country,2015,flex-fuel (unleaded/E85),AUTOMATIC,283,40295,660</v>
      </c>
      <c r="F662" s="5" t="str" cm="1">
        <f t="array" ref="F662">_xlfn._xlws.FILTER(_xlfn.UNIQUE(options!C662:C671),_xlfn.UNIQUE(options!C662:C671)&lt;&gt;"","")</f>
        <v/>
      </c>
    </row>
    <row r="663" spans="2:6">
      <c r="B663" t="str">
        <v>662,Chrysler,Town and Country,2016,flex-fuel (unleaded/E85),AUTOMATIC,283,40645,661</v>
      </c>
      <c r="F663" s="5" t="str" cm="1">
        <f t="array" ref="F663">_xlfn._xlws.FILTER(_xlfn.UNIQUE(options!C663:C672),_xlfn.UNIQUE(options!C663:C672)&lt;&gt;"","")</f>
        <v/>
      </c>
    </row>
    <row r="664" spans="2:6">
      <c r="B664" t="str">
        <v>663,Dodge,Avenger,2012,flex-fuel (unleaded/E85),AUTOMATIC,283,25995,|n</v>
      </c>
      <c r="F664" s="5" t="str" cm="1">
        <f t="array" ref="F664">_xlfn._xlws.FILTER(_xlfn.UNIQUE(options!C664:C673),_xlfn.UNIQUE(options!C664:C673)&lt;&gt;"","")</f>
        <v/>
      </c>
    </row>
    <row r="665" spans="2:6">
      <c r="B665" t="str">
        <v>664,Dodge,Avenger,2012,regular unleaded,AUTOMATIC,173,21495,|n</v>
      </c>
      <c r="F665" s="5" t="str" cm="1">
        <f t="array" ref="F665">_xlfn._xlws.FILTER(_xlfn.UNIQUE(options!C665:C674),_xlfn.UNIQUE(options!C665:C674)&lt;&gt;"","")</f>
        <v/>
      </c>
    </row>
    <row r="666" spans="2:6">
      <c r="B666" t="str">
        <v>665,Dodge,Avenger,2013,flex-fuel (unleaded/E85),AUTOMATIC,283,25695,|n</v>
      </c>
      <c r="F666" s="5" t="str" cm="1">
        <f t="array" ref="F666">_xlfn._xlws.FILTER(_xlfn.UNIQUE(options!C666:C675),_xlfn.UNIQUE(options!C666:C675)&lt;&gt;"","")</f>
        <v/>
      </c>
    </row>
    <row r="667" spans="2:6">
      <c r="B667" t="str">
        <v>666,Dodge,Avenger,2013,regular unleaded,AUTOMATIC,173,22595,|n</v>
      </c>
      <c r="F667" s="5" t="str" cm="1">
        <f t="array" ref="F667">_xlfn._xlws.FILTER(_xlfn.UNIQUE(options!C667:C676),_xlfn.UNIQUE(options!C667:C676)&lt;&gt;"","")</f>
        <v/>
      </c>
    </row>
    <row r="668" spans="2:6">
      <c r="B668" t="str">
        <v>667,Dodge,Avenger,2014,flex-fuel (unleaded/E85),AUTOMATIC,283,25795,|n</v>
      </c>
      <c r="F668" s="5" t="str" cm="1">
        <f t="array" ref="F668">_xlfn._xlws.FILTER(_xlfn.UNIQUE(options!C668:C677),_xlfn.UNIQUE(options!C668:C677)&lt;&gt;"","")</f>
        <v/>
      </c>
    </row>
    <row r="669" spans="2:6">
      <c r="B669" t="str">
        <v>668,Dodge,Avenger,2014,regular unleaded,AUTOMATIC,173,23295,|n</v>
      </c>
      <c r="F669" s="5" t="str" cm="1">
        <f t="array" ref="F669">_xlfn._xlws.FILTER(_xlfn.UNIQUE(options!C669:C678),_xlfn.UNIQUE(options!C669:C678)&lt;&gt;"","")</f>
        <v/>
      </c>
    </row>
    <row r="670" spans="2:6">
      <c r="B670" t="str">
        <v>669,Dodge,Caliber,2010,regular unleaded,AUTOMATIC,158,19995,|n</v>
      </c>
      <c r="F670" s="5" t="str" cm="1">
        <f t="array" ref="F670">_xlfn._xlws.FILTER(_xlfn.UNIQUE(options!C670:C679),_xlfn.UNIQUE(options!C670:C679)&lt;&gt;"","")</f>
        <v/>
      </c>
    </row>
    <row r="671" spans="2:6">
      <c r="B671" t="str">
        <v>670,Dodge,Caliber,2010,regular unleaded,MANUAL,172,20555,|n</v>
      </c>
      <c r="F671" s="5" t="str" cm="1">
        <f t="array" ref="F671">_xlfn._xlws.FILTER(_xlfn.UNIQUE(options!C671:C680),_xlfn.UNIQUE(options!C671:C680)&lt;&gt;"","")</f>
        <v/>
      </c>
    </row>
    <row r="672" spans="2:6">
      <c r="B672" t="str">
        <v>671,Dodge,Caliber,2011,regular unleaded,AUTOMATIC,158,20585,|n</v>
      </c>
      <c r="F672" s="5" t="str" cm="1">
        <f t="array" ref="F672">_xlfn._xlws.FILTER(_xlfn.UNIQUE(options!C672:C681),_xlfn.UNIQUE(options!C672:C681)&lt;&gt;"","")</f>
        <v/>
      </c>
    </row>
    <row r="673" spans="2:6">
      <c r="B673" t="str">
        <v>672,Dodge,Caliber,2011,regular unleaded,MANUAL,172,20585,|n</v>
      </c>
      <c r="F673" s="5" t="str" cm="1">
        <f t="array" ref="F673">_xlfn._xlws.FILTER(_xlfn.UNIQUE(options!C673:C682),_xlfn.UNIQUE(options!C673:C682)&lt;&gt;"","")</f>
        <v/>
      </c>
    </row>
    <row r="674" spans="2:6">
      <c r="B674" t="str">
        <v>673,Dodge,Caliber,2012,regular unleaded,AUTOMATIC,158,18765,|n</v>
      </c>
      <c r="F674" s="5" t="str" cm="1">
        <f t="array" ref="F674">_xlfn._xlws.FILTER(_xlfn.UNIQUE(options!C674:C683),_xlfn.UNIQUE(options!C674:C683)&lt;&gt;"","")</f>
        <v/>
      </c>
    </row>
    <row r="675" spans="2:6">
      <c r="B675" t="str">
        <v>674,Dodge,Caliber,2012,regular unleaded,MANUAL,158,18730,|n</v>
      </c>
      <c r="F675" s="5" t="str" cm="1">
        <f t="array" ref="F675">_xlfn._xlws.FILTER(_xlfn.UNIQUE(options!C675:C684),_xlfn.UNIQUE(options!C675:C684)&lt;&gt;"","")</f>
        <v/>
      </c>
    </row>
    <row r="676" spans="2:6">
      <c r="B676" t="str">
        <v>675,Dodge,Caravan,2005,regular unleaded,AUTOMATIC,180,22225,|n</v>
      </c>
      <c r="F676" s="5" t="str" cm="1">
        <f t="array" ref="F676">_xlfn._xlws.FILTER(_xlfn.UNIQUE(options!C676:C685),_xlfn.UNIQUE(options!C676:C685)&lt;&gt;"","")</f>
        <v/>
      </c>
    </row>
    <row r="677" spans="2:6">
      <c r="B677" t="str">
        <v>676,Dodge,Caravan,2006,regular unleaded,AUTOMATIC,180,22520,675</v>
      </c>
      <c r="F677" s="5" t="str" cm="1">
        <f t="array" ref="F677">_xlfn._xlws.FILTER(_xlfn.UNIQUE(options!C677:C686),_xlfn.UNIQUE(options!C677:C686)&lt;&gt;"","")</f>
        <v/>
      </c>
    </row>
    <row r="678" spans="2:6">
      <c r="B678" t="str">
        <v>677,Dodge,Caravan,2007,regular unleaded,AUTOMATIC,170,22995,676</v>
      </c>
      <c r="F678" s="5" t="str" cm="1">
        <f t="array" ref="F678">_xlfn._xlws.FILTER(_xlfn.UNIQUE(options!C678:C687),_xlfn.UNIQUE(options!C678:C687)&lt;&gt;"","")</f>
        <v/>
      </c>
    </row>
    <row r="679" spans="2:6">
      <c r="B679" t="str">
        <v>678,Dodge,Challenger,2015,premium unleaded (recommended),MANUAL,707,58295,|n</v>
      </c>
      <c r="F679" s="5" t="str" cm="1">
        <f t="array" ref="F679">_xlfn._xlws.FILTER(_xlfn.UNIQUE(options!C679:C688),_xlfn.UNIQUE(options!C679:C688)&lt;&gt;"","")</f>
        <v/>
      </c>
    </row>
    <row r="680" spans="2:6">
      <c r="B680" t="str">
        <v>679,Dodge,Challenger,2015,regular unleaded,AUTOMATIC,305,29995,|n</v>
      </c>
      <c r="F680" s="5" t="str" cm="1">
        <f t="array" ref="F680">_xlfn._xlws.FILTER(_xlfn.UNIQUE(options!C680:C689),_xlfn.UNIQUE(options!C680:C689)&lt;&gt;"","")</f>
        <v/>
      </c>
    </row>
    <row r="681" spans="2:6">
      <c r="B681" t="str">
        <v>680,Dodge,Challenger,2015,regular unleaded,MANUAL,375,38795,|n</v>
      </c>
      <c r="F681" s="5" t="str" cm="1">
        <f t="array" ref="F681">_xlfn._xlws.FILTER(_xlfn.UNIQUE(options!C681:C690),_xlfn.UNIQUE(options!C681:C690)&lt;&gt;"","")</f>
        <v/>
      </c>
    </row>
    <row r="682" spans="2:6">
      <c r="B682" t="str">
        <v>681,Dodge,Challenger,2016,premium unleaded (recommended),AUTOMATIC,707,65945,|n</v>
      </c>
      <c r="F682" s="5" t="str" cm="1">
        <f t="array" ref="F682">_xlfn._xlws.FILTER(_xlfn.UNIQUE(options!C682:C691),_xlfn.UNIQUE(options!C682:C691)&lt;&gt;"","")</f>
        <v/>
      </c>
    </row>
    <row r="683" spans="2:6">
      <c r="B683" t="str">
        <v>682,Dodge,Challenger,2016,premium unleaded (recommended),MANUAL,485,49195,|n</v>
      </c>
      <c r="F683" s="5" t="str" cm="1">
        <f t="array" ref="F683">_xlfn._xlws.FILTER(_xlfn.UNIQUE(options!C683:C692),_xlfn.UNIQUE(options!C683:C692)&lt;&gt;"","")</f>
        <v/>
      </c>
    </row>
    <row r="684" spans="2:6">
      <c r="B684" t="str">
        <v>683,Dodge,Challenger,2016,regular unleaded,AUTOMATIC,305,29995,|n</v>
      </c>
      <c r="F684" s="5" t="str" cm="1">
        <f t="array" ref="F684">_xlfn._xlws.FILTER(_xlfn.UNIQUE(options!C684:C693),_xlfn.UNIQUE(options!C684:C693)&lt;&gt;"","")</f>
        <v/>
      </c>
    </row>
    <row r="685" spans="2:6">
      <c r="B685" t="str">
        <v>684,Dodge,Challenger,2016,regular unleaded,MANUAL,375,38995,|n</v>
      </c>
      <c r="F685" s="5" t="str" cm="1">
        <f t="array" ref="F685">_xlfn._xlws.FILTER(_xlfn.UNIQUE(options!C685:C694),_xlfn.UNIQUE(options!C685:C694)&lt;&gt;"","")</f>
        <v/>
      </c>
    </row>
    <row r="686" spans="2:6">
      <c r="B686" t="str">
        <v>685,Dodge,Challenger,2017,premium unleaded (recommended),MANUAL,707,62495,|n</v>
      </c>
      <c r="F686" s="5" t="str" cm="1">
        <f t="array" ref="F686">_xlfn._xlws.FILTER(_xlfn.UNIQUE(options!C686:C695),_xlfn.UNIQUE(options!C686:C695)&lt;&gt;"","")</f>
        <v/>
      </c>
    </row>
    <row r="687" spans="2:6">
      <c r="B687" t="str">
        <v>686,Dodge,Challenger,2017,regular unleaded,AUTOMATIC,305,29995,|n</v>
      </c>
      <c r="F687" s="5" t="str" cm="1">
        <f t="array" ref="F687">_xlfn._xlws.FILTER(_xlfn.UNIQUE(options!C687:C696),_xlfn.UNIQUE(options!C687:C696)&lt;&gt;"","")</f>
        <v/>
      </c>
    </row>
    <row r="688" spans="2:6">
      <c r="B688" t="str">
        <v>687,Dodge,Challenger,2017,regular unleaded,MANUAL,375,40140,|n</v>
      </c>
      <c r="F688" s="5" t="str" cm="1">
        <f t="array" ref="F688">_xlfn._xlws.FILTER(_xlfn.UNIQUE(options!C688:C697),_xlfn.UNIQUE(options!C688:C697)&lt;&gt;"","")</f>
        <v/>
      </c>
    </row>
    <row r="689" spans="2:6">
      <c r="B689" t="str">
        <v>688,Dodge,Charger,2015,premium unleaded (recommended),AUTOMATIC,707,62295,|n</v>
      </c>
      <c r="F689" s="5" t="str" cm="1">
        <f t="array" ref="F689">_xlfn._xlws.FILTER(_xlfn.UNIQUE(options!C689:C698),_xlfn.UNIQUE(options!C689:C698)&lt;&gt;"","")</f>
        <v/>
      </c>
    </row>
    <row r="690" spans="2:6">
      <c r="B690" t="str">
        <v>689,Dodge,Charger,2015,regular unleaded,AUTOMATIC,370,36595,|n</v>
      </c>
      <c r="F690" s="5" t="str" cm="1">
        <f t="array" ref="F690">_xlfn._xlws.FILTER(_xlfn.UNIQUE(options!C690:C699),_xlfn.UNIQUE(options!C690:C699)&lt;&gt;"","")</f>
        <v/>
      </c>
    </row>
    <row r="691" spans="2:6">
      <c r="B691" t="str">
        <v>690,Dodge,Charger,2016,premium unleaded (recommended),AUTOMATIC,707,65945,|n</v>
      </c>
      <c r="F691" s="5" t="str" cm="1">
        <f t="array" ref="F691">_xlfn._xlws.FILTER(_xlfn.UNIQUE(options!C691:C700),_xlfn.UNIQUE(options!C691:C700)&lt;&gt;"","")</f>
        <v/>
      </c>
    </row>
    <row r="692" spans="2:6">
      <c r="B692" t="str">
        <v>691,Dodge,Charger,2016,regular unleaded,AUTOMATIC,370,36895,|n</v>
      </c>
      <c r="F692" s="5" t="str" cm="1">
        <f t="array" ref="F692">_xlfn._xlws.FILTER(_xlfn.UNIQUE(options!C692:C701),_xlfn.UNIQUE(options!C692:C701)&lt;&gt;"","")</f>
        <v/>
      </c>
    </row>
    <row r="693" spans="2:6">
      <c r="B693" t="str">
        <v>692,Dodge,Charger,2017,premium unleaded (recommended),AUTOMATIC,707,65945,|n</v>
      </c>
      <c r="F693" s="5" t="str" cm="1">
        <f t="array" ref="F693">_xlfn._xlws.FILTER(_xlfn.UNIQUE(options!C693:C702),_xlfn.UNIQUE(options!C693:C702)&lt;&gt;"","")</f>
        <v/>
      </c>
    </row>
    <row r="694" spans="2:6">
      <c r="B694" t="str">
        <v>693,Dodge,Charger,2017,regular unleaded,AUTOMATIC,370,39890,|n</v>
      </c>
      <c r="F694" s="5" t="str" cm="1">
        <f t="array" ref="F694">_xlfn._xlws.FILTER(_xlfn.UNIQUE(options!C694:C703),_xlfn.UNIQUE(options!C694:C703)&lt;&gt;"","")</f>
        <v/>
      </c>
    </row>
    <row r="695" spans="2:6">
      <c r="B695" t="str">
        <v>694,Dodge,Dakota,2008,regular unleaded,AUTOMATIC,302,32135,|n</v>
      </c>
      <c r="F695" s="5" t="str" cm="1">
        <f t="array" ref="F695">_xlfn._xlws.FILTER(_xlfn.UNIQUE(options!C695:C704),_xlfn.UNIQUE(options!C695:C704)&lt;&gt;"","")</f>
        <v/>
      </c>
    </row>
    <row r="696" spans="2:6">
      <c r="B696" t="str">
        <v>695,Dodge,Dakota,2008,regular unleaded,MANUAL,210,28580,|n</v>
      </c>
      <c r="F696" s="5" t="str" cm="1">
        <f t="array" ref="F696">_xlfn._xlws.FILTER(_xlfn.UNIQUE(options!C696:C705),_xlfn.UNIQUE(options!C696:C705)&lt;&gt;"","")</f>
        <v/>
      </c>
    </row>
    <row r="697" spans="2:6">
      <c r="B697" t="str">
        <v>696,Dodge,Dakota,2009,regular unleaded,AUTOMATIC,210,31630,|n</v>
      </c>
      <c r="F697" s="5" t="str" cm="1">
        <f t="array" ref="F697">_xlfn._xlws.FILTER(_xlfn.UNIQUE(options!C697:C706),_xlfn.UNIQUE(options!C697:C706)&lt;&gt;"","")</f>
        <v/>
      </c>
    </row>
    <row r="698" spans="2:6">
      <c r="B698" t="str">
        <v>697,Dodge,Dakota,2009,regular unleaded,MANUAL,210,28210,|n</v>
      </c>
      <c r="F698" s="5" t="str" cm="1">
        <f t="array" ref="F698">_xlfn._xlws.FILTER(_xlfn.UNIQUE(options!C698:C707),_xlfn.UNIQUE(options!C698:C707)&lt;&gt;"","")</f>
        <v/>
      </c>
    </row>
    <row r="699" spans="2:6">
      <c r="B699" t="str">
        <v>698,Dodge,Dakota,2010,flex-fuel (unleaded/E85),AUTOMATIC,302,31365,|n</v>
      </c>
      <c r="F699" s="5" t="str" cm="1">
        <f t="array" ref="F699">_xlfn._xlws.FILTER(_xlfn.UNIQUE(options!C699:C708),_xlfn.UNIQUE(options!C699:C708)&lt;&gt;"","")</f>
        <v/>
      </c>
    </row>
    <row r="700" spans="2:6">
      <c r="B700" t="str">
        <v>699,Dodge,Dakota,2010,regular unleaded,AUTOMATIC,210,33180,|n</v>
      </c>
      <c r="F700" s="5" t="str" cm="1">
        <f t="array" ref="F700">_xlfn._xlws.FILTER(_xlfn.UNIQUE(options!C700:C709),_xlfn.UNIQUE(options!C700:C709)&lt;&gt;"","")</f>
        <v/>
      </c>
    </row>
    <row r="701" spans="2:6">
      <c r="B701" t="str">
        <v>700,Dodge,Dart,2014,regular unleaded,AUTOMATIC,184,22995,|n</v>
      </c>
      <c r="F701" s="5" t="str" cm="1">
        <f t="array" ref="F701">_xlfn._xlws.FILTER(_xlfn.UNIQUE(options!C701:C710),_xlfn.UNIQUE(options!C701:C710)&lt;&gt;"","")</f>
        <v/>
      </c>
    </row>
    <row r="702" spans="2:6">
      <c r="B702" t="str">
        <v>701,Dodge,Dart,2014,regular unleaded,MANUAL,184,20995,|n</v>
      </c>
      <c r="F702" s="5" t="str" cm="1">
        <f t="array" ref="F702">_xlfn._xlws.FILTER(_xlfn.UNIQUE(options!C702:C711),_xlfn.UNIQUE(options!C702:C711)&lt;&gt;"","")</f>
        <v/>
      </c>
    </row>
    <row r="703" spans="2:6">
      <c r="B703" t="str">
        <v>702,Dodge,Dart,2015,regular unleaded,AUTOMATIC,184,23795,|n</v>
      </c>
      <c r="F703" s="5" t="str" cm="1">
        <f t="array" ref="F703">_xlfn._xlws.FILTER(_xlfn.UNIQUE(options!C703:C712),_xlfn.UNIQUE(options!C703:C712)&lt;&gt;"","")</f>
        <v/>
      </c>
    </row>
    <row r="704" spans="2:6">
      <c r="B704" t="str">
        <v>703,Dodge,Dart,2015,regular unleaded,MANUAL,184,21645,|n</v>
      </c>
      <c r="F704" s="5" t="str" cm="1">
        <f t="array" ref="F704">_xlfn._xlws.FILTER(_xlfn.UNIQUE(options!C704:C713),_xlfn.UNIQUE(options!C704:C713)&lt;&gt;"","")</f>
        <v/>
      </c>
    </row>
    <row r="705" spans="2:6">
      <c r="B705" t="str">
        <v>704,Dodge,Dart,2016,regular unleaded,AUTOMATIC,184,24395,|n</v>
      </c>
      <c r="F705" s="5" t="str" cm="1">
        <f t="array" ref="F705">_xlfn._xlws.FILTER(_xlfn.UNIQUE(options!C705:C714),_xlfn.UNIQUE(options!C705:C714)&lt;&gt;"","")</f>
        <v/>
      </c>
    </row>
    <row r="706" spans="2:6">
      <c r="B706" t="str">
        <v>705,Dodge,Dart,2016,regular unleaded,MANUAL,184,22095,|n</v>
      </c>
      <c r="F706" s="5" t="str" cm="1">
        <f t="array" ref="F706">_xlfn._xlws.FILTER(_xlfn.UNIQUE(options!C706:C715),_xlfn.UNIQUE(options!C706:C715)&lt;&gt;"","")</f>
        <v/>
      </c>
    </row>
    <row r="707" spans="2:6">
      <c r="B707" t="str">
        <v>706,Dodge,Durango,2015,premium unleaded (recommended),AUTOMATIC,360,42495,|n</v>
      </c>
      <c r="F707" s="5" t="str" cm="1">
        <f t="array" ref="F707">_xlfn._xlws.FILTER(_xlfn.UNIQUE(options!C707:C716),_xlfn.UNIQUE(options!C707:C716)&lt;&gt;"","")</f>
        <v/>
      </c>
    </row>
    <row r="708" spans="2:6">
      <c r="B708" t="str">
        <v>707,Dodge,Durango,2015,regular unleaded,AUTOMATIC,290,43595,|n</v>
      </c>
      <c r="F708" s="5" t="str" cm="1">
        <f t="array" ref="F708">_xlfn._xlws.FILTER(_xlfn.UNIQUE(options!C708:C717),_xlfn.UNIQUE(options!C708:C717)&lt;&gt;"","")</f>
        <v/>
      </c>
    </row>
    <row r="709" spans="2:6">
      <c r="B709" t="str">
        <v>708,Dodge,Durango,2016,premium unleaded (recommended),AUTOMATIC,360,44595,|n</v>
      </c>
      <c r="F709" s="5" t="str" cm="1">
        <f t="array" ref="F709">_xlfn._xlws.FILTER(_xlfn.UNIQUE(options!C709:C718),_xlfn.UNIQUE(options!C709:C718)&lt;&gt;"","")</f>
        <v/>
      </c>
    </row>
    <row r="710" spans="2:6">
      <c r="B710" t="str">
        <v>709,Dodge,Durango,2016,regular unleaded,AUTOMATIC,295,44990,|n</v>
      </c>
      <c r="F710" s="5" t="str" cm="1">
        <f t="array" ref="F710">_xlfn._xlws.FILTER(_xlfn.UNIQUE(options!C710:C719),_xlfn.UNIQUE(options!C710:C719)&lt;&gt;"","")</f>
        <v/>
      </c>
    </row>
    <row r="711" spans="2:6">
      <c r="B711" t="str">
        <v>710,Dodge,Durango,2017,premium unleaded (recommended),AUTOMATIC,360,44695,|n</v>
      </c>
      <c r="F711" s="5" t="str" cm="1">
        <f t="array" ref="F711">_xlfn._xlws.FILTER(_xlfn.UNIQUE(options!C711:C720),_xlfn.UNIQUE(options!C711:C720)&lt;&gt;"","")</f>
        <v/>
      </c>
    </row>
    <row r="712" spans="2:6">
      <c r="B712" t="str">
        <v>711,Dodge,Durango,2017,regular unleaded,AUTOMATIC,295,45090,|n</v>
      </c>
      <c r="F712" s="5" t="str" cm="1">
        <f t="array" ref="F712">_xlfn._xlws.FILTER(_xlfn.UNIQUE(options!C712:C721),_xlfn.UNIQUE(options!C712:C721)&lt;&gt;"","")</f>
        <v/>
      </c>
    </row>
    <row r="713" spans="2:6">
      <c r="B713" t="str">
        <v>712,Dodge,Grand Caravan,2015,flex-fuel (unleaded/E85),AUTOMATIC,283,30995,|n</v>
      </c>
      <c r="F713" s="5" t="str" cm="1">
        <f t="array" ref="F713">_xlfn._xlws.FILTER(_xlfn.UNIQUE(options!C713:C722),_xlfn.UNIQUE(options!C713:C722)&lt;&gt;"","")</f>
        <v/>
      </c>
    </row>
    <row r="714" spans="2:6">
      <c r="B714" t="str">
        <v>713,Dodge,Grand Caravan,2016,flex-fuel (unleaded/E85),AUTOMATIC,283,31495,712</v>
      </c>
      <c r="F714" s="5" t="str" cm="1">
        <f t="array" ref="F714">_xlfn._xlws.FILTER(_xlfn.UNIQUE(options!C714:C723),_xlfn.UNIQUE(options!C714:C723)&lt;&gt;"","")</f>
        <v/>
      </c>
    </row>
    <row r="715" spans="2:6">
      <c r="B715" t="str">
        <v>714,Dodge,Grand Caravan,2017,regular unleaded,AUTOMATIC,283,32395,|n</v>
      </c>
      <c r="F715" s="5" t="str" cm="1">
        <f t="array" ref="F715">_xlfn._xlws.FILTER(_xlfn.UNIQUE(options!C715:C724),_xlfn.UNIQUE(options!C715:C724)&lt;&gt;"","")</f>
        <v/>
      </c>
    </row>
    <row r="716" spans="2:6">
      <c r="B716" t="str">
        <v>715,Dodge,Journey,2015,regular unleaded,AUTOMATIC,283,33295,|n</v>
      </c>
      <c r="F716" s="5" t="str" cm="1">
        <f t="array" ref="F716">_xlfn._xlws.FILTER(_xlfn.UNIQUE(options!C716:C725),_xlfn.UNIQUE(options!C716:C725)&lt;&gt;"","")</f>
        <v/>
      </c>
    </row>
    <row r="717" spans="2:6">
      <c r="B717" t="str">
        <v>716,Dodge,Journey,2016,flex-fuel (unleaded/E85),AUTOMATIC,283,31795,|n</v>
      </c>
      <c r="F717" s="5" t="str" cm="1">
        <f t="array" ref="F717">_xlfn._xlws.FILTER(_xlfn.UNIQUE(options!C717:C726),_xlfn.UNIQUE(options!C717:C726)&lt;&gt;"","")</f>
        <v/>
      </c>
    </row>
    <row r="718" spans="2:6">
      <c r="B718" t="str">
        <v>717,Dodge,Journey,2016,regular unleaded,AUTOMATIC,283,33695,|n</v>
      </c>
      <c r="F718" s="5" t="str" cm="1">
        <f t="array" ref="F718">_xlfn._xlws.FILTER(_xlfn.UNIQUE(options!C718:C727),_xlfn.UNIQUE(options!C718:C727)&lt;&gt;"","")</f>
        <v/>
      </c>
    </row>
    <row r="719" spans="2:6">
      <c r="B719" t="str">
        <v>718,Dodge,Journey,2017,flex-fuel (unleaded/E85),AUTOMATIC,283,31795,|n</v>
      </c>
      <c r="F719" s="5" t="str" cm="1">
        <f t="array" ref="F719">_xlfn._xlws.FILTER(_xlfn.UNIQUE(options!C719:C728),_xlfn.UNIQUE(options!C719:C728)&lt;&gt;"","")</f>
        <v/>
      </c>
    </row>
    <row r="720" spans="2:6">
      <c r="B720" t="str">
        <v>719,Dodge,Journey,2017,regular unleaded,AUTOMATIC,283,33695,|n</v>
      </c>
      <c r="F720" s="5" t="str" cm="1">
        <f t="array" ref="F720">_xlfn._xlws.FILTER(_xlfn.UNIQUE(options!C720:C729),_xlfn.UNIQUE(options!C720:C729)&lt;&gt;"","")</f>
        <v/>
      </c>
    </row>
    <row r="721" spans="2:6">
      <c r="B721" t="str">
        <v>720,Dodge,Magnum,2006,premium unleaded (required),AUTOMATIC,425,37320,|n</v>
      </c>
      <c r="F721" s="5" t="str" cm="1">
        <f t="array" ref="F721">_xlfn._xlws.FILTER(_xlfn.UNIQUE(options!C721:C730),_xlfn.UNIQUE(options!C721:C730)&lt;&gt;"","")</f>
        <v/>
      </c>
    </row>
    <row r="722" spans="2:6">
      <c r="B722" t="str">
        <v>721,Dodge,Magnum,2006,regular unleaded,AUTOMATIC,340,32855,|n</v>
      </c>
      <c r="F722" s="5" t="str" cm="1">
        <f t="array" ref="F722">_xlfn._xlws.FILTER(_xlfn.UNIQUE(options!C722:C731),_xlfn.UNIQUE(options!C722:C731)&lt;&gt;"","")</f>
        <v/>
      </c>
    </row>
    <row r="723" spans="2:6">
      <c r="B723" t="str">
        <v>722,Dodge,Magnum,2007,premium unleaded (required),AUTOMATIC,425,37795,|n</v>
      </c>
      <c r="F723" s="5" t="str" cm="1">
        <f t="array" ref="F723">_xlfn._xlws.FILTER(_xlfn.UNIQUE(options!C723:C732),_xlfn.UNIQUE(options!C723:C732)&lt;&gt;"","")</f>
        <v/>
      </c>
    </row>
    <row r="724" spans="2:6">
      <c r="B724" t="str">
        <v>723,Dodge,Magnum,2007,regular unleaded,AUTOMATIC,340,33615,|n</v>
      </c>
      <c r="F724" s="5" t="str" cm="1">
        <f t="array" ref="F724">_xlfn._xlws.FILTER(_xlfn.UNIQUE(options!C724:C733),_xlfn.UNIQUE(options!C724:C733)&lt;&gt;"","")</f>
        <v/>
      </c>
    </row>
    <row r="725" spans="2:6">
      <c r="B725" t="str">
        <v>724,Dodge,Magnum,2008,premium unleaded (recommended),AUTOMATIC,425,38105,|n</v>
      </c>
      <c r="F725" s="5" t="str" cm="1">
        <f t="array" ref="F725">_xlfn._xlws.FILTER(_xlfn.UNIQUE(options!C725:C734),_xlfn.UNIQUE(options!C725:C734)&lt;&gt;"","")</f>
        <v/>
      </c>
    </row>
    <row r="726" spans="2:6">
      <c r="B726" t="str">
        <v>725,Dodge,Magnum,2008,regular unleaded,AUTOMATIC,340,33880,|n</v>
      </c>
      <c r="F726" s="5" t="str" cm="1">
        <f t="array" ref="F726">_xlfn._xlws.FILTER(_xlfn.UNIQUE(options!C726:C735),_xlfn.UNIQUE(options!C726:C735)&lt;&gt;"","")</f>
        <v/>
      </c>
    </row>
    <row r="727" spans="2:6">
      <c r="B727" t="str">
        <v>726,Dodge,Neon,2005,premium unleaded (required),MANUAL,220,20700,|n</v>
      </c>
      <c r="F727" s="5" t="str" cm="1">
        <f t="array" ref="F727">_xlfn._xlws.FILTER(_xlfn.UNIQUE(options!C727:C736),_xlfn.UNIQUE(options!C727:C736)&lt;&gt;"","")</f>
        <v/>
      </c>
    </row>
    <row r="728" spans="2:6">
      <c r="B728" t="str">
        <v>727,Dodge,Neon,2005,regular unleaded,MANUAL,132,16110,|n</v>
      </c>
      <c r="F728" s="5" t="str" cm="1">
        <f t="array" ref="F728">_xlfn._xlws.FILTER(_xlfn.UNIQUE(options!C728:C737),_xlfn.UNIQUE(options!C728:C737)&lt;&gt;"","")</f>
        <v/>
      </c>
    </row>
    <row r="729" spans="2:6">
      <c r="B729" t="str">
        <v>728,Dodge,Nitro,2009,regular unleaded,AUTOMATIC,210,26220,|n</v>
      </c>
      <c r="F729" s="5" t="str" cm="1">
        <f t="array" ref="F729">_xlfn._xlws.FILTER(_xlfn.UNIQUE(options!C729:C738),_xlfn.UNIQUE(options!C729:C738)&lt;&gt;"","")</f>
        <v/>
      </c>
    </row>
    <row r="730" spans="2:6">
      <c r="B730" t="str">
        <v>729,Dodge,Nitro,2010,regular unleaded,AUTOMATIC,260,28410,728</v>
      </c>
      <c r="F730" s="5" t="str" cm="1">
        <f t="array" ref="F730">_xlfn._xlws.FILTER(_xlfn.UNIQUE(options!C730:C739),_xlfn.UNIQUE(options!C730:C739)&lt;&gt;"","")</f>
        <v/>
      </c>
    </row>
    <row r="731" spans="2:6">
      <c r="B731" t="str">
        <v>730,Dodge,Nitro,2011,regular unleaded,AUTOMATIC,260,28995,729</v>
      </c>
      <c r="F731" s="5" t="str" cm="1">
        <f t="array" ref="F731">_xlfn._xlws.FILTER(_xlfn.UNIQUE(options!C731:C740),_xlfn.UNIQUE(options!C731:C740)&lt;&gt;"","")</f>
        <v/>
      </c>
    </row>
    <row r="732" spans="2:6">
      <c r="B732" t="str">
        <v>731,Dodge,Ram Pickup 1500,2008,flex-fuel (unleaded/E85),AUTOMATIC,310,34865,|n</v>
      </c>
      <c r="F732" s="5" t="str" cm="1">
        <f t="array" ref="F732">_xlfn._xlws.FILTER(_xlfn.UNIQUE(options!C732:C741),_xlfn.UNIQUE(options!C732:C741)&lt;&gt;"","")</f>
        <v/>
      </c>
    </row>
    <row r="733" spans="2:6">
      <c r="B733" t="str">
        <v>732,Dodge,Ram Pickup 1500,2008,regular unleaded,AUTOMATIC,345,41350,|n</v>
      </c>
      <c r="F733" s="5" t="str" cm="1">
        <f t="array" ref="F733">_xlfn._xlws.FILTER(_xlfn.UNIQUE(options!C733:C742),_xlfn.UNIQUE(options!C733:C742)&lt;&gt;"","")</f>
        <v/>
      </c>
    </row>
    <row r="734" spans="2:6">
      <c r="B734" t="str">
        <v>733,Dodge,Ram Pickup 1500,2008,regular unleaded,MANUAL,310,34275,|n</v>
      </c>
      <c r="F734" s="5" t="str" cm="1">
        <f t="array" ref="F734">_xlfn._xlws.FILTER(_xlfn.UNIQUE(options!C734:C743),_xlfn.UNIQUE(options!C734:C743)&lt;&gt;"","")</f>
        <v/>
      </c>
    </row>
    <row r="735" spans="2:6">
      <c r="B735" t="str">
        <v>734,Dodge,Ram Pickup 1500,2009,flex-fuel (unleaded/E85),AUTOMATIC,310,35100,|n</v>
      </c>
      <c r="F735" s="5" t="str" cm="1">
        <f t="array" ref="F735">_xlfn._xlws.FILTER(_xlfn.UNIQUE(options!C735:C744),_xlfn.UNIQUE(options!C735:C744)&lt;&gt;"","")</f>
        <v/>
      </c>
    </row>
    <row r="736" spans="2:6">
      <c r="B736" t="str">
        <v>735,Dodge,Ram Pickup 1500,2009,regular unleaded,AUTOMATIC,390,43490,|n</v>
      </c>
      <c r="F736" s="5" t="str" cm="1">
        <f t="array" ref="F736">_xlfn._xlws.FILTER(_xlfn.UNIQUE(options!C736:C745),_xlfn.UNIQUE(options!C736:C745)&lt;&gt;"","")</f>
        <v/>
      </c>
    </row>
    <row r="737" spans="2:6">
      <c r="B737" t="str">
        <v>736,Dodge,Ram Pickup 1500,2010,flex-fuel (unleaded/E85),AUTOMATIC,310,34240,|n</v>
      </c>
      <c r="F737" s="5" t="str" cm="1">
        <f t="array" ref="F737">_xlfn._xlws.FILTER(_xlfn.UNIQUE(options!C737:C746),_xlfn.UNIQUE(options!C737:C746)&lt;&gt;"","")</f>
        <v/>
      </c>
    </row>
    <row r="738" spans="2:6">
      <c r="B738" t="str">
        <v>737,Dodge,Ram Pickup 1500,2010,regular unleaded,AUTOMATIC,390,42650,|n</v>
      </c>
      <c r="F738" s="5" t="str" cm="1">
        <f t="array" ref="F738">_xlfn._xlws.FILTER(_xlfn.UNIQUE(options!C738:C747),_xlfn.UNIQUE(options!C738:C747)&lt;&gt;"","")</f>
        <v/>
      </c>
    </row>
    <row r="739" spans="2:6">
      <c r="B739" t="str">
        <v>738,Dodge,SRT Viper,2013,premium unleaded (required),MANUAL,640,120395,|n</v>
      </c>
      <c r="F739" s="5" t="str" cm="1">
        <f t="array" ref="F739">_xlfn._xlws.FILTER(_xlfn.UNIQUE(options!C739:C748),_xlfn.UNIQUE(options!C739:C748)&lt;&gt;"","")</f>
        <v/>
      </c>
    </row>
    <row r="740" spans="2:6">
      <c r="B740" t="str">
        <v>739,Dodge,SRT Viper,2014,premium unleaded (required),MANUAL,640,107385,738</v>
      </c>
      <c r="F740" s="5" t="str" cm="1">
        <f t="array" ref="F740">_xlfn._xlws.FILTER(_xlfn.UNIQUE(options!C740:C749),_xlfn.UNIQUE(options!C740:C749)&lt;&gt;"","")</f>
        <v/>
      </c>
    </row>
    <row r="741" spans="2:6">
      <c r="B741" t="str">
        <v>740,Dodge,Stratus,2005,regular unleaded,AUTOMATIC,200,23335,|n</v>
      </c>
      <c r="F741" s="5" t="str" cm="1">
        <f t="array" ref="F741">_xlfn._xlws.FILTER(_xlfn.UNIQUE(options!C741:C750),_xlfn.UNIQUE(options!C741:C750)&lt;&gt;"","")</f>
        <v/>
      </c>
    </row>
    <row r="742" spans="2:6">
      <c r="B742" t="str">
        <v>741,Dodge,Stratus,2005,regular unleaded,MANUAL,200,22980,|n</v>
      </c>
      <c r="F742" s="5" t="str" cm="1">
        <f t="array" ref="F742">_xlfn._xlws.FILTER(_xlfn.UNIQUE(options!C742:C751),_xlfn.UNIQUE(options!C742:C751)&lt;&gt;"","")</f>
        <v/>
      </c>
    </row>
    <row r="743" spans="2:6">
      <c r="B743" t="str">
        <v>742,Dodge,Stratus,2006,regular unleaded,AUTOMATIC,200,23755,|n</v>
      </c>
      <c r="F743" s="5" t="str" cm="1">
        <f t="array" ref="F743">_xlfn._xlws.FILTER(_xlfn.UNIQUE(options!C743:C752),_xlfn.UNIQUE(options!C743:C752)&lt;&gt;"","")</f>
        <v/>
      </c>
    </row>
    <row r="744" spans="2:6">
      <c r="B744" t="str">
        <v>743,Dodge,Viper,2015,premium unleaded (required),MANUAL,645,107995,|n</v>
      </c>
      <c r="F744" s="5" t="str" cm="1">
        <f t="array" ref="F744">_xlfn._xlws.FILTER(_xlfn.UNIQUE(options!C744:C753),_xlfn.UNIQUE(options!C744:C753)&lt;&gt;"","")</f>
        <v/>
      </c>
    </row>
    <row r="745" spans="2:6">
      <c r="B745" t="str">
        <v>744,Dodge,Viper,2016,premium unleaded (required),MANUAL,645,118795,743</v>
      </c>
      <c r="F745" s="5" t="str" cm="1">
        <f t="array" ref="F745">_xlfn._xlws.FILTER(_xlfn.UNIQUE(options!C745:C754),_xlfn.UNIQUE(options!C745:C754)&lt;&gt;"","")</f>
        <v/>
      </c>
    </row>
    <row r="746" spans="2:6">
      <c r="B746" t="str">
        <v>745,Dodge,Viper,2017,premium unleaded (required),MANUAL,645,118795,744</v>
      </c>
      <c r="F746" s="5" t="str" cm="1">
        <f t="array" ref="F746">_xlfn._xlws.FILTER(_xlfn.UNIQUE(options!C746:C755),_xlfn.UNIQUE(options!C746:C755)&lt;&gt;"","")</f>
        <v/>
      </c>
    </row>
    <row r="747" spans="2:6">
      <c r="B747" t="str">
        <v>746,Ferrari,599,2009,premium unleaded (required),AUTOMATED_MANUAL,611,320580,|n</v>
      </c>
      <c r="F747" s="5" t="str" cm="1">
        <f t="array" ref="F747">_xlfn._xlws.FILTER(_xlfn.UNIQUE(options!C747:C756),_xlfn.UNIQUE(options!C747:C756)&lt;&gt;"","")</f>
        <v/>
      </c>
    </row>
    <row r="748" spans="2:6">
      <c r="B748" t="str">
        <v>747,Ferrari,599,2009,premium unleaded (required),MANUAL,611,310543,|n</v>
      </c>
      <c r="F748" s="5" t="str" cm="1">
        <f t="array" ref="F748">_xlfn._xlws.FILTER(_xlfn.UNIQUE(options!C748:C757),_xlfn.UNIQUE(options!C748:C757)&lt;&gt;"","")</f>
        <v/>
      </c>
    </row>
    <row r="749" spans="2:6">
      <c r="B749" t="str">
        <v>748,Ferrari,599,2010,premium unleaded (required),MANUAL,611,310543,747</v>
      </c>
      <c r="F749" s="5" t="str" cm="1">
        <f t="array" ref="F749">_xlfn._xlws.FILTER(_xlfn.UNIQUE(options!C749:C758),_xlfn.UNIQUE(options!C749:C758)&lt;&gt;"","")</f>
        <v/>
      </c>
    </row>
    <row r="750" spans="2:6">
      <c r="B750" t="str">
        <v>749,Ferrari,599,2011,premium unleaded (required),AUTOMATED_MANUAL,661,410000,|n</v>
      </c>
      <c r="F750" s="5" t="str" cm="1">
        <f t="array" ref="F750">_xlfn._xlws.FILTER(_xlfn.UNIQUE(options!C750:C759),_xlfn.UNIQUE(options!C750:C759)&lt;&gt;"","")</f>
        <v/>
      </c>
    </row>
    <row r="751" spans="2:6">
      <c r="B751" t="str">
        <v>750,Ferrari,458 Italia,2013,premium unleaded (required),AUTOMATED_MANUAL,562,257412,|n</v>
      </c>
      <c r="F751" s="5" t="str" cm="1">
        <f t="array" ref="F751">_xlfn._xlws.FILTER(_xlfn.UNIQUE(options!C751:C760),_xlfn.UNIQUE(options!C751:C760)&lt;&gt;"","")</f>
        <v/>
      </c>
    </row>
    <row r="752" spans="2:6">
      <c r="B752" t="str">
        <v>751,Ferrari,458 Italia,2014,premium unleaded (required),AUTOMATED_MANUAL,597,288000,750</v>
      </c>
      <c r="F752" s="5" t="str" cm="1">
        <f t="array" ref="F752">_xlfn._xlws.FILTER(_xlfn.UNIQUE(options!C752:C761),_xlfn.UNIQUE(options!C752:C761)&lt;&gt;"","")</f>
        <v/>
      </c>
    </row>
    <row r="753" spans="2:6">
      <c r="B753" t="str">
        <v>752,Ferrari,458 Italia,2015,premium unleaded (required),AUTOMATED_MANUAL,597,291744,751</v>
      </c>
      <c r="F753" s="5" t="str" cm="1">
        <f t="array" ref="F753">_xlfn._xlws.FILTER(_xlfn.UNIQUE(options!C753:C762),_xlfn.UNIQUE(options!C753:C762)&lt;&gt;"","")</f>
        <v/>
      </c>
    </row>
    <row r="754" spans="2:6">
      <c r="B754" t="str">
        <v>753,Ferrari,612 Scaglietti,2009,premium unleaded (required),AUTOMATED_MANUAL,532,313088,|n</v>
      </c>
      <c r="F754" s="5" t="str" cm="1">
        <f t="array" ref="F754">_xlfn._xlws.FILTER(_xlfn.UNIQUE(options!C754:C763),_xlfn.UNIQUE(options!C754:C763)&lt;&gt;"","")</f>
        <v/>
      </c>
    </row>
    <row r="755" spans="2:6">
      <c r="B755" t="str">
        <v>754,Ferrari,612 Scaglietti,2010,premium unleaded (required),AUTOMATED_MANUAL,532,313088,753</v>
      </c>
      <c r="F755" s="5" t="str" cm="1">
        <f t="array" ref="F755">_xlfn._xlws.FILTER(_xlfn.UNIQUE(options!C755:C764),_xlfn.UNIQUE(options!C755:C764)&lt;&gt;"","")</f>
        <v/>
      </c>
    </row>
    <row r="756" spans="2:6">
      <c r="B756" t="str">
        <v>755,Ferrari,612 Scaglietti,2011,premium unleaded (required),AUTOMATED_MANUAL,532,313088,754</v>
      </c>
      <c r="F756" s="5" t="str" cm="1">
        <f t="array" ref="F756">_xlfn._xlws.FILTER(_xlfn.UNIQUE(options!C756:C765),_xlfn.UNIQUE(options!C756:C765)&lt;&gt;"","")</f>
        <v/>
      </c>
    </row>
    <row r="757" spans="2:6">
      <c r="B757" t="str">
        <v>756,Ferrari,California,2012,premium unleaded (required),AUTOMATED_MANUAL,453,195840,|n</v>
      </c>
      <c r="F757" s="5" t="str" cm="1">
        <f t="array" ref="F757">_xlfn._xlws.FILTER(_xlfn.UNIQUE(options!C757:C766),_xlfn.UNIQUE(options!C757:C766)&lt;&gt;"","")</f>
        <v/>
      </c>
    </row>
    <row r="758" spans="2:6">
      <c r="B758" t="str">
        <v>757,Ferrari,California,2013,premium unleaded (required),AUTOMATED_MANUAL,483,198190,756</v>
      </c>
      <c r="F758" s="5" t="str" cm="1">
        <f t="array" ref="F758">_xlfn._xlws.FILTER(_xlfn.UNIQUE(options!C758:C767),_xlfn.UNIQUE(options!C758:C767)&lt;&gt;"","")</f>
        <v/>
      </c>
    </row>
    <row r="759" spans="2:6">
      <c r="B759" t="str">
        <v>758,Ferrari,California,2014,premium unleaded (required),AUTOMATED_MANUAL,483,198190,757</v>
      </c>
      <c r="F759" s="5" t="str" cm="1">
        <f t="array" ref="F759">_xlfn._xlws.FILTER(_xlfn.UNIQUE(options!C759:C768),_xlfn.UNIQUE(options!C759:C768)&lt;&gt;"","")</f>
        <v/>
      </c>
    </row>
    <row r="760" spans="2:6">
      <c r="B760" t="str">
        <v>759,Ferrari,California T,2015,premium unleaded (required),AUTOMATED_MANUAL,553,198973,|n</v>
      </c>
      <c r="F760" s="5" t="str" cm="1">
        <f t="array" ref="F760">_xlfn._xlws.FILTER(_xlfn.UNIQUE(options!C760:C769),_xlfn.UNIQUE(options!C760:C769)&lt;&gt;"","")</f>
        <v/>
      </c>
    </row>
    <row r="761" spans="2:6">
      <c r="B761" t="str">
        <v>760,Ferrari,F12 Berlinetta,2013,premium unleaded (required),AUTOMATED_MANUAL,731,315888,|n</v>
      </c>
      <c r="F761" s="5" t="str" cm="1">
        <f t="array" ref="F761">_xlfn._xlws.FILTER(_xlfn.UNIQUE(options!C761:C770),_xlfn.UNIQUE(options!C761:C770)&lt;&gt;"","")</f>
        <v/>
      </c>
    </row>
    <row r="762" spans="2:6">
      <c r="B762" t="str">
        <v>761,Ferrari,F12 Berlinetta,2014,premium unleaded (required),AUTOMATED_MANUAL,731,315888,760</v>
      </c>
      <c r="F762" s="5" t="str" cm="1">
        <f t="array" ref="F762">_xlfn._xlws.FILTER(_xlfn.UNIQUE(options!C762:C771),_xlfn.UNIQUE(options!C762:C771)&lt;&gt;"","")</f>
        <v/>
      </c>
    </row>
    <row r="763" spans="2:6">
      <c r="B763" t="str">
        <v>762,Ferrari,F12 Berlinetta,2015,premium unleaded (required),AUTOMATED_MANUAL,731,319995,761</v>
      </c>
      <c r="F763" s="5" t="str" cm="1">
        <f t="array" ref="F763">_xlfn._xlws.FILTER(_xlfn.UNIQUE(options!C763:C772),_xlfn.UNIQUE(options!C763:C772)&lt;&gt;"","")</f>
        <v/>
      </c>
    </row>
    <row r="764" spans="2:6">
      <c r="B764" t="str">
        <v>763,Ferrari,F430,2007,premium unleaded (required),AUTOMATED_MANUAL,483,234945,|n</v>
      </c>
      <c r="F764" s="5" t="str" cm="1">
        <f t="array" ref="F764">_xlfn._xlws.FILTER(_xlfn.UNIQUE(options!C764:C773),_xlfn.UNIQUE(options!C764:C773)&lt;&gt;"","")</f>
        <v/>
      </c>
    </row>
    <row r="765" spans="2:6">
      <c r="B765" t="str">
        <v>764,Ferrari,F430,2007,premium unleaded (required),MANUAL,483,201213,|n</v>
      </c>
      <c r="F765" s="5" t="str" cm="1">
        <f t="array" ref="F765">_xlfn._xlws.FILTER(_xlfn.UNIQUE(options!C765:C774),_xlfn.UNIQUE(options!C765:C774)&lt;&gt;"","")</f>
        <v/>
      </c>
    </row>
    <row r="766" spans="2:6">
      <c r="B766" t="str">
        <v>765,Ferrari,F430,2008,premium unleaded (required),AUTOMATED_MANUAL,483,228447,|n</v>
      </c>
      <c r="F766" s="5" t="str" cm="1">
        <f t="array" ref="F766">_xlfn._xlws.FILTER(_xlfn.UNIQUE(options!C766:C775),_xlfn.UNIQUE(options!C766:C775)&lt;&gt;"","")</f>
        <v/>
      </c>
    </row>
    <row r="767" spans="2:6">
      <c r="B767" t="str">
        <v>766,Ferrari,F430,2008,premium unleaded (required),MANUAL,483,217310,|n</v>
      </c>
      <c r="F767" s="5" t="str" cm="1">
        <f t="array" ref="F767">_xlfn._xlws.FILTER(_xlfn.UNIQUE(options!C767:C776),_xlfn.UNIQUE(options!C767:C776)&lt;&gt;"","")</f>
        <v/>
      </c>
    </row>
    <row r="768" spans="2:6">
      <c r="B768" t="str">
        <v>767,Ferrari,F430,2009,premium unleaded (required),AUTOMATED_MANUAL,483,229447,|n</v>
      </c>
      <c r="F768" s="5" t="str" cm="1">
        <f t="array" ref="F768">_xlfn._xlws.FILTER(_xlfn.UNIQUE(options!C768:C777),_xlfn.UNIQUE(options!C768:C777)&lt;&gt;"","")</f>
        <v/>
      </c>
    </row>
    <row r="769" spans="2:6">
      <c r="B769" t="str">
        <v>768,Ferrari,F430,2009,premium unleaded (required),MANUAL,483,218310,|n</v>
      </c>
      <c r="F769" s="5" t="str" cm="1">
        <f t="array" ref="F769">_xlfn._xlws.FILTER(_xlfn.UNIQUE(options!C769:C778),_xlfn.UNIQUE(options!C769:C778)&lt;&gt;"","")</f>
        <v/>
      </c>
    </row>
    <row r="770" spans="2:6">
      <c r="B770" t="str">
        <v>769,Ferrari,FF,2013,premium unleaded (required),AUTOMATED_MANUAL,651,295000,|n</v>
      </c>
      <c r="F770" s="5" t="str" cm="1">
        <f t="array" ref="F770">_xlfn._xlws.FILTER(_xlfn.UNIQUE(options!C770:C779),_xlfn.UNIQUE(options!C770:C779)&lt;&gt;"","")</f>
        <v/>
      </c>
    </row>
    <row r="771" spans="2:6">
      <c r="B771" t="str">
        <v>770,Ferrari,FF,2014,premium unleaded (required),AUTOMATED_MANUAL,651,295000,769</v>
      </c>
      <c r="F771" s="5" t="str" cm="1">
        <f t="array" ref="F771">_xlfn._xlws.FILTER(_xlfn.UNIQUE(options!C771:C780),_xlfn.UNIQUE(options!C771:C780)&lt;&gt;"","")</f>
        <v/>
      </c>
    </row>
    <row r="772" spans="2:6">
      <c r="B772" t="str">
        <v>771,Ferrari,FF,2015,premium unleaded (required),AUTOMATED_MANUAL,651,295000,770</v>
      </c>
      <c r="F772" s="5" t="str" cm="1">
        <f t="array" ref="F772">_xlfn._xlws.FILTER(_xlfn.UNIQUE(options!C772:C781),_xlfn.UNIQUE(options!C772:C781)&lt;&gt;"","")</f>
        <v/>
      </c>
    </row>
    <row r="773" spans="2:6">
      <c r="B773" t="str">
        <v>772,Ferrari,Superamerica,2005,premium unleaded (required),AUTOMATED_MANUAL,532,294080,|n</v>
      </c>
      <c r="F773" s="5" t="str" cm="1">
        <f t="array" ref="F773">_xlfn._xlws.FILTER(_xlfn.UNIQUE(options!C773:C782),_xlfn.UNIQUE(options!C773:C782)&lt;&gt;"","")</f>
        <v/>
      </c>
    </row>
    <row r="774" spans="2:6">
      <c r="B774" t="str">
        <v>773,Ferrari,Superamerica,2005,premium unleaded (required),MANUAL,532,281170,|n</v>
      </c>
      <c r="F774" s="5" t="str" cm="1">
        <f t="array" ref="F774">_xlfn._xlws.FILTER(_xlfn.UNIQUE(options!C774:C783),_xlfn.UNIQUE(options!C774:C783)&lt;&gt;"","")</f>
        <v/>
      </c>
    </row>
    <row r="775" spans="2:6">
      <c r="B775" t="str">
        <v>774,FIAT,500,2015,premium unleaded (recommended),MANUAL,160,26595,|n</v>
      </c>
      <c r="F775" s="5" t="str" cm="1">
        <f t="array" ref="F775">_xlfn._xlws.FILTER(_xlfn.UNIQUE(options!C775:C784),_xlfn.UNIQUE(options!C775:C784)&lt;&gt;"","")</f>
        <v/>
      </c>
    </row>
    <row r="776" spans="2:6">
      <c r="B776" t="str">
        <v>775,FIAT,500,2016,premium unleaded (recommended),MANUAL,160,26695,774</v>
      </c>
      <c r="F776" s="5" t="str" cm="1">
        <f t="array" ref="F776">_xlfn._xlws.FILTER(_xlfn.UNIQUE(options!C776:C785),_xlfn.UNIQUE(options!C776:C785)&lt;&gt;"","")</f>
        <v/>
      </c>
    </row>
    <row r="777" spans="2:6">
      <c r="B777" t="str">
        <v>776,FIAT,500,2017,premium unleaded (recommended),AUTOMATIC,101,20885,|n</v>
      </c>
      <c r="F777" s="5" t="str" cm="1">
        <f t="array" ref="F777">_xlfn._xlws.FILTER(_xlfn.UNIQUE(options!C777:C786),_xlfn.UNIQUE(options!C777:C786)&lt;&gt;"","")</f>
        <v/>
      </c>
    </row>
    <row r="778" spans="2:6">
      <c r="B778" t="str">
        <v>777,FIAT,500,2017,premium unleaded (recommended),MANUAL,160,21490,|n</v>
      </c>
      <c r="F778" s="5" t="str" cm="1">
        <f t="array" ref="F778">_xlfn._xlws.FILTER(_xlfn.UNIQUE(options!C778:C787),_xlfn.UNIQUE(options!C778:C787)&lt;&gt;"","")</f>
        <v/>
      </c>
    </row>
    <row r="779" spans="2:6">
      <c r="B779" t="str">
        <v>778,FIAT,124 Spider,2017,premium unleaded (recommended),MANUAL,160,28195,|n</v>
      </c>
      <c r="F779" s="5" t="str" cm="1">
        <f t="array" ref="F779">_xlfn._xlws.FILTER(_xlfn.UNIQUE(options!C779:C788),_xlfn.UNIQUE(options!C779:C788)&lt;&gt;"","")</f>
        <v/>
      </c>
    </row>
    <row r="780" spans="2:6">
      <c r="B780" t="str">
        <v>779,FIAT,500e,2015,electric,DIRECT_DRIVE,151,31800,|n</v>
      </c>
      <c r="F780" s="5" t="str" cm="1">
        <f t="array" ref="F780">_xlfn._xlws.FILTER(_xlfn.UNIQUE(options!C780:C789),_xlfn.UNIQUE(options!C780:C789)&lt;&gt;"","")</f>
        <v/>
      </c>
    </row>
    <row r="781" spans="2:6">
      <c r="B781" t="str">
        <v>780,FIAT,500e,2016,electric,DIRECT_DRIVE,151,31800,779</v>
      </c>
      <c r="F781" s="5" t="str" cm="1">
        <f t="array" ref="F781">_xlfn._xlws.FILTER(_xlfn.UNIQUE(options!C781:C790),_xlfn.UNIQUE(options!C781:C790)&lt;&gt;"","")</f>
        <v/>
      </c>
    </row>
    <row r="782" spans="2:6">
      <c r="B782" t="str">
        <v>781,FIAT,500e,2017,electric,DIRECT_DRIVE,160,31800,780</v>
      </c>
      <c r="F782" s="5" t="str" cm="1">
        <f t="array" ref="F782">_xlfn._xlws.FILTER(_xlfn.UNIQUE(options!C782:C791),_xlfn.UNIQUE(options!C782:C791)&lt;&gt;"","")</f>
        <v/>
      </c>
    </row>
    <row r="783" spans="2:6">
      <c r="B783" t="str">
        <v>782,FIAT,500L,2015,premium unleaded (recommended),AUTOMATIC,160,24695,|n</v>
      </c>
      <c r="F783" s="5" t="str" cm="1">
        <f t="array" ref="F783">_xlfn._xlws.FILTER(_xlfn.UNIQUE(options!C783:C792),_xlfn.UNIQUE(options!C783:C792)&lt;&gt;"","")</f>
        <v/>
      </c>
    </row>
    <row r="784" spans="2:6">
      <c r="B784" t="str">
        <v>783,FIAT,500L,2015,premium unleaded (recommended),MANUAL,160,23095,|n</v>
      </c>
      <c r="F784" s="5" t="str" cm="1">
        <f t="array" ref="F784">_xlfn._xlws.FILTER(_xlfn.UNIQUE(options!C784:C793),_xlfn.UNIQUE(options!C784:C793)&lt;&gt;"","")</f>
        <v/>
      </c>
    </row>
    <row r="785" spans="2:6">
      <c r="B785" t="str">
        <v>784,FIAT,500L,2016,premium unleaded (recommended),AUTOMATIC,160,24795,|n</v>
      </c>
      <c r="F785" s="5" t="str" cm="1">
        <f t="array" ref="F785">_xlfn._xlws.FILTER(_xlfn.UNIQUE(options!C785:C794),_xlfn.UNIQUE(options!C785:C794)&lt;&gt;"","")</f>
        <v/>
      </c>
    </row>
    <row r="786" spans="2:6">
      <c r="B786" t="str">
        <v>785,FIAT,500L,2016,premium unleaded (recommended),MANUAL,160,23395,|n</v>
      </c>
      <c r="F786" s="5" t="str" cm="1">
        <f t="array" ref="F786">_xlfn._xlws.FILTER(_xlfn.UNIQUE(options!C786:C795),_xlfn.UNIQUE(options!C786:C795)&lt;&gt;"","")</f>
        <v/>
      </c>
    </row>
    <row r="787" spans="2:6">
      <c r="B787" t="str">
        <v>786,FIAT,500L,2017,premium unleaded (recommended),AUTOMATIC,160,23695,|n</v>
      </c>
      <c r="F787" s="5" t="str" cm="1">
        <f t="array" ref="F787">_xlfn._xlws.FILTER(_xlfn.UNIQUE(options!C787:C796),_xlfn.UNIQUE(options!C787:C796)&lt;&gt;"","")</f>
        <v/>
      </c>
    </row>
    <row r="788" spans="2:6">
      <c r="B788" t="str">
        <v>787,FIAT,500X,2016,premium unleaded (recommended),MANUAL,160,20000,|n</v>
      </c>
      <c r="F788" s="5" t="str" cm="1">
        <f t="array" ref="F788">_xlfn._xlws.FILTER(_xlfn.UNIQUE(options!C788:C797),_xlfn.UNIQUE(options!C788:C797)&lt;&gt;"","")</f>
        <v/>
      </c>
    </row>
    <row r="789" spans="2:6">
      <c r="B789" t="str">
        <v>788,FIAT,500X,2016,regular unleaded,AUTOMATIC,180,29235,|n</v>
      </c>
      <c r="F789" s="5" t="str" cm="1">
        <f t="array" ref="F789">_xlfn._xlws.FILTER(_xlfn.UNIQUE(options!C789:C798),_xlfn.UNIQUE(options!C789:C798)&lt;&gt;"","")</f>
        <v/>
      </c>
    </row>
    <row r="790" spans="2:6">
      <c r="B790" t="str">
        <v>789,FIAT,500X,2017,premium unleaded (recommended),MANUAL,160,19995,|n</v>
      </c>
      <c r="F790" s="5" t="str" cm="1">
        <f t="array" ref="F790">_xlfn._xlws.FILTER(_xlfn.UNIQUE(options!C790:C799),_xlfn.UNIQUE(options!C790:C799)&lt;&gt;"","")</f>
        <v/>
      </c>
    </row>
    <row r="791" spans="2:6">
      <c r="B791" t="str">
        <v>790,FIAT,500X,2017,regular unleaded,AUTOMATIC,180,27035,|n</v>
      </c>
      <c r="F791" s="5" t="str" cm="1">
        <f t="array" ref="F791">_xlfn._xlws.FILTER(_xlfn.UNIQUE(options!C791:C800),_xlfn.UNIQUE(options!C791:C800)&lt;&gt;"","")</f>
        <v/>
      </c>
    </row>
    <row r="792" spans="2:6">
      <c r="B792" t="str">
        <v>791,Ford,C-Max Hybrid,2015,regular unleaded,AUTOMATIC,188,27170,|n</v>
      </c>
      <c r="F792" s="5" t="str" cm="1">
        <f t="array" ref="F792">_xlfn._xlws.FILTER(_xlfn.UNIQUE(options!C792:C801),_xlfn.UNIQUE(options!C792:C801)&lt;&gt;"","")</f>
        <v/>
      </c>
    </row>
    <row r="793" spans="2:6">
      <c r="B793" t="str">
        <v>792,Ford,C-Max Hybrid,2016,regular unleaded,AUTOMATIC,188,27170,791</v>
      </c>
      <c r="F793" s="5" t="str" cm="1">
        <f t="array" ref="F793">_xlfn._xlws.FILTER(_xlfn.UNIQUE(options!C793:C802),_xlfn.UNIQUE(options!C793:C802)&lt;&gt;"","")</f>
        <v/>
      </c>
    </row>
    <row r="794" spans="2:6">
      <c r="B794" t="str">
        <v>793,Ford,C-Max Hybrid,2017,regular unleaded,AUTOMATIC,188,27120,792</v>
      </c>
      <c r="F794" s="5" t="str" cm="1">
        <f t="array" ref="F794">_xlfn._xlws.FILTER(_xlfn.UNIQUE(options!C794:C803),_xlfn.UNIQUE(options!C794:C803)&lt;&gt;"","")</f>
        <v/>
      </c>
    </row>
    <row r="795" spans="2:6">
      <c r="B795" t="str">
        <v>794,Ford,Crown Victoria,2009,flex-fuel (unleaded/E85),AUTOMATIC,224,29205,|n</v>
      </c>
      <c r="F795" s="5" t="str" cm="1">
        <f t="array" ref="F795">_xlfn._xlws.FILTER(_xlfn.UNIQUE(options!C795:C804),_xlfn.UNIQUE(options!C795:C804)&lt;&gt;"","")</f>
        <v/>
      </c>
    </row>
    <row r="796" spans="2:6">
      <c r="B796" t="str">
        <v>795,Ford,Crown Victoria,2010,flex-fuel (unleaded/E85),AUTOMATIC,224,29905,794</v>
      </c>
      <c r="F796" s="5" t="str" cm="1">
        <f t="array" ref="F796">_xlfn._xlws.FILTER(_xlfn.UNIQUE(options!C796:C805),_xlfn.UNIQUE(options!C796:C805)&lt;&gt;"","")</f>
        <v/>
      </c>
    </row>
    <row r="797" spans="2:6">
      <c r="B797" t="str">
        <v>796,Ford,Crown Victoria,2011,flex-fuel (unleaded/E85),AUTOMATIC,239,29905,795</v>
      </c>
      <c r="F797" s="5" t="str" cm="1">
        <f t="array" ref="F797">_xlfn._xlws.FILTER(_xlfn.UNIQUE(options!C797:C806),_xlfn.UNIQUE(options!C797:C806)&lt;&gt;"","")</f>
        <v/>
      </c>
    </row>
    <row r="798" spans="2:6">
      <c r="B798" t="str">
        <v>797,Ford,Edge,2015,premium unleaded (recommended),AUTOMATIC,245,37595,|n</v>
      </c>
      <c r="F798" s="5" t="str" cm="1">
        <f t="array" ref="F798">_xlfn._xlws.FILTER(_xlfn.UNIQUE(options!C798:C807),_xlfn.UNIQUE(options!C798:C807)&lt;&gt;"","")</f>
        <v/>
      </c>
    </row>
    <row r="799" spans="2:6">
      <c r="B799" t="str">
        <v>798,Ford,Edge,2015,regular unleaded,AUTOMATIC,315,40095,|n</v>
      </c>
      <c r="F799" s="5" t="str" cm="1">
        <f t="array" ref="F799">_xlfn._xlws.FILTER(_xlfn.UNIQUE(options!C799:C808),_xlfn.UNIQUE(options!C799:C808)&lt;&gt;"","")</f>
        <v/>
      </c>
    </row>
    <row r="800" spans="2:6">
      <c r="B800" t="str">
        <v>799,Ford,Edge,2016,premium unleaded (recommended),AUTOMATIC,245,37595,|n</v>
      </c>
      <c r="F800" s="5" t="str" cm="1">
        <f t="array" ref="F800">_xlfn._xlws.FILTER(_xlfn.UNIQUE(options!C800:C809),_xlfn.UNIQUE(options!C800:C809)&lt;&gt;"","")</f>
        <v/>
      </c>
    </row>
    <row r="801" spans="2:6">
      <c r="B801" t="str">
        <v>800,Ford,Edge,2016,regular unleaded,AUTOMATIC,315,40900,|n</v>
      </c>
      <c r="F801" s="5" t="str" cm="1">
        <f t="array" ref="F801">_xlfn._xlws.FILTER(_xlfn.UNIQUE(options!C801:C810),_xlfn.UNIQUE(options!C801:C810)&lt;&gt;"","")</f>
        <v/>
      </c>
    </row>
    <row r="802" spans="2:6">
      <c r="B802" t="str">
        <v>801,Ford,Edge,2017,premium unleaded (recommended),AUTOMATIC,245,37595,|n</v>
      </c>
      <c r="F802" s="5" t="str" cm="1">
        <f t="array" ref="F802">_xlfn._xlws.FILTER(_xlfn.UNIQUE(options!C802:C811),_xlfn.UNIQUE(options!C802:C811)&lt;&gt;"","")</f>
        <v/>
      </c>
    </row>
    <row r="803" spans="2:6">
      <c r="B803" t="str">
        <v>802,Ford,Edge,2017,regular unleaded,AUTOMATIC,315,40900,|n</v>
      </c>
      <c r="F803" s="5" t="str" cm="1">
        <f t="array" ref="F803">_xlfn._xlws.FILTER(_xlfn.UNIQUE(options!C803:C812),_xlfn.UNIQUE(options!C803:C812)&lt;&gt;"","")</f>
        <v/>
      </c>
    </row>
    <row r="804" spans="2:6">
      <c r="B804" t="str">
        <v>803,Ford,Escape,2015,premium unleaded (recommended),AUTOMATIC,178,31485,|n</v>
      </c>
      <c r="F804" s="5" t="str" cm="1">
        <f t="array" ref="F804">_xlfn._xlws.FILTER(_xlfn.UNIQUE(options!C804:C813),_xlfn.UNIQUE(options!C804:C813)&lt;&gt;"","")</f>
        <v/>
      </c>
    </row>
    <row r="805" spans="2:6">
      <c r="B805" t="str">
        <v>804,Ford,Escape,2015,regular unleaded,AUTOMATIC,168,23450,|n</v>
      </c>
      <c r="F805" s="5" t="str" cm="1">
        <f t="array" ref="F805">_xlfn._xlws.FILTER(_xlfn.UNIQUE(options!C805:C814),_xlfn.UNIQUE(options!C805:C814)&lt;&gt;"","")</f>
        <v/>
      </c>
    </row>
    <row r="806" spans="2:6">
      <c r="B806" t="str">
        <v>805,Ford,Escape,2016,premium unleaded (recommended),AUTOMATIC,178,31745,|n</v>
      </c>
      <c r="F806" s="5" t="str" cm="1">
        <f t="array" ref="F806">_xlfn._xlws.FILTER(_xlfn.UNIQUE(options!C806:C815),_xlfn.UNIQUE(options!C806:C815)&lt;&gt;"","")</f>
        <v/>
      </c>
    </row>
    <row r="807" spans="2:6">
      <c r="B807" t="str">
        <v>806,Ford,Escape,2016,regular unleaded,AUTOMATIC,168,23590,|n</v>
      </c>
      <c r="F807" s="5" t="str" cm="1">
        <f t="array" ref="F807">_xlfn._xlws.FILTER(_xlfn.UNIQUE(options!C807:C816),_xlfn.UNIQUE(options!C807:C816)&lt;&gt;"","")</f>
        <v/>
      </c>
    </row>
    <row r="808" spans="2:6">
      <c r="B808" t="str">
        <v>807,Ford,Escape,2017,regular unleaded,AUTOMATIC,168,30850,806</v>
      </c>
      <c r="F808" s="5" t="str" cm="1">
        <f t="array" ref="F808">_xlfn._xlws.FILTER(_xlfn.UNIQUE(options!C808:C817),_xlfn.UNIQUE(options!C808:C817)&lt;&gt;"","")</f>
        <v/>
      </c>
    </row>
    <row r="809" spans="2:6">
      <c r="B809" t="str">
        <v>808,Ford,Escape Hybrid,2009,regular unleaded,AUTOMATIC,177,33725,|n</v>
      </c>
      <c r="F809" s="5" t="str" cm="1">
        <f t="array" ref="F809">_xlfn._xlws.FILTER(_xlfn.UNIQUE(options!C809:C818),_xlfn.UNIQUE(options!C809:C818)&lt;&gt;"","")</f>
        <v/>
      </c>
    </row>
    <row r="810" spans="2:6">
      <c r="B810" t="str">
        <v>809,Ford,Escape Hybrid,2010,regular unleaded,AUTOMATIC,177,34120,808</v>
      </c>
      <c r="F810" s="5" t="str" cm="1">
        <f t="array" ref="F810">_xlfn._xlws.FILTER(_xlfn.UNIQUE(options!C810:C819),_xlfn.UNIQUE(options!C810:C819)&lt;&gt;"","")</f>
        <v/>
      </c>
    </row>
    <row r="811" spans="2:6">
      <c r="B811" t="str">
        <v>810,Ford,Escape Hybrid,2011,regular unleaded,AUTOMATIC,177,34830,809</v>
      </c>
      <c r="F811" s="5" t="str" cm="1">
        <f t="array" ref="F811">_xlfn._xlws.FILTER(_xlfn.UNIQUE(options!C811:C820),_xlfn.UNIQUE(options!C811:C820)&lt;&gt;"","")</f>
        <v/>
      </c>
    </row>
    <row r="812" spans="2:6">
      <c r="B812" t="str">
        <v>811,Ford,E-Series Van,2012,flex-fuel (unleaded/E85),AUTOMATIC,255,31460,|n</v>
      </c>
      <c r="F812" s="5" t="str" cm="1">
        <f t="array" ref="F812">_xlfn._xlws.FILTER(_xlfn.UNIQUE(options!C812:C821),_xlfn.UNIQUE(options!C812:C821)&lt;&gt;"","")</f>
        <v/>
      </c>
    </row>
    <row r="813" spans="2:6">
      <c r="B813" t="str">
        <v>812,Ford,E-Series Van,2013,flex-fuel (unleaded/E85),AUTOMATIC,255,32385,811</v>
      </c>
      <c r="F813" s="5" t="str" cm="1">
        <f t="array" ref="F813">_xlfn._xlws.FILTER(_xlfn.UNIQUE(options!C813:C822),_xlfn.UNIQUE(options!C813:C822)&lt;&gt;"","")</f>
        <v/>
      </c>
    </row>
    <row r="814" spans="2:6">
      <c r="B814" t="str">
        <v>813,Ford,E-Series Van,2014,flex-fuel (unleaded/E85),AUTOMATIC,255,33660,812</v>
      </c>
      <c r="F814" s="5" t="str" cm="1">
        <f t="array" ref="F814">_xlfn._xlws.FILTER(_xlfn.UNIQUE(options!C814:C823),_xlfn.UNIQUE(options!C814:C823)&lt;&gt;"","")</f>
        <v/>
      </c>
    </row>
    <row r="815" spans="2:6">
      <c r="B815" t="str">
        <v>814,Ford,E-Series Wagon,2012,flex-fuel (unleaded/E85),AUTOMATIC,255,35620,|n</v>
      </c>
      <c r="F815" s="5" t="str" cm="1">
        <f t="array" ref="F815">_xlfn._xlws.FILTER(_xlfn.UNIQUE(options!C815:C824),_xlfn.UNIQUE(options!C815:C824)&lt;&gt;"","")</f>
        <v/>
      </c>
    </row>
    <row r="816" spans="2:6">
      <c r="B816" t="str">
        <v>815,Ford,E-Series Wagon,2013,flex-fuel (unleaded/E85),AUTOMATIC,255,36545,814</v>
      </c>
      <c r="F816" s="5" t="str" cm="1">
        <f t="array" ref="F816">_xlfn._xlws.FILTER(_xlfn.UNIQUE(options!C816:C825),_xlfn.UNIQUE(options!C816:C825)&lt;&gt;"","")</f>
        <v/>
      </c>
    </row>
    <row r="817" spans="2:6">
      <c r="B817" t="str">
        <v>816,Ford,E-Series Wagon,2014,flex-fuel (unleaded/E85),AUTOMATIC,255,37320,815</v>
      </c>
      <c r="F817" s="5" t="str" cm="1">
        <f t="array" ref="F817">_xlfn._xlws.FILTER(_xlfn.UNIQUE(options!C817:C826),_xlfn.UNIQUE(options!C817:C826)&lt;&gt;"","")</f>
        <v/>
      </c>
    </row>
    <row r="818" spans="2:6">
      <c r="B818" t="str">
        <v>817,Ford,Expedition,2016,regular unleaded,AUTOMATIC,365,66025,|n</v>
      </c>
      <c r="F818" s="5" t="str" cm="1">
        <f t="array" ref="F818">_xlfn._xlws.FILTER(_xlfn.UNIQUE(options!C818:C827),_xlfn.UNIQUE(options!C818:C827)&lt;&gt;"","")</f>
        <v/>
      </c>
    </row>
    <row r="819" spans="2:6">
      <c r="B819" t="str">
        <v>818,Ford,Expedition,2017,regular unleaded,AUTOMATIC,365,68996,817</v>
      </c>
      <c r="F819" s="5" t="str" cm="1">
        <f t="array" ref="F819">_xlfn._xlws.FILTER(_xlfn.UNIQUE(options!C819:C828),_xlfn.UNIQUE(options!C819:C828)&lt;&gt;"","")</f>
        <v/>
      </c>
    </row>
    <row r="820" spans="2:6">
      <c r="B820" t="str">
        <v>819,Ford,Explorer,2015,flex-fuel (unleaded/E85),AUTOMATIC,290,40200,|n</v>
      </c>
      <c r="F820" s="5" t="str" cm="1">
        <f t="array" ref="F820">_xlfn._xlws.FILTER(_xlfn.UNIQUE(options!C820:C829),_xlfn.UNIQUE(options!C820:C829)&lt;&gt;"","")</f>
        <v/>
      </c>
    </row>
    <row r="821" spans="2:6">
      <c r="B821" t="str">
        <v>820,Ford,Explorer,2015,regular unleaded,AUTOMATIC,365,43100,|n</v>
      </c>
      <c r="F821" s="5" t="str" cm="1">
        <f t="array" ref="F821">_xlfn._xlws.FILTER(_xlfn.UNIQUE(options!C821:C830),_xlfn.UNIQUE(options!C821:C830)&lt;&gt;"","")</f>
        <v/>
      </c>
    </row>
    <row r="822" spans="2:6">
      <c r="B822" t="str">
        <v>821,Ford,Explorer,2016,flex-fuel (unleaded/E85),AUTOMATIC,290,43300,|n</v>
      </c>
      <c r="F822" s="5" t="str" cm="1">
        <f t="array" ref="F822">_xlfn._xlws.FILTER(_xlfn.UNIQUE(options!C822:C831),_xlfn.UNIQUE(options!C822:C831)&lt;&gt;"","")</f>
        <v/>
      </c>
    </row>
    <row r="823" spans="2:6">
      <c r="B823" t="str">
        <v>822,Ford,Explorer,2016,regular unleaded,AUTOMATIC,365,52970,|n</v>
      </c>
      <c r="F823" s="5" t="str" cm="1">
        <f t="array" ref="F823">_xlfn._xlws.FILTER(_xlfn.UNIQUE(options!C823:C832),_xlfn.UNIQUE(options!C823:C832)&lt;&gt;"","")</f>
        <v/>
      </c>
    </row>
    <row r="824" spans="2:6">
      <c r="B824" t="str">
        <v>823,Ford,Explorer,2017,flex-fuel (unleaded/E85),AUTOMATIC,290,35775,|n</v>
      </c>
      <c r="F824" s="5" t="str" cm="1">
        <f t="array" ref="F824">_xlfn._xlws.FILTER(_xlfn.UNIQUE(options!C824:C833),_xlfn.UNIQUE(options!C824:C833)&lt;&gt;"","")</f>
        <v/>
      </c>
    </row>
    <row r="825" spans="2:6">
      <c r="B825" t="str">
        <v>824,Ford,Explorer,2017,regular unleaded,AUTOMATIC,365,53235,|n</v>
      </c>
      <c r="F825" s="5" t="str" cm="1">
        <f t="array" ref="F825">_xlfn._xlws.FILTER(_xlfn.UNIQUE(options!C825:C834),_xlfn.UNIQUE(options!C825:C834)&lt;&gt;"","")</f>
        <v/>
      </c>
    </row>
    <row r="826" spans="2:6">
      <c r="B826" t="str">
        <v>825,Ford,Explorer Sport Trac,2008,regular unleaded,AUTOMATIC,292,31320,|n</v>
      </c>
      <c r="F826" s="5" t="str" cm="1">
        <f t="array" ref="F826">_xlfn._xlws.FILTER(_xlfn.UNIQUE(options!C826:C835),_xlfn.UNIQUE(options!C826:C835)&lt;&gt;"","")</f>
        <v/>
      </c>
    </row>
    <row r="827" spans="2:6">
      <c r="B827" t="str">
        <v>826,Ford,Explorer Sport Trac,2009,regular unleaded,AUTOMATIC,292,33670,825</v>
      </c>
      <c r="F827" s="5" t="str" cm="1">
        <f t="array" ref="F827">_xlfn._xlws.FILTER(_xlfn.UNIQUE(options!C827:C836),_xlfn.UNIQUE(options!C827:C836)&lt;&gt;"","")</f>
        <v/>
      </c>
    </row>
    <row r="828" spans="2:6">
      <c r="B828" t="str">
        <v>827,Ford,Explorer Sport Trac,2010,regular unleaded,AUTOMATIC,210,35590,826</v>
      </c>
      <c r="F828" s="5" t="str" cm="1">
        <f t="array" ref="F828">_xlfn._xlws.FILTER(_xlfn.UNIQUE(options!C828:C837),_xlfn.UNIQUE(options!C828:C837)&lt;&gt;"","")</f>
        <v/>
      </c>
    </row>
    <row r="829" spans="2:6">
      <c r="B829" t="str">
        <v>828,Ford,F-150,2015,flex-fuel (unleaded/E85),AUTOMATIC,385,55305,|n</v>
      </c>
      <c r="F829" s="5" t="str" cm="1">
        <f t="array" ref="F829">_xlfn._xlws.FILTER(_xlfn.UNIQUE(options!C829:C838),_xlfn.UNIQUE(options!C829:C838)&lt;&gt;"","")</f>
        <v/>
      </c>
    </row>
    <row r="830" spans="2:6">
      <c r="B830" t="str">
        <v>829,Ford,F-150,2015,regular unleaded,AUTOMATIC,325,45090,|n</v>
      </c>
      <c r="F830" s="5" t="str" cm="1">
        <f t="array" ref="F830">_xlfn._xlws.FILTER(_xlfn.UNIQUE(options!C830:C839),_xlfn.UNIQUE(options!C830:C839)&lt;&gt;"","")</f>
        <v/>
      </c>
    </row>
    <row r="831" spans="2:6">
      <c r="B831" t="str">
        <v>830,Ford,F-150,2016,flex-fuel (unleaded/E85),AUTOMATIC,385,56235,|n</v>
      </c>
      <c r="F831" s="5" t="str" cm="1">
        <f t="array" ref="F831">_xlfn._xlws.FILTER(_xlfn.UNIQUE(options!C831:C840),_xlfn.UNIQUE(options!C831:C840)&lt;&gt;"","")</f>
        <v/>
      </c>
    </row>
    <row r="832" spans="2:6">
      <c r="B832" t="str">
        <v>831,Ford,F-150,2016,regular unleaded,AUTOMATIC,365,62310,|n</v>
      </c>
      <c r="F832" s="5" t="str" cm="1">
        <f t="array" ref="F832">_xlfn._xlws.FILTER(_xlfn.UNIQUE(options!C832:C841),_xlfn.UNIQUE(options!C832:C841)&lt;&gt;"","")</f>
        <v/>
      </c>
    </row>
    <row r="833" spans="2:6">
      <c r="B833" t="str">
        <v>832,Ford,F-150,2017,flex-fuel (unleaded/E85),AUTOMATIC,385,56555,|n</v>
      </c>
      <c r="F833" s="5" t="str" cm="1">
        <f t="array" ref="F833">_xlfn._xlws.FILTER(_xlfn.UNIQUE(options!C833:C842),_xlfn.UNIQUE(options!C833:C842)&lt;&gt;"","")</f>
        <v/>
      </c>
    </row>
    <row r="834" spans="2:6">
      <c r="B834" t="str">
        <v>833,Ford,F-150,2017,regular unleaded,AUTOMATIC,365,63025,|n</v>
      </c>
      <c r="F834" s="5" t="str" cm="1">
        <f t="array" ref="F834">_xlfn._xlws.FILTER(_xlfn.UNIQUE(options!C834:C843),_xlfn.UNIQUE(options!C834:C843)&lt;&gt;"","")</f>
        <v/>
      </c>
    </row>
    <row r="835" spans="2:6">
      <c r="B835" t="str">
        <v>834,Ford,Fiesta,2015,regular unleaded,MANUAL,197,21435,|n</v>
      </c>
      <c r="F835" s="5" t="str" cm="1">
        <f t="array" ref="F835">_xlfn._xlws.FILTER(_xlfn.UNIQUE(options!C835:C844),_xlfn.UNIQUE(options!C835:C844)&lt;&gt;"","")</f>
        <v/>
      </c>
    </row>
    <row r="836" spans="2:6">
      <c r="B836" t="str">
        <v>835,Ford,Fiesta,2016,regular unleaded,MANUAL,197,21460,834</v>
      </c>
      <c r="F836" s="5" t="str" cm="1">
        <f t="array" ref="F836">_xlfn._xlws.FILTER(_xlfn.UNIQUE(options!C836:C845),_xlfn.UNIQUE(options!C836:C845)&lt;&gt;"","")</f>
        <v/>
      </c>
    </row>
    <row r="837" spans="2:6">
      <c r="B837" t="str">
        <v>836,Ford,Fiesta,2017,regular unleaded,AUTOMATED_MANUAL,120,19420,|n</v>
      </c>
      <c r="F837" s="5" t="str" cm="1">
        <f t="array" ref="F837">_xlfn._xlws.FILTER(_xlfn.UNIQUE(options!C837:C846),_xlfn.UNIQUE(options!C837:C846)&lt;&gt;"","")</f>
        <v/>
      </c>
    </row>
    <row r="838" spans="2:6">
      <c r="B838" t="str">
        <v>837,Ford,Fiesta,2017,regular unleaded,MANUAL,197,21610,|n</v>
      </c>
      <c r="F838" s="5" t="str" cm="1">
        <f t="array" ref="F838">_xlfn._xlws.FILTER(_xlfn.UNIQUE(options!C838:C847),_xlfn.UNIQUE(options!C838:C847)&lt;&gt;"","")</f>
        <v/>
      </c>
    </row>
    <row r="839" spans="2:6">
      <c r="B839" t="str">
        <v>838,Ford,Five Hundred,2005,regular unleaded,AUTOMATIC,203,28090,|n</v>
      </c>
      <c r="F839" s="5" t="str" cm="1">
        <f t="array" ref="F839">_xlfn._xlws.FILTER(_xlfn.UNIQUE(options!C839:C848),_xlfn.UNIQUE(options!C839:C848)&lt;&gt;"","")</f>
        <v/>
      </c>
    </row>
    <row r="840" spans="2:6">
      <c r="B840" t="str">
        <v>839,Ford,Five Hundred,2006,regular unleaded,AUTOMATIC,203,28230,838</v>
      </c>
      <c r="F840" s="5" t="str" cm="1">
        <f t="array" ref="F840">_xlfn._xlws.FILTER(_xlfn.UNIQUE(options!C840:C849),_xlfn.UNIQUE(options!C840:C849)&lt;&gt;"","")</f>
        <v/>
      </c>
    </row>
    <row r="841" spans="2:6">
      <c r="B841" t="str">
        <v>840,Ford,Five Hundred,2007,regular unleaded,AUTOMATIC,203,28460,839</v>
      </c>
      <c r="F841" s="5" t="str" cm="1">
        <f t="array" ref="F841">_xlfn._xlws.FILTER(_xlfn.UNIQUE(options!C841:C850),_xlfn.UNIQUE(options!C841:C850)&lt;&gt;"","")</f>
        <v/>
      </c>
    </row>
    <row r="842" spans="2:6">
      <c r="B842" t="str">
        <v>841,Ford,Flex,2015,premium unleaded (recommended),AUTOMATIC,365,42400,|n</v>
      </c>
      <c r="F842" s="5" t="str" cm="1">
        <f t="array" ref="F842">_xlfn._xlws.FILTER(_xlfn.UNIQUE(options!C842:C851),_xlfn.UNIQUE(options!C842:C851)&lt;&gt;"","")</f>
        <v/>
      </c>
    </row>
    <row r="843" spans="2:6">
      <c r="B843" t="str">
        <v>842,Ford,Flex,2015,regular unleaded,AUTOMATIC,287,39650,|n</v>
      </c>
      <c r="F843" s="5" t="str" cm="1">
        <f t="array" ref="F843">_xlfn._xlws.FILTER(_xlfn.UNIQUE(options!C843:C852),_xlfn.UNIQUE(options!C843:C852)&lt;&gt;"","")</f>
        <v/>
      </c>
    </row>
    <row r="844" spans="2:6">
      <c r="B844" t="str">
        <v>843,Ford,Flex,2016,premium unleaded (recommended),AUTOMATIC,365,42600,|n</v>
      </c>
      <c r="F844" s="5" t="str" cm="1">
        <f t="array" ref="F844">_xlfn._xlws.FILTER(_xlfn.UNIQUE(options!C844:C853),_xlfn.UNIQUE(options!C844:C853)&lt;&gt;"","")</f>
        <v/>
      </c>
    </row>
    <row r="845" spans="2:6">
      <c r="B845" t="str">
        <v>844,Ford,Flex,2016,regular unleaded,AUTOMATIC,287,39750,|n</v>
      </c>
      <c r="F845" s="5" t="str" cm="1">
        <f t="array" ref="F845">_xlfn._xlws.FILTER(_xlfn.UNIQUE(options!C845:C854),_xlfn.UNIQUE(options!C845:C854)&lt;&gt;"","")</f>
        <v/>
      </c>
    </row>
    <row r="846" spans="2:6">
      <c r="B846" t="str">
        <v>845,Ford,Flex,2017,premium unleaded (recommended),AUTOMATIC,365,43030,|n</v>
      </c>
      <c r="F846" s="5" t="str" cm="1">
        <f t="array" ref="F846">_xlfn._xlws.FILTER(_xlfn.UNIQUE(options!C846:C855),_xlfn.UNIQUE(options!C846:C855)&lt;&gt;"","")</f>
        <v/>
      </c>
    </row>
    <row r="847" spans="2:6">
      <c r="B847" t="str">
        <v>846,Ford,Flex,2017,regular unleaded,AUTOMATIC,287,40180,|n</v>
      </c>
      <c r="F847" s="5" t="str" cm="1">
        <f t="array" ref="F847">_xlfn._xlws.FILTER(_xlfn.UNIQUE(options!C847:C856),_xlfn.UNIQUE(options!C847:C856)&lt;&gt;"","")</f>
        <v/>
      </c>
    </row>
    <row r="848" spans="2:6">
      <c r="B848" t="str">
        <v>847,Ford,Focus,2015,electric,DIRECT_DRIVE,194,29170,|n</v>
      </c>
      <c r="F848" s="5" t="str" cm="1">
        <f t="array" ref="F848">_xlfn._xlws.FILTER(_xlfn.UNIQUE(options!C848:C857),_xlfn.UNIQUE(options!C848:C857)&lt;&gt;"","")</f>
        <v/>
      </c>
    </row>
    <row r="849" spans="2:6">
      <c r="B849" t="str">
        <v>848,Ford,Focus,2015,flex-fuel (unleaded/E85),AUTOMATED_MANUAL,160,23670,|n</v>
      </c>
      <c r="F849" s="5" t="str" cm="1">
        <f t="array" ref="F849">_xlfn._xlws.FILTER(_xlfn.UNIQUE(options!C849:C858),_xlfn.UNIQUE(options!C849:C858)&lt;&gt;"","")</f>
        <v/>
      </c>
    </row>
    <row r="850" spans="2:6">
      <c r="B850" t="str">
        <v>849,Ford,Focus,2015,flex-fuel (unleaded/E85),MANUAL,160,18960,|n</v>
      </c>
      <c r="F850" s="5" t="str" cm="1">
        <f t="array" ref="F850">_xlfn._xlws.FILTER(_xlfn.UNIQUE(options!C850:C859),_xlfn.UNIQUE(options!C850:C859)&lt;&gt;"","")</f>
        <v/>
      </c>
    </row>
    <row r="851" spans="2:6">
      <c r="B851" t="str">
        <v>850,Ford,Focus,2016,electric,DIRECT_DRIVE,194,29170,|n</v>
      </c>
      <c r="F851" s="5" t="str" cm="1">
        <f t="array" ref="F851">_xlfn._xlws.FILTER(_xlfn.UNIQUE(options!C851:C860),_xlfn.UNIQUE(options!C851:C860)&lt;&gt;"","")</f>
        <v/>
      </c>
    </row>
    <row r="852" spans="2:6">
      <c r="B852" t="str">
        <v>851,Ford,Focus,2016,flex-fuel (unleaded/E85),AUTOMATED_MANUAL,160,23725,|n</v>
      </c>
      <c r="F852" s="5" t="str" cm="1">
        <f t="array" ref="F852">_xlfn._xlws.FILTER(_xlfn.UNIQUE(options!C852:C861),_xlfn.UNIQUE(options!C852:C861)&lt;&gt;"","")</f>
        <v/>
      </c>
    </row>
    <row r="853" spans="2:6">
      <c r="B853" t="str">
        <v>852,Ford,Focus,2016,flex-fuel (unleaded/E85),MANUAL,160,19015,|n</v>
      </c>
      <c r="F853" s="5" t="str" cm="1">
        <f t="array" ref="F853">_xlfn._xlws.FILTER(_xlfn.UNIQUE(options!C853:C862),_xlfn.UNIQUE(options!C853:C862)&lt;&gt;"","")</f>
        <v/>
      </c>
    </row>
    <row r="854" spans="2:6">
      <c r="B854" t="str">
        <v>853,Ford,Focus,2017,electric,DIRECT_DRIVE,194,29120,|n</v>
      </c>
      <c r="F854" s="5" t="str" cm="1">
        <f t="array" ref="F854">_xlfn._xlws.FILTER(_xlfn.UNIQUE(options!C854:C863),_xlfn.UNIQUE(options!C854:C863)&lt;&gt;"","")</f>
        <v/>
      </c>
    </row>
    <row r="855" spans="2:6">
      <c r="B855" t="str">
        <v>854,Ford,Focus,2017,flex-fuel (unleaded/E85),AUTOMATED_MANUAL,160,24075,|n</v>
      </c>
      <c r="F855" s="5" t="str" cm="1">
        <f t="array" ref="F855">_xlfn._xlws.FILTER(_xlfn.UNIQUE(options!C855:C864),_xlfn.UNIQUE(options!C855:C864)&lt;&gt;"","")</f>
        <v/>
      </c>
    </row>
    <row r="856" spans="2:6">
      <c r="B856" t="str">
        <v>855,Ford,Focus,2017,flex-fuel (unleaded/E85),MANUAL,160,16775,|n</v>
      </c>
      <c r="F856" s="5" t="str" cm="1">
        <f t="array" ref="F856">_xlfn._xlws.FILTER(_xlfn.UNIQUE(options!C856:C865),_xlfn.UNIQUE(options!C856:C865)&lt;&gt;"","")</f>
        <v/>
      </c>
    </row>
    <row r="857" spans="2:6">
      <c r="B857" t="str">
        <v>856,Ford,Focus,2017,regular unleaded,MANUAL,123,18175,|n</v>
      </c>
      <c r="F857" s="5" t="str" cm="1">
        <f t="array" ref="F857">_xlfn._xlws.FILTER(_xlfn.UNIQUE(options!C857:C866),_xlfn.UNIQUE(options!C857:C866)&lt;&gt;"","")</f>
        <v/>
      </c>
    </row>
    <row r="858" spans="2:6">
      <c r="B858" t="str">
        <v>857,Ford,Focus RS,2017,premium unleaded (recommended),MANUAL,350,36120,|n</v>
      </c>
      <c r="F858" s="5" t="str" cm="1">
        <f t="array" ref="F858">_xlfn._xlws.FILTER(_xlfn.UNIQUE(options!C858:C867),_xlfn.UNIQUE(options!C858:C867)&lt;&gt;"","")</f>
        <v/>
      </c>
    </row>
    <row r="859" spans="2:6">
      <c r="B859" t="str">
        <v>858,Ford,Focus ST,2015,premium unleaded (recommended),MANUAL,252,24370,|n</v>
      </c>
      <c r="F859" s="5" t="str" cm="1">
        <f t="array" ref="F859">_xlfn._xlws.FILTER(_xlfn.UNIQUE(options!C859:C868),_xlfn.UNIQUE(options!C859:C868)&lt;&gt;"","")</f>
        <v/>
      </c>
    </row>
    <row r="860" spans="2:6">
      <c r="B860" t="str">
        <v>859,Ford,Focus ST,2016,premium unleaded (recommended),MANUAL,252,24425,858</v>
      </c>
      <c r="F860" s="5" t="str" cm="1">
        <f t="array" ref="F860">_xlfn._xlws.FILTER(_xlfn.UNIQUE(options!C860:C869),_xlfn.UNIQUE(options!C860:C869)&lt;&gt;"","")</f>
        <v/>
      </c>
    </row>
    <row r="861" spans="2:6">
      <c r="B861" t="str">
        <v>860,Ford,Focus ST,2017,premium unleaded (recommended),MANUAL,252,24775,859</v>
      </c>
      <c r="F861" s="5" t="str" cm="1">
        <f t="array" ref="F861">_xlfn._xlws.FILTER(_xlfn.UNIQUE(options!C861:C870),_xlfn.UNIQUE(options!C861:C870)&lt;&gt;"","")</f>
        <v/>
      </c>
    </row>
    <row r="862" spans="2:6">
      <c r="B862" t="str">
        <v>861,Ford,Freestar,2005,regular unleaded,AUTOMATIC,201,32755,|n</v>
      </c>
      <c r="F862" s="5" t="str" cm="1">
        <f t="array" ref="F862">_xlfn._xlws.FILTER(_xlfn.UNIQUE(options!C862:C871),_xlfn.UNIQUE(options!C862:C871)&lt;&gt;"","")</f>
        <v/>
      </c>
    </row>
    <row r="863" spans="2:6">
      <c r="B863" t="str">
        <v>862,Ford,Freestar,2006,regular unleaded,AUTOMATIC,201,29575,861</v>
      </c>
      <c r="F863" s="5" t="str" cm="1">
        <f t="array" ref="F863">_xlfn._xlws.FILTER(_xlfn.UNIQUE(options!C863:C872),_xlfn.UNIQUE(options!C863:C872)&lt;&gt;"","")</f>
        <v/>
      </c>
    </row>
    <row r="864" spans="2:6">
      <c r="B864" t="str">
        <v>863,Ford,Freestar,2007,regular unleaded,AUTOMATIC,201,29575,862</v>
      </c>
      <c r="F864" s="5" t="str" cm="1">
        <f t="array" ref="F864">_xlfn._xlws.FILTER(_xlfn.UNIQUE(options!C864:C873),_xlfn.UNIQUE(options!C864:C873)&lt;&gt;"","")</f>
        <v/>
      </c>
    </row>
    <row r="865" spans="2:6">
      <c r="B865" t="str">
        <v>864,Ford,Freestyle,2005,regular unleaded,AUTOMATIC,203,30440,|n</v>
      </c>
      <c r="F865" s="5" t="str" cm="1">
        <f t="array" ref="F865">_xlfn._xlws.FILTER(_xlfn.UNIQUE(options!C865:C874),_xlfn.UNIQUE(options!C865:C874)&lt;&gt;"","")</f>
        <v/>
      </c>
    </row>
    <row r="866" spans="2:6">
      <c r="B866" t="str">
        <v>865,Ford,Freestyle,2006,regular unleaded,AUTOMATIC,203,30580,864</v>
      </c>
      <c r="F866" s="5" t="str" cm="1">
        <f t="array" ref="F866">_xlfn._xlws.FILTER(_xlfn.UNIQUE(options!C866:C875),_xlfn.UNIQUE(options!C866:C875)&lt;&gt;"","")</f>
        <v/>
      </c>
    </row>
    <row r="867" spans="2:6">
      <c r="B867" t="str">
        <v>866,Ford,Freestyle,2007,regular unleaded,AUTOMATIC,203,31055,865</v>
      </c>
      <c r="F867" s="5" t="str" cm="1">
        <f t="array" ref="F867">_xlfn._xlws.FILTER(_xlfn.UNIQUE(options!C867:C876),_xlfn.UNIQUE(options!C867:C876)&lt;&gt;"","")</f>
        <v/>
      </c>
    </row>
    <row r="868" spans="2:6">
      <c r="B868" t="str">
        <v>867,Ford,Fusion,2015,regular unleaded,AUTOMATIC,231,32780,|n</v>
      </c>
      <c r="F868" s="5" t="str" cm="1">
        <f t="array" ref="F868">_xlfn._xlws.FILTER(_xlfn.UNIQUE(options!C868:C877),_xlfn.UNIQUE(options!C868:C877)&lt;&gt;"","")</f>
        <v/>
      </c>
    </row>
    <row r="869" spans="2:6">
      <c r="B869" t="str">
        <v>868,Ford,Fusion,2016,regular unleaded,AUTOMATIC,231,33270,867</v>
      </c>
      <c r="F869" s="5" t="str" cm="1">
        <f t="array" ref="F869">_xlfn._xlws.FILTER(_xlfn.UNIQUE(options!C869:C878),_xlfn.UNIQUE(options!C869:C878)&lt;&gt;"","")</f>
        <v/>
      </c>
    </row>
    <row r="870" spans="2:6">
      <c r="B870" t="str">
        <v>869,Ford,Fusion,2017,regular unleaded,AUTOMATIC,231,38620,868</v>
      </c>
      <c r="F870" s="5" t="str" cm="1">
        <f t="array" ref="F870">_xlfn._xlws.FILTER(_xlfn.UNIQUE(options!C870:C879),_xlfn.UNIQUE(options!C870:C879)&lt;&gt;"","")</f>
        <v/>
      </c>
    </row>
    <row r="871" spans="2:6">
      <c r="B871" t="str">
        <v>870,Ford,Fusion Hybrid,2015,regular unleaded,AUTOMATIC,188,32330,|n</v>
      </c>
      <c r="F871" s="5" t="str" cm="1">
        <f t="array" ref="F871">_xlfn._xlws.FILTER(_xlfn.UNIQUE(options!C871:C880),_xlfn.UNIQUE(options!C871:C880)&lt;&gt;"","")</f>
        <v/>
      </c>
    </row>
    <row r="872" spans="2:6">
      <c r="B872" t="str">
        <v>871,Ford,Fusion Hybrid,2016,regular unleaded,AUTOMATIC,188,31430,870</v>
      </c>
      <c r="F872" s="5" t="str" cm="1">
        <f t="array" ref="F872">_xlfn._xlws.FILTER(_xlfn.UNIQUE(options!C872:C881),_xlfn.UNIQUE(options!C872:C881)&lt;&gt;"","")</f>
        <v/>
      </c>
    </row>
    <row r="873" spans="2:6">
      <c r="B873" t="str">
        <v>872,Ford,Fusion Hybrid,2017,regular unleaded,AUTOMATIC,188,37020,871</v>
      </c>
      <c r="F873" s="5" t="str" cm="1">
        <f t="array" ref="F873">_xlfn._xlws.FILTER(_xlfn.UNIQUE(options!C873:C882),_xlfn.UNIQUE(options!C873:C882)&lt;&gt;"","")</f>
        <v/>
      </c>
    </row>
    <row r="874" spans="2:6">
      <c r="B874" t="str">
        <v>873,Ford,GT,2005,premium unleaded (required),MANUAL,550,149995,|n</v>
      </c>
      <c r="F874" s="5" t="str" cm="1">
        <f t="array" ref="F874">_xlfn._xlws.FILTER(_xlfn.UNIQUE(options!C874:C883),_xlfn.UNIQUE(options!C874:C883)&lt;&gt;"","")</f>
        <v/>
      </c>
    </row>
    <row r="875" spans="2:6">
      <c r="B875" t="str">
        <v>874,Ford,GT,2006,premium unleaded (required),MANUAL,550,149995,873</v>
      </c>
      <c r="F875" s="5" t="str" cm="1">
        <f t="array" ref="F875">_xlfn._xlws.FILTER(_xlfn.UNIQUE(options!C875:C884),_xlfn.UNIQUE(options!C875:C884)&lt;&gt;"","")</f>
        <v/>
      </c>
    </row>
    <row r="876" spans="2:6">
      <c r="B876" t="str">
        <v>875,Ford,Mustang,2015,premium unleaded (recommended),MANUAL,435,46170,|n</v>
      </c>
      <c r="F876" s="5" t="str" cm="1">
        <f t="array" ref="F876">_xlfn._xlws.FILTER(_xlfn.UNIQUE(options!C876:C885),_xlfn.UNIQUE(options!C876:C885)&lt;&gt;"","")</f>
        <v/>
      </c>
    </row>
    <row r="877" spans="2:6">
      <c r="B877" t="str">
        <v>876,Ford,Mustang,2015,regular unleaded,MANUAL,300,29300,|n</v>
      </c>
      <c r="F877" s="5" t="str" cm="1">
        <f t="array" ref="F877">_xlfn._xlws.FILTER(_xlfn.UNIQUE(options!C877:C886),_xlfn.UNIQUE(options!C877:C886)&lt;&gt;"","")</f>
        <v/>
      </c>
    </row>
    <row r="878" spans="2:6">
      <c r="B878" t="str">
        <v>877,Ford,Mustang,2016,premium unleaded (recommended),MANUAL,435,41895,|n</v>
      </c>
      <c r="F878" s="5" t="str" cm="1">
        <f t="array" ref="F878">_xlfn._xlws.FILTER(_xlfn.UNIQUE(options!C878:C887),_xlfn.UNIQUE(options!C878:C887)&lt;&gt;"","")</f>
        <v/>
      </c>
    </row>
    <row r="879" spans="2:6">
      <c r="B879" t="str">
        <v>878,Ford,Mustang,2016,regular unleaded,MANUAL,300,29645,|n</v>
      </c>
      <c r="F879" s="5" t="str" cm="1">
        <f t="array" ref="F879">_xlfn._xlws.FILTER(_xlfn.UNIQUE(options!C879:C888),_xlfn.UNIQUE(options!C879:C888)&lt;&gt;"","")</f>
        <v/>
      </c>
    </row>
    <row r="880" spans="2:6">
      <c r="B880" t="str">
        <v>879,Ford,Mustang,2017,premium unleaded (recommended),MANUAL,435,42145,|n</v>
      </c>
      <c r="F880" s="5" t="str" cm="1">
        <f t="array" ref="F880">_xlfn._xlws.FILTER(_xlfn.UNIQUE(options!C880:C889),_xlfn.UNIQUE(options!C880:C889)&lt;&gt;"","")</f>
        <v/>
      </c>
    </row>
    <row r="881" spans="2:6">
      <c r="B881" t="str">
        <v>880,Ford,Mustang,2017,regular unleaded,MANUAL,300,24645,|n</v>
      </c>
      <c r="F881" s="5" t="str" cm="1">
        <f t="array" ref="F881">_xlfn._xlws.FILTER(_xlfn.UNIQUE(options!C881:C890),_xlfn.UNIQUE(options!C881:C890)&lt;&gt;"","")</f>
        <v/>
      </c>
    </row>
    <row r="882" spans="2:6">
      <c r="B882" t="str">
        <v>881,Ford,Ranger,2009,regular unleaded,MANUAL,207,25805,|n</v>
      </c>
      <c r="F882" s="5" t="str" cm="1">
        <f t="array" ref="F882">_xlfn._xlws.FILTER(_xlfn.UNIQUE(options!C882:C891),_xlfn.UNIQUE(options!C882:C891)&lt;&gt;"","")</f>
        <v/>
      </c>
    </row>
    <row r="883" spans="2:6">
      <c r="B883" t="str">
        <v>882,Ford,Ranger,2010,regular unleaded,MANUAL,207,25800,881</v>
      </c>
      <c r="F883" s="5" t="str" cm="1">
        <f t="array" ref="F883">_xlfn._xlws.FILTER(_xlfn.UNIQUE(options!C883:C892),_xlfn.UNIQUE(options!C883:C892)&lt;&gt;"","")</f>
        <v/>
      </c>
    </row>
    <row r="884" spans="2:6">
      <c r="B884" t="str">
        <v>883,Ford,Ranger,2011,regular unleaded,MANUAL,207,26070,882</v>
      </c>
      <c r="F884" s="5" t="str" cm="1">
        <f t="array" ref="F884">_xlfn._xlws.FILTER(_xlfn.UNIQUE(options!C884:C893),_xlfn.UNIQUE(options!C884:C893)&lt;&gt;"","")</f>
        <v/>
      </c>
    </row>
    <row r="885" spans="2:6">
      <c r="B885" t="str">
        <v>884,Ford,Shelby GT350,2015,premium unleaded (recommended),MANUAL,526,61295,|n</v>
      </c>
      <c r="F885" s="5" t="str" cm="1">
        <f t="array" ref="F885">_xlfn._xlws.FILTER(_xlfn.UNIQUE(options!C885:C894),_xlfn.UNIQUE(options!C885:C894)&lt;&gt;"","")</f>
        <v/>
      </c>
    </row>
    <row r="886" spans="2:6">
      <c r="B886" t="str">
        <v>885,Ford,Shelby GT350,2016,premium unleaded (recommended),MANUAL,526,61295,884</v>
      </c>
      <c r="F886" s="5" t="str" cm="1">
        <f t="array" ref="F886">_xlfn._xlws.FILTER(_xlfn.UNIQUE(options!C886:C895),_xlfn.UNIQUE(options!C886:C895)&lt;&gt;"","")</f>
        <v/>
      </c>
    </row>
    <row r="887" spans="2:6">
      <c r="B887" t="str">
        <v>886,Ford,Shelby GT350,2017,premium unleaded (recommended),MANUAL,526,61795,885</v>
      </c>
      <c r="F887" s="5" t="str" cm="1">
        <f t="array" ref="F887">_xlfn._xlws.FILTER(_xlfn.UNIQUE(options!C887:C896),_xlfn.UNIQUE(options!C887:C896)&lt;&gt;"","")</f>
        <v/>
      </c>
    </row>
    <row r="888" spans="2:6">
      <c r="B888" t="str">
        <v>887,Ford,Shelby GT500,2012,premium unleaded (required),MANUAL,550,48810,|n</v>
      </c>
      <c r="F888" s="5" t="str" cm="1">
        <f t="array" ref="F888">_xlfn._xlws.FILTER(_xlfn.UNIQUE(options!C888:C897),_xlfn.UNIQUE(options!C888:C897)&lt;&gt;"","")</f>
        <v/>
      </c>
    </row>
    <row r="889" spans="2:6">
      <c r="B889" t="str">
        <v>888,Ford,Shelby GT500,2013,premium unleaded (required),MANUAL,662,59200,887</v>
      </c>
      <c r="F889" s="5" t="str" cm="1">
        <f t="array" ref="F889">_xlfn._xlws.FILTER(_xlfn.UNIQUE(options!C889:C898),_xlfn.UNIQUE(options!C889:C898)&lt;&gt;"","")</f>
        <v/>
      </c>
    </row>
    <row r="890" spans="2:6">
      <c r="B890" t="str">
        <v>889,Ford,Shelby GT500,2014,premium unleaded (required),MANUAL,662,60110,888</v>
      </c>
      <c r="F890" s="5" t="str" cm="1">
        <f t="array" ref="F890">_xlfn._xlws.FILTER(_xlfn.UNIQUE(options!C890:C899),_xlfn.UNIQUE(options!C890:C899)&lt;&gt;"","")</f>
        <v/>
      </c>
    </row>
    <row r="891" spans="2:6">
      <c r="B891" t="str">
        <v>890,Ford,Taurus,2015,flex-fuel (unleaded/E85),AUTOMATIC,288,36255,|n</v>
      </c>
      <c r="F891" s="5" t="str" cm="1">
        <f t="array" ref="F891">_xlfn._xlws.FILTER(_xlfn.UNIQUE(options!C891:C900),_xlfn.UNIQUE(options!C891:C900)&lt;&gt;"","")</f>
        <v/>
      </c>
    </row>
    <row r="892" spans="2:6">
      <c r="B892" t="str">
        <v>891,Ford,Taurus,2015,premium unleaded (recommended),AUTOMATIC,365,40220,|n</v>
      </c>
      <c r="F892" s="5" t="str" cm="1">
        <f t="array" ref="F892">_xlfn._xlws.FILTER(_xlfn.UNIQUE(options!C892:C901),_xlfn.UNIQUE(options!C892:C901)&lt;&gt;"","")</f>
        <v/>
      </c>
    </row>
    <row r="893" spans="2:6">
      <c r="B893" t="str">
        <v>892,Ford,Taurus,2016,flex-fuel (unleaded/E85),AUTOMATIC,288,36310,|n</v>
      </c>
      <c r="F893" s="5" t="str" cm="1">
        <f t="array" ref="F893">_xlfn._xlws.FILTER(_xlfn.UNIQUE(options!C893:C902),_xlfn.UNIQUE(options!C893:C902)&lt;&gt;"","")</f>
        <v/>
      </c>
    </row>
    <row r="894" spans="2:6">
      <c r="B894" t="str">
        <v>893,Ford,Taurus,2016,premium unleaded (recommended),AUTOMATIC,365,40275,|n</v>
      </c>
      <c r="F894" s="5" t="str" cm="1">
        <f t="array" ref="F894">_xlfn._xlws.FILTER(_xlfn.UNIQUE(options!C894:C903),_xlfn.UNIQUE(options!C894:C903)&lt;&gt;"","")</f>
        <v/>
      </c>
    </row>
    <row r="895" spans="2:6">
      <c r="B895" t="str">
        <v>894,Ford,Taurus,2017,flex-fuel (unleaded/E85),AUTOMATIC,288,38705,|n</v>
      </c>
      <c r="F895" s="5" t="str" cm="1">
        <f t="array" ref="F895">_xlfn._xlws.FILTER(_xlfn.UNIQUE(options!C895:C904),_xlfn.UNIQUE(options!C895:C904)&lt;&gt;"","")</f>
        <v/>
      </c>
    </row>
    <row r="896" spans="2:6">
      <c r="B896" t="str">
        <v>895,Ford,Taurus,2017,premium unleaded (recommended),AUTOMATIC,365,42520,|n</v>
      </c>
      <c r="F896" s="5" t="str" cm="1">
        <f t="array" ref="F896">_xlfn._xlws.FILTER(_xlfn.UNIQUE(options!C896:C905),_xlfn.UNIQUE(options!C896:C905)&lt;&gt;"","")</f>
        <v/>
      </c>
    </row>
    <row r="897" spans="2:6">
      <c r="B897" t="str">
        <v>896,Ford,Taurus X,2008,regular unleaded,AUTOMATIC,260,32600,|n</v>
      </c>
      <c r="F897" s="5" t="str" cm="1">
        <f t="array" ref="F897">_xlfn._xlws.FILTER(_xlfn.UNIQUE(options!C897:C906),_xlfn.UNIQUE(options!C897:C906)&lt;&gt;"","")</f>
        <v/>
      </c>
    </row>
    <row r="898" spans="2:6">
      <c r="B898" t="str">
        <v>897,Ford,Taurus X,2009,regular unleaded,AUTOMATIC,263,34175,896</v>
      </c>
      <c r="F898" s="5" t="str" cm="1">
        <f t="array" ref="F898">_xlfn._xlws.FILTER(_xlfn.UNIQUE(options!C898:C907),_xlfn.UNIQUE(options!C898:C907)&lt;&gt;"","")</f>
        <v/>
      </c>
    </row>
    <row r="899" spans="2:6">
      <c r="B899" t="str">
        <v>898,Ford,Thunderbird,2005,premium unleaded (required),AUTOMATIC,280,39415,|n</v>
      </c>
      <c r="F899" s="5" t="str" cm="1">
        <f t="array" ref="F899">_xlfn._xlws.FILTER(_xlfn.UNIQUE(options!C899:C908),_xlfn.UNIQUE(options!C899:C908)&lt;&gt;"","")</f>
        <v/>
      </c>
    </row>
    <row r="900" spans="2:6">
      <c r="B900" t="str">
        <v>899,Ford,Transit Connect,2015,regular unleaded,AUTOMATIC,169,29185,|n</v>
      </c>
      <c r="F900" s="5" t="str" cm="1">
        <f t="array" ref="F900">_xlfn._xlws.FILTER(_xlfn.UNIQUE(options!C900:C909),_xlfn.UNIQUE(options!C900:C909)&lt;&gt;"","")</f>
        <v/>
      </c>
    </row>
    <row r="901" spans="2:6">
      <c r="B901" t="str">
        <v>900,Ford,Transit Connect,2016,regular unleaded,AUTOMATIC,169,29300,899</v>
      </c>
      <c r="F901" s="5" t="str" cm="1">
        <f t="array" ref="F901">_xlfn._xlws.FILTER(_xlfn.UNIQUE(options!C901:C910),_xlfn.UNIQUE(options!C901:C910)&lt;&gt;"","")</f>
        <v/>
      </c>
    </row>
    <row r="902" spans="2:6">
      <c r="B902" t="str">
        <v>901,Ford,Transit Connect,2017,flex-fuel (unleaded/E85),AUTOMATIC,169,30215,|n</v>
      </c>
      <c r="F902" s="5" t="str" cm="1">
        <f t="array" ref="F902">_xlfn._xlws.FILTER(_xlfn.UNIQUE(options!C902:C911),_xlfn.UNIQUE(options!C902:C911)&lt;&gt;"","")</f>
        <v/>
      </c>
    </row>
    <row r="903" spans="2:6">
      <c r="B903" t="str">
        <v>902,Ford,Transit Wagon,2015,flex-fuel (unleaded/E85),AUTOMATIC,275,40830,|n</v>
      </c>
      <c r="F903" s="5" t="str" cm="1">
        <f t="array" ref="F903">_xlfn._xlws.FILTER(_xlfn.UNIQUE(options!C903:C912),_xlfn.UNIQUE(options!C903:C912)&lt;&gt;"","")</f>
        <v/>
      </c>
    </row>
    <row r="904" spans="2:6">
      <c r="B904" t="str">
        <v>903,Ford,Transit Wagon,2015,premium unleaded (recommended),AUTOMATIC,310,43795,|n</v>
      </c>
      <c r="F904" s="5" t="str" cm="1">
        <f t="array" ref="F904">_xlfn._xlws.FILTER(_xlfn.UNIQUE(options!C904:C913),_xlfn.UNIQUE(options!C904:C913)&lt;&gt;"","")</f>
        <v/>
      </c>
    </row>
    <row r="905" spans="2:6">
      <c r="B905" t="str">
        <v>904,Ford,Transit Wagon,2016,flex-fuel (unleaded/E85),AUTOMATIC,275,41030,|n</v>
      </c>
      <c r="F905" s="5" t="str" cm="1">
        <f t="array" ref="F905">_xlfn._xlws.FILTER(_xlfn.UNIQUE(options!C905:C914),_xlfn.UNIQUE(options!C905:C914)&lt;&gt;"","")</f>
        <v/>
      </c>
    </row>
    <row r="906" spans="2:6">
      <c r="B906" t="str">
        <v>905,Ford,Transit Wagon,2016,premium unleaded (recommended),AUTOMATIC,310,43995,|n</v>
      </c>
      <c r="F906" s="5" t="str" cm="1">
        <f t="array" ref="F906">_xlfn._xlws.FILTER(_xlfn.UNIQUE(options!C906:C915),_xlfn.UNIQUE(options!C906:C915)&lt;&gt;"","")</f>
        <v/>
      </c>
    </row>
    <row r="907" spans="2:6">
      <c r="B907" t="str">
        <v>906,Ford,Transit Wagon,2017,flex-fuel (unleaded/E85),AUTOMATIC,275,37120,|n</v>
      </c>
      <c r="F907" s="5" t="str" cm="1">
        <f t="array" ref="F907">_xlfn._xlws.FILTER(_xlfn.UNIQUE(options!C907:C916),_xlfn.UNIQUE(options!C907:C916)&lt;&gt;"","")</f>
        <v/>
      </c>
    </row>
    <row r="908" spans="2:6">
      <c r="B908" t="str">
        <v>907,Ford,Transit Wagon,2017,regular unleaded,AUTOMATIC,275,43370,|n</v>
      </c>
      <c r="F908" s="5" t="str" cm="1">
        <f t="array" ref="F908">_xlfn._xlws.FILTER(_xlfn.UNIQUE(options!C908:C917),_xlfn.UNIQUE(options!C908:C917)&lt;&gt;"","")</f>
        <v/>
      </c>
    </row>
    <row r="909" spans="2:6">
      <c r="B909" t="str">
        <v>908,Genesis,G80,2017,premium unleaded (recommended),AUTOMATIC,420,54550,|n</v>
      </c>
      <c r="F909" s="5" t="str" cm="1">
        <f t="array" ref="F909">_xlfn._xlws.FILTER(_xlfn.UNIQUE(options!C909:C918),_xlfn.UNIQUE(options!C909:C918)&lt;&gt;"","")</f>
        <v/>
      </c>
    </row>
    <row r="910" spans="2:6">
      <c r="B910" t="str">
        <v>909,Genesis,G80,2017,regular unleaded,AUTOMATIC,311,43900,|n</v>
      </c>
      <c r="F910" s="5" t="str" cm="1">
        <f t="array" ref="F910">_xlfn._xlws.FILTER(_xlfn.UNIQUE(options!C910:C919),_xlfn.UNIQUE(options!C910:C919)&lt;&gt;"","")</f>
        <v/>
      </c>
    </row>
    <row r="911" spans="2:6">
      <c r="B911" t="str">
        <v>910,GMC,Acadia,2015,regular unleaded,AUTOMATIC,288,49690,|n</v>
      </c>
      <c r="F911" s="5" t="str" cm="1">
        <f t="array" ref="F911">_xlfn._xlws.FILTER(_xlfn.UNIQUE(options!C911:C920),_xlfn.UNIQUE(options!C911:C920)&lt;&gt;"","")</f>
        <v/>
      </c>
    </row>
    <row r="912" spans="2:6">
      <c r="B912" t="str">
        <v>911,GMC,Acadia,2016,regular unleaded,AUTOMATIC,288,49890,910</v>
      </c>
      <c r="F912" s="5" t="str" cm="1">
        <f t="array" ref="F912">_xlfn._xlws.FILTER(_xlfn.UNIQUE(options!C912:C921),_xlfn.UNIQUE(options!C912:C921)&lt;&gt;"","")</f>
        <v/>
      </c>
    </row>
    <row r="913" spans="2:6">
      <c r="B913" t="str">
        <v>912,GMC,Acadia,2017,regular unleaded,AUTOMATIC,310,46920,911</v>
      </c>
      <c r="F913" s="5" t="str" cm="1">
        <f t="array" ref="F913">_xlfn._xlws.FILTER(_xlfn.UNIQUE(options!C913:C922),_xlfn.UNIQUE(options!C913:C922)&lt;&gt;"","")</f>
        <v/>
      </c>
    </row>
    <row r="914" spans="2:6">
      <c r="B914" t="str">
        <v>913,GMC,Acadia Limited,2017,regular unleaded,AUTOMATIC,281,45850,|n</v>
      </c>
      <c r="F914" s="5" t="str" cm="1">
        <f t="array" ref="F914">_xlfn._xlws.FILTER(_xlfn.UNIQUE(options!C914:C923),_xlfn.UNIQUE(options!C914:C923)&lt;&gt;"","")</f>
        <v/>
      </c>
    </row>
    <row r="915" spans="2:6">
      <c r="B915" t="str">
        <v>914,GMC,Canyon,2012,regular unleaded,AUTOMATIC,242,31790,|n</v>
      </c>
      <c r="F915" s="5" t="str" cm="1">
        <f t="array" ref="F915">_xlfn._xlws.FILTER(_xlfn.UNIQUE(options!C915:C924),_xlfn.UNIQUE(options!C915:C924)&lt;&gt;"","")</f>
        <v/>
      </c>
    </row>
    <row r="916" spans="2:6">
      <c r="B916" t="str">
        <v>915,GMC,Canyon,2012,regular unleaded,MANUAL,185,17490,|n</v>
      </c>
      <c r="F916" s="5" t="str" cm="1">
        <f t="array" ref="F916">_xlfn._xlws.FILTER(_xlfn.UNIQUE(options!C916:C925),_xlfn.UNIQUE(options!C916:C925)&lt;&gt;"","")</f>
        <v/>
      </c>
    </row>
    <row r="917" spans="2:6">
      <c r="B917" t="str">
        <v>916,GMC,Canyon,2015,regular unleaded,AUTOMATIC,305,37250,|n</v>
      </c>
      <c r="F917" s="5" t="str" cm="1">
        <f t="array" ref="F917">_xlfn._xlws.FILTER(_xlfn.UNIQUE(options!C917:C926),_xlfn.UNIQUE(options!C917:C926)&lt;&gt;"","")</f>
        <v/>
      </c>
    </row>
    <row r="918" spans="2:6">
      <c r="B918" t="str">
        <v>917,GMC,Canyon,2015,regular unleaded,MANUAL,200,22650,|n</v>
      </c>
      <c r="F918" s="5" t="str" cm="1">
        <f t="array" ref="F918">_xlfn._xlws.FILTER(_xlfn.UNIQUE(options!C918:C927),_xlfn.UNIQUE(options!C918:C927)&lt;&gt;"","")</f>
        <v/>
      </c>
    </row>
    <row r="919" spans="2:6">
      <c r="B919" t="str">
        <v>918,GMC,Canyon,2016,regular unleaded,AUTOMATIC,305,38110,|n</v>
      </c>
      <c r="F919" s="5" t="str" cm="1">
        <f t="array" ref="F919">_xlfn._xlws.FILTER(_xlfn.UNIQUE(options!C919:C928),_xlfn.UNIQUE(options!C919:C928)&lt;&gt;"","")</f>
        <v/>
      </c>
    </row>
    <row r="920" spans="2:6">
      <c r="B920" t="str">
        <v>919,GMC,Canyon,2016,regular unleaded,MANUAL,200,23310,|n</v>
      </c>
      <c r="F920" s="5" t="str" cm="1">
        <f t="array" ref="F920">_xlfn._xlws.FILTER(_xlfn.UNIQUE(options!C920:C929),_xlfn.UNIQUE(options!C920:C929)&lt;&gt;"","")</f>
        <v/>
      </c>
    </row>
    <row r="921" spans="2:6">
      <c r="B921" t="str">
        <v>920,GMC,Envoy,2007,regular unleaded,AUTOMATIC,302,37190,|n</v>
      </c>
      <c r="F921" s="5" t="str" cm="1">
        <f t="array" ref="F921">_xlfn._xlws.FILTER(_xlfn.UNIQUE(options!C921:C930),_xlfn.UNIQUE(options!C921:C930)&lt;&gt;"","")</f>
        <v/>
      </c>
    </row>
    <row r="922" spans="2:6">
      <c r="B922" t="str">
        <v>921,GMC,Envoy,2008,regular unleaded,AUTOMATIC,300,37105,920</v>
      </c>
      <c r="F922" s="5" t="str" cm="1">
        <f t="array" ref="F922">_xlfn._xlws.FILTER(_xlfn.UNIQUE(options!C922:C931),_xlfn.UNIQUE(options!C922:C931)&lt;&gt;"","")</f>
        <v/>
      </c>
    </row>
    <row r="923" spans="2:6">
      <c r="B923" t="str">
        <v>922,GMC,Envoy,2009,regular unleaded,AUTOMATIC,300,38670,921</v>
      </c>
      <c r="F923" s="5" t="str" cm="1">
        <f t="array" ref="F923">_xlfn._xlws.FILTER(_xlfn.UNIQUE(options!C923:C932),_xlfn.UNIQUE(options!C923:C932)&lt;&gt;"","")</f>
        <v/>
      </c>
    </row>
    <row r="924" spans="2:6">
      <c r="B924" t="str">
        <v>923,GMC,Envoy XL,2005,regular unleaded,AUTOMATIC,300,40235,|n</v>
      </c>
      <c r="F924" s="5" t="str" cm="1">
        <f t="array" ref="F924">_xlfn._xlws.FILTER(_xlfn.UNIQUE(options!C924:C933),_xlfn.UNIQUE(options!C924:C933)&lt;&gt;"","")</f>
        <v/>
      </c>
    </row>
    <row r="925" spans="2:6">
      <c r="B925" t="str">
        <v>924,GMC,Envoy XL,2006,regular unleaded,AUTOMATIC,300,37600,923</v>
      </c>
      <c r="F925" s="5" t="str" cm="1">
        <f t="array" ref="F925">_xlfn._xlws.FILTER(_xlfn.UNIQUE(options!C925:C934),_xlfn.UNIQUE(options!C925:C934)&lt;&gt;"","")</f>
        <v/>
      </c>
    </row>
    <row r="926" spans="2:6">
      <c r="B926" t="str">
        <v>925,GMC,Envoy XUV,2005,regular unleaded,AUTOMATIC,275,36115,|n</v>
      </c>
      <c r="F926" s="5" t="str" cm="1">
        <f t="array" ref="F926">_xlfn._xlws.FILTER(_xlfn.UNIQUE(options!C926:C935),_xlfn.UNIQUE(options!C926:C935)&lt;&gt;"","")</f>
        <v/>
      </c>
    </row>
    <row r="927" spans="2:6">
      <c r="B927" t="str">
        <v>926,GMC,Safari,2005,regular unleaded,AUTOMATIC,190,26430,|n</v>
      </c>
      <c r="F927" s="5" t="str" cm="1">
        <f t="array" ref="F927">_xlfn._xlws.FILTER(_xlfn.UNIQUE(options!C927:C936),_xlfn.UNIQUE(options!C927:C936)&lt;&gt;"","")</f>
        <v/>
      </c>
    </row>
    <row r="928" spans="2:6">
      <c r="B928" t="str">
        <v>927,GMC,Safari Cargo,2005,regular unleaded,AUTOMATIC,190,25430,|n</v>
      </c>
      <c r="F928" s="5" t="str" cm="1">
        <f t="array" ref="F928">_xlfn._xlws.FILTER(_xlfn.UNIQUE(options!C928:C937),_xlfn.UNIQUE(options!C928:C937)&lt;&gt;"","")</f>
        <v/>
      </c>
    </row>
    <row r="929" spans="2:6">
      <c r="B929" t="str">
        <v>928,GMC,Savana,2014,flex-fuel (unleaded/E85),AUTOMATIC,280,36030,|n</v>
      </c>
      <c r="F929" s="5" t="str" cm="1">
        <f t="array" ref="F929">_xlfn._xlws.FILTER(_xlfn.UNIQUE(options!C929:C938),_xlfn.UNIQUE(options!C929:C938)&lt;&gt;"","")</f>
        <v/>
      </c>
    </row>
    <row r="930" spans="2:6">
      <c r="B930" t="str">
        <v>929,GMC,Savana,2015,flex-fuel (unleaded/E85),AUTOMATIC,285,36700,928</v>
      </c>
      <c r="F930" s="5" t="str" cm="1">
        <f t="array" ref="F930">_xlfn._xlws.FILTER(_xlfn.UNIQUE(options!C930:C939),_xlfn.UNIQUE(options!C930:C939)&lt;&gt;"","")</f>
        <v/>
      </c>
    </row>
    <row r="931" spans="2:6">
      <c r="B931" t="str">
        <v>930,GMC,Savana,2016,flex-fuel (unleaded/E85),AUTOMATIC,285,37500,929</v>
      </c>
      <c r="F931" s="5" t="str" cm="1">
        <f t="array" ref="F931">_xlfn._xlws.FILTER(_xlfn.UNIQUE(options!C931:C940),_xlfn.UNIQUE(options!C931:C940)&lt;&gt;"","")</f>
        <v/>
      </c>
    </row>
    <row r="932" spans="2:6">
      <c r="B932" t="str">
        <v>931,GMC,Savana Cargo,2014,flex-fuel (unleaded/E85),AUTOMATIC,285,33420,|n</v>
      </c>
      <c r="F932" s="5" t="str" cm="1">
        <f t="array" ref="F932">_xlfn._xlws.FILTER(_xlfn.UNIQUE(options!C932:C941),_xlfn.UNIQUE(options!C932:C941)&lt;&gt;"","")</f>
        <v/>
      </c>
    </row>
    <row r="933" spans="2:6">
      <c r="B933" t="str">
        <v>932,GMC,Savana Cargo,2014,regular unleaded,AUTOMATIC,195,27710,|n</v>
      </c>
      <c r="F933" s="5" t="str" cm="1">
        <f t="array" ref="F933">_xlfn._xlws.FILTER(_xlfn.UNIQUE(options!C933:C942),_xlfn.UNIQUE(options!C933:C942)&lt;&gt;"","")</f>
        <v/>
      </c>
    </row>
    <row r="934" spans="2:6">
      <c r="B934" t="str">
        <v>933,GMC,Savana Cargo,2015,flex-fuel (unleaded/E85),AUTOMATIC,285,33760,|n</v>
      </c>
      <c r="F934" s="5" t="str" cm="1">
        <f t="array" ref="F934">_xlfn._xlws.FILTER(_xlfn.UNIQUE(options!C934:C943),_xlfn.UNIQUE(options!C934:C943)&lt;&gt;"","")</f>
        <v/>
      </c>
    </row>
    <row r="935" spans="2:6">
      <c r="B935" t="str">
        <v>934,GMC,Savana Cargo,2016,flex-fuel (unleaded/E85),AUTOMATIC,285,34800,933</v>
      </c>
      <c r="F935" s="5" t="str" cm="1">
        <f t="array" ref="F935">_xlfn._xlws.FILTER(_xlfn.UNIQUE(options!C935:C944),_xlfn.UNIQUE(options!C935:C944)&lt;&gt;"","")</f>
        <v/>
      </c>
    </row>
    <row r="936" spans="2:6">
      <c r="B936" t="str">
        <v>935,GMC,Sierra 1500,2015,flex-fuel (unleaded/E85),AUTOMATIC,285,42935,|n</v>
      </c>
      <c r="F936" s="5" t="str" cm="1">
        <f t="array" ref="F936">_xlfn._xlws.FILTER(_xlfn.UNIQUE(options!C936:C945),_xlfn.UNIQUE(options!C936:C945)&lt;&gt;"","")</f>
        <v/>
      </c>
    </row>
    <row r="937" spans="2:6">
      <c r="B937" t="str">
        <v>936,GMC,Sierra 1500,2015,regular unleaded,AUTOMATIC,355,53115,|n</v>
      </c>
      <c r="F937" s="5" t="str" cm="1">
        <f t="array" ref="F937">_xlfn._xlws.FILTER(_xlfn.UNIQUE(options!C937:C946),_xlfn.UNIQUE(options!C937:C946)&lt;&gt;"","")</f>
        <v/>
      </c>
    </row>
    <row r="938" spans="2:6">
      <c r="B938" t="str">
        <v>937,GMC,Sierra 1500,2016,flex-fuel (unleaded/E85),AUTOMATIC,285,43505,|n</v>
      </c>
      <c r="F938" s="5" t="str" cm="1">
        <f t="array" ref="F938">_xlfn._xlws.FILTER(_xlfn.UNIQUE(options!C938:C947),_xlfn.UNIQUE(options!C938:C947)&lt;&gt;"","")</f>
        <v/>
      </c>
    </row>
    <row r="939" spans="2:6">
      <c r="B939" t="str">
        <v>938,GMC,Sierra 1500,2016,regular unleaded,AUTOMATIC,355,54540,|n</v>
      </c>
      <c r="F939" s="5" t="str" cm="1">
        <f t="array" ref="F939">_xlfn._xlws.FILTER(_xlfn.UNIQUE(options!C939:C948),_xlfn.UNIQUE(options!C939:C948)&lt;&gt;"","")</f>
        <v/>
      </c>
    </row>
    <row r="940" spans="2:6">
      <c r="B940" t="str">
        <v>939,GMC,Sierra 1500,2017,flex-fuel (unleaded/E85),AUTOMATIC,285,43995,|n</v>
      </c>
      <c r="F940" s="5" t="str" cm="1">
        <f t="array" ref="F940">_xlfn._xlws.FILTER(_xlfn.UNIQUE(options!C940:C949),_xlfn.UNIQUE(options!C940:C949)&lt;&gt;"","")</f>
        <v/>
      </c>
    </row>
    <row r="941" spans="2:6">
      <c r="B941" t="str">
        <v>940,GMC,Sierra 1500,2017,regular unleaded,AUTOMATIC,355,55605,|n</v>
      </c>
      <c r="F941" s="5" t="str" cm="1">
        <f t="array" ref="F941">_xlfn._xlws.FILTER(_xlfn.UNIQUE(options!C941:C950),_xlfn.UNIQUE(options!C941:C950)&lt;&gt;"","")</f>
        <v/>
      </c>
    </row>
    <row r="942" spans="2:6">
      <c r="B942" t="str">
        <v>941,GMC,Sierra 1500 Classic,2007,flex-fuel (unleaded/E85),AUTOMATIC,295,35520,|n</v>
      </c>
      <c r="F942" s="5" t="str" cm="1">
        <f t="array" ref="F942">_xlfn._xlws.FILTER(_xlfn.UNIQUE(options!C942:C951),_xlfn.UNIQUE(options!C942:C951)&lt;&gt;"","")</f>
        <v/>
      </c>
    </row>
    <row r="943" spans="2:6">
      <c r="B943" t="str">
        <v>942,GMC,Sierra 1500 Classic,2007,regular unleaded,AUTOMATIC,345,39125,|n</v>
      </c>
      <c r="F943" s="5" t="str" cm="1">
        <f t="array" ref="F943">_xlfn._xlws.FILTER(_xlfn.UNIQUE(options!C943:C952),_xlfn.UNIQUE(options!C943:C952)&lt;&gt;"","")</f>
        <v/>
      </c>
    </row>
    <row r="944" spans="2:6">
      <c r="B944" t="str">
        <v>943,GMC,Sierra 1500 Classic,2007,regular unleaded,MANUAL,195,20750,|n</v>
      </c>
      <c r="F944" s="5" t="str" cm="1">
        <f t="array" ref="F944">_xlfn._xlws.FILTER(_xlfn.UNIQUE(options!C944:C953),_xlfn.UNIQUE(options!C944:C953)&lt;&gt;"","")</f>
        <v/>
      </c>
    </row>
    <row r="945" spans="2:6">
      <c r="B945" t="str">
        <v>944,GMC,Sierra 1500 Hybrid,2011,regular unleaded,AUTOMATIC,332,48575,|n</v>
      </c>
      <c r="F945" s="5" t="str" cm="1">
        <f t="array" ref="F945">_xlfn._xlws.FILTER(_xlfn.UNIQUE(options!C945:C954),_xlfn.UNIQUE(options!C945:C954)&lt;&gt;"","")</f>
        <v/>
      </c>
    </row>
    <row r="946" spans="2:6">
      <c r="B946" t="str">
        <v>945,GMC,Sierra 1500 Hybrid,2012,regular unleaded,AUTOMATIC,332,49990,944</v>
      </c>
      <c r="F946" s="5" t="str" cm="1">
        <f t="array" ref="F946">_xlfn._xlws.FILTER(_xlfn.UNIQUE(options!C946:C955),_xlfn.UNIQUE(options!C946:C955)&lt;&gt;"","")</f>
        <v/>
      </c>
    </row>
    <row r="947" spans="2:6">
      <c r="B947" t="str">
        <v>946,GMC,Sierra 1500 Hybrid,2013,regular unleaded,AUTOMATIC,332,51935,945</v>
      </c>
      <c r="F947" s="5" t="str" cm="1">
        <f t="array" ref="F947">_xlfn._xlws.FILTER(_xlfn.UNIQUE(options!C947:C956),_xlfn.UNIQUE(options!C947:C956)&lt;&gt;"","")</f>
        <v/>
      </c>
    </row>
    <row r="948" spans="2:6">
      <c r="B948" t="str">
        <v>947,GMC,Sierra 1500HD,2006,regular unleaded,AUTOMATIC,300,36525,|n</v>
      </c>
      <c r="F948" s="5" t="str" cm="1">
        <f t="array" ref="F948">_xlfn._xlws.FILTER(_xlfn.UNIQUE(options!C948:C957),_xlfn.UNIQUE(options!C948:C957)&lt;&gt;"","")</f>
        <v/>
      </c>
    </row>
    <row r="949" spans="2:6">
      <c r="B949" t="str">
        <v>948,GMC,Terrain,2015,regular unleaded,AUTOMATIC,182,37240,|n</v>
      </c>
      <c r="F949" s="5" t="str" cm="1">
        <f t="array" ref="F949">_xlfn._xlws.FILTER(_xlfn.UNIQUE(options!C949:C958),_xlfn.UNIQUE(options!C949:C958)&lt;&gt;"","")</f>
        <v/>
      </c>
    </row>
    <row r="950" spans="2:6">
      <c r="B950" t="str">
        <v>949,GMC,Terrain,2016,regular unleaded,AUTOMATIC,182,35725,948</v>
      </c>
      <c r="F950" s="5" t="str" cm="1">
        <f t="array" ref="F950">_xlfn._xlws.FILTER(_xlfn.UNIQUE(options!C950:C959),_xlfn.UNIQUE(options!C950:C959)&lt;&gt;"","")</f>
        <v/>
      </c>
    </row>
    <row r="951" spans="2:6">
      <c r="B951" t="str">
        <v>950,GMC,Terrain,2017,regular unleaded,AUTOMATIC,182,36025,949</v>
      </c>
      <c r="F951" s="5" t="str" cm="1">
        <f t="array" ref="F951">_xlfn._xlws.FILTER(_xlfn.UNIQUE(options!C951:C960),_xlfn.UNIQUE(options!C951:C960)&lt;&gt;"","")</f>
        <v/>
      </c>
    </row>
    <row r="952" spans="2:6">
      <c r="B952" t="str">
        <v>951,GMC,Yukon,2015,flex-fuel (unleaded/E85),AUTOMATIC,355,59225,|n</v>
      </c>
      <c r="F952" s="5" t="str" cm="1">
        <f t="array" ref="F952">_xlfn._xlws.FILTER(_xlfn.UNIQUE(options!C952:C961),_xlfn.UNIQUE(options!C952:C961)&lt;&gt;"","")</f>
        <v/>
      </c>
    </row>
    <row r="953" spans="2:6">
      <c r="B953" t="str">
        <v>952,GMC,Yukon,2015,premium unleaded (recommended),AUTOMATIC,420,67520,|n</v>
      </c>
      <c r="F953" s="5" t="str" cm="1">
        <f t="array" ref="F953">_xlfn._xlws.FILTER(_xlfn.UNIQUE(options!C953:C962),_xlfn.UNIQUE(options!C953:C962)&lt;&gt;"","")</f>
        <v/>
      </c>
    </row>
    <row r="954" spans="2:6">
      <c r="B954" t="str">
        <v>953,GMC,Yukon,2016,flex-fuel (unleaded/E85),AUTOMATIC,355,60000,|n</v>
      </c>
      <c r="F954" s="5" t="str" cm="1">
        <f t="array" ref="F954">_xlfn._xlws.FILTER(_xlfn.UNIQUE(options!C954:C963),_xlfn.UNIQUE(options!C954:C963)&lt;&gt;"","")</f>
        <v/>
      </c>
    </row>
    <row r="955" spans="2:6">
      <c r="B955" t="str">
        <v>954,GMC,Yukon,2016,premium unleaded (recommended),AUTOMATIC,420,68325,|n</v>
      </c>
      <c r="F955" s="5" t="str" cm="1">
        <f t="array" ref="F955">_xlfn._xlws.FILTER(_xlfn.UNIQUE(options!C955:C964),_xlfn.UNIQUE(options!C955:C964)&lt;&gt;"","")</f>
        <v/>
      </c>
    </row>
    <row r="956" spans="2:6">
      <c r="B956" t="str">
        <v>955,GMC,Yukon,2017,flex-fuel (unleaded/E85),AUTOMATIC,355,60315,|n</v>
      </c>
      <c r="F956" s="5" t="str" cm="1">
        <f t="array" ref="F956">_xlfn._xlws.FILTER(_xlfn.UNIQUE(options!C956:C965),_xlfn.UNIQUE(options!C956:C965)&lt;&gt;"","")</f>
        <v/>
      </c>
    </row>
    <row r="957" spans="2:6">
      <c r="B957" t="str">
        <v>956,GMC,Yukon,2017,premium unleaded (recommended),AUTOMATIC,420,68965,|n</v>
      </c>
      <c r="F957" s="5" t="str" cm="1">
        <f t="array" ref="F957">_xlfn._xlws.FILTER(_xlfn.UNIQUE(options!C957:C966),_xlfn.UNIQUE(options!C957:C966)&lt;&gt;"","")</f>
        <v/>
      </c>
    </row>
    <row r="958" spans="2:6">
      <c r="B958" t="str">
        <v>957,GMC,Yukon Hybrid,2011,regular unleaded,AUTOMATIC,332,61770,|n</v>
      </c>
      <c r="F958" s="5" t="str" cm="1">
        <f t="array" ref="F958">_xlfn._xlws.FILTER(_xlfn.UNIQUE(options!C958:C967),_xlfn.UNIQUE(options!C958:C967)&lt;&gt;"","")</f>
        <v/>
      </c>
    </row>
    <row r="959" spans="2:6">
      <c r="B959" t="str">
        <v>958,GMC,Yukon Hybrid,2012,regular unleaded,AUTOMATIC,332,63130,957</v>
      </c>
      <c r="F959" s="5" t="str" cm="1">
        <f t="array" ref="F959">_xlfn._xlws.FILTER(_xlfn.UNIQUE(options!C959:C968),_xlfn.UNIQUE(options!C959:C968)&lt;&gt;"","")</f>
        <v/>
      </c>
    </row>
    <row r="960" spans="2:6">
      <c r="B960" t="str">
        <v>959,GMC,Yukon Hybrid,2013,regular unleaded,AUTOMATIC,332,64805,958</v>
      </c>
      <c r="F960" s="5" t="str" cm="1">
        <f t="array" ref="F960">_xlfn._xlws.FILTER(_xlfn.UNIQUE(options!C960:C969),_xlfn.UNIQUE(options!C960:C969)&lt;&gt;"","")</f>
        <v/>
      </c>
    </row>
    <row r="961" spans="2:6">
      <c r="B961" t="str">
        <v>960,GMC,Yukon XL,2015,flex-fuel (unleaded/E85),AUTOMATIC,355,61925,|n</v>
      </c>
      <c r="F961" s="5" t="str" cm="1">
        <f t="array" ref="F961">_xlfn._xlws.FILTER(_xlfn.UNIQUE(options!C961:C970),_xlfn.UNIQUE(options!C961:C970)&lt;&gt;"","")</f>
        <v/>
      </c>
    </row>
    <row r="962" spans="2:6">
      <c r="B962" t="str">
        <v>961,GMC,Yukon XL,2015,premium unleaded (recommended),AUTOMATIC,420,70220,|n</v>
      </c>
      <c r="F962" s="5" t="str" cm="1">
        <f t="array" ref="F962">_xlfn._xlws.FILTER(_xlfn.UNIQUE(options!C962:C971),_xlfn.UNIQUE(options!C962:C971)&lt;&gt;"","")</f>
        <v/>
      </c>
    </row>
    <row r="963" spans="2:6">
      <c r="B963" t="str">
        <v>962,GMC,Yukon XL,2016,flex-fuel (unleaded/E85),AUTOMATIC,355,62700,|n</v>
      </c>
      <c r="F963" s="5" t="str" cm="1">
        <f t="array" ref="F963">_xlfn._xlws.FILTER(_xlfn.UNIQUE(options!C963:C972),_xlfn.UNIQUE(options!C963:C972)&lt;&gt;"","")</f>
        <v/>
      </c>
    </row>
    <row r="964" spans="2:6">
      <c r="B964" t="str">
        <v>963,GMC,Yukon XL,2016,premium unleaded (recommended),AUTOMATIC,420,71025,|n</v>
      </c>
      <c r="F964" s="5" t="str" cm="1">
        <f t="array" ref="F964">_xlfn._xlws.FILTER(_xlfn.UNIQUE(options!C964:C973),_xlfn.UNIQUE(options!C964:C973)&lt;&gt;"","")</f>
        <v/>
      </c>
    </row>
    <row r="965" spans="2:6">
      <c r="B965" t="str">
        <v>964,GMC,Yukon XL,2017,flex-fuel (unleaded/E85),AUTOMATIC,355,63015,|n</v>
      </c>
      <c r="F965" s="5" t="str" cm="1">
        <f t="array" ref="F965">_xlfn._xlws.FILTER(_xlfn.UNIQUE(options!C965:C974),_xlfn.UNIQUE(options!C965:C974)&lt;&gt;"","")</f>
        <v/>
      </c>
    </row>
    <row r="966" spans="2:6">
      <c r="B966" t="str">
        <v>965,GMC,Yukon XL,2017,premium unleaded (recommended),AUTOMATIC,420,71665,|n</v>
      </c>
      <c r="F966" s="5" t="str" cm="1">
        <f t="array" ref="F966">_xlfn._xlws.FILTER(_xlfn.UNIQUE(options!C966:C975),_xlfn.UNIQUE(options!C966:C975)&lt;&gt;"","")</f>
        <v/>
      </c>
    </row>
    <row r="967" spans="2:6">
      <c r="B967" t="str">
        <v>966,Honda,Accord,2015,regular unleaded,AUTOMATIC,278,33630,|n</v>
      </c>
      <c r="F967" s="5" t="str" cm="1">
        <f t="array" ref="F967">_xlfn._xlws.FILTER(_xlfn.UNIQUE(options!C967:C976),_xlfn.UNIQUE(options!C967:C976)&lt;&gt;"","")</f>
        <v/>
      </c>
    </row>
    <row r="968" spans="2:6">
      <c r="B968" t="str">
        <v>967,Honda,Accord,2015,regular unleaded,MANUAL,278,32550,|n</v>
      </c>
      <c r="F968" s="5" t="str" cm="1">
        <f t="array" ref="F968">_xlfn._xlws.FILTER(_xlfn.UNIQUE(options!C968:C977),_xlfn.UNIQUE(options!C968:C977)&lt;&gt;"","")</f>
        <v/>
      </c>
    </row>
    <row r="969" spans="2:6">
      <c r="B969" t="str">
        <v>968,Honda,Accord,2016,regular unleaded,AUTOMATIC,278,34680,|n</v>
      </c>
      <c r="F969" s="5" t="str" cm="1">
        <f t="array" ref="F969">_xlfn._xlws.FILTER(_xlfn.UNIQUE(options!C969:C978),_xlfn.UNIQUE(options!C969:C978)&lt;&gt;"","")</f>
        <v/>
      </c>
    </row>
    <row r="970" spans="2:6">
      <c r="B970" t="str">
        <v>969,Honda,Accord,2016,regular unleaded,MANUAL,278,31025,|n</v>
      </c>
      <c r="F970" s="5" t="str" cm="1">
        <f t="array" ref="F970">_xlfn._xlws.FILTER(_xlfn.UNIQUE(options!C970:C979),_xlfn.UNIQUE(options!C970:C979)&lt;&gt;"","")</f>
        <v/>
      </c>
    </row>
    <row r="971" spans="2:6">
      <c r="B971" t="str">
        <v>970,Honda,Accord,2017,regular unleaded,AUTOMATIC,278,34830,|n</v>
      </c>
      <c r="F971" s="5" t="str" cm="1">
        <f t="array" ref="F971">_xlfn._xlws.FILTER(_xlfn.UNIQUE(options!C971:C980),_xlfn.UNIQUE(options!C971:C980)&lt;&gt;"","")</f>
        <v/>
      </c>
    </row>
    <row r="972" spans="2:6">
      <c r="B972" t="str">
        <v>971,Honda,Accord,2017,regular unleaded,MANUAL,278,31175,|n</v>
      </c>
      <c r="F972" s="5" t="str" cm="1">
        <f t="array" ref="F972">_xlfn._xlws.FILTER(_xlfn.UNIQUE(options!C972:C981),_xlfn.UNIQUE(options!C972:C981)&lt;&gt;"","")</f>
        <v/>
      </c>
    </row>
    <row r="973" spans="2:6">
      <c r="B973" t="str">
        <v>972,Honda,Accord Crosstour,2010,regular unleaded,AUTOMATIC,271,36220,|n</v>
      </c>
      <c r="F973" s="5" t="str" cm="1">
        <f t="array" ref="F973">_xlfn._xlws.FILTER(_xlfn.UNIQUE(options!C973:C982),_xlfn.UNIQUE(options!C973:C982)&lt;&gt;"","")</f>
        <v/>
      </c>
    </row>
    <row r="974" spans="2:6">
      <c r="B974" t="str">
        <v>973,Honda,Accord Crosstour,2011,regular unleaded,AUTOMATIC,271,36540,972</v>
      </c>
      <c r="F974" s="5" t="str" cm="1">
        <f t="array" ref="F974">_xlfn._xlws.FILTER(_xlfn.UNIQUE(options!C974:C983),_xlfn.UNIQUE(options!C974:C983)&lt;&gt;"","")</f>
        <v/>
      </c>
    </row>
    <row r="975" spans="2:6">
      <c r="B975" t="str">
        <v>974,Honda,Accord Hybrid,2014,regular unleaded,AUTOMATIC,195,34905,|n</v>
      </c>
      <c r="F975" s="5" t="str" cm="1">
        <f t="array" ref="F975">_xlfn._xlws.FILTER(_xlfn.UNIQUE(options!C975:C984),_xlfn.UNIQUE(options!C975:C984)&lt;&gt;"","")</f>
        <v/>
      </c>
    </row>
    <row r="976" spans="2:6">
      <c r="B976" t="str">
        <v>975,Honda,Accord Hybrid,2015,regular unleaded,AUTOMATIC,196,35055,974</v>
      </c>
      <c r="F976" s="5" t="str" cm="1">
        <f t="array" ref="F976">_xlfn._xlws.FILTER(_xlfn.UNIQUE(options!C976:C985),_xlfn.UNIQUE(options!C976:C985)&lt;&gt;"","")</f>
        <v/>
      </c>
    </row>
    <row r="977" spans="2:6">
      <c r="B977" t="str">
        <v>976,Honda,Accord Hybrid,2017,regular unleaded,AUTOMATIC,212,35955,975</v>
      </c>
      <c r="F977" s="5" t="str" cm="1">
        <f t="array" ref="F977">_xlfn._xlws.FILTER(_xlfn.UNIQUE(options!C977:C986),_xlfn.UNIQUE(options!C977:C986)&lt;&gt;"","")</f>
        <v/>
      </c>
    </row>
    <row r="978" spans="2:6">
      <c r="B978" t="str">
        <v>977,Honda,Accord Plug-In Hybrid,2014,regular unleaded,AUTOMATIC,196,39780,|n</v>
      </c>
      <c r="F978" s="5" t="str" cm="1">
        <f t="array" ref="F978">_xlfn._xlws.FILTER(_xlfn.UNIQUE(options!C978:C987),_xlfn.UNIQUE(options!C978:C987)&lt;&gt;"","")</f>
        <v/>
      </c>
    </row>
    <row r="979" spans="2:6">
      <c r="B979" t="str">
        <v>978,Honda,Civic,2015,premium unleaded (required),MANUAL,205,24590,|n</v>
      </c>
      <c r="F979" s="5" t="str" cm="1">
        <f t="array" ref="F979">_xlfn._xlws.FILTER(_xlfn.UNIQUE(options!C979:C988),_xlfn.UNIQUE(options!C979:C988)&lt;&gt;"","")</f>
        <v/>
      </c>
    </row>
    <row r="980" spans="2:6">
      <c r="B980" t="str">
        <v>979,Honda,Civic,2015,regular unleaded,AUTOMATIC,110,29390,|n</v>
      </c>
      <c r="F980" s="5" t="str" cm="1">
        <f t="array" ref="F980">_xlfn._xlws.FILTER(_xlfn.UNIQUE(options!C980:C989),_xlfn.UNIQUE(options!C980:C989)&lt;&gt;"","")</f>
        <v/>
      </c>
    </row>
    <row r="981" spans="2:6">
      <c r="B981" t="str">
        <v>980,Honda,Civic,2015,regular unleaded,MANUAL,143,20390,|n</v>
      </c>
      <c r="F981" s="5" t="str" cm="1">
        <f t="array" ref="F981">_xlfn._xlws.FILTER(_xlfn.UNIQUE(options!C981:C990),_xlfn.UNIQUE(options!C981:C990)&lt;&gt;"","")</f>
        <v/>
      </c>
    </row>
    <row r="982" spans="2:6">
      <c r="B982" t="str">
        <v>981,Honda,Civic,2016,regular unleaded,AUTOMATIC,174,26500,|n</v>
      </c>
      <c r="F982" s="5" t="str" cm="1">
        <f t="array" ref="F982">_xlfn._xlws.FILTER(_xlfn.UNIQUE(options!C982:C991),_xlfn.UNIQUE(options!C982:C991)&lt;&gt;"","")</f>
        <v/>
      </c>
    </row>
    <row r="983" spans="2:6">
      <c r="B983" t="str">
        <v>982,Honda,Civic,2016,regular unleaded,MANUAL,158,19050,|n</v>
      </c>
      <c r="F983" s="5" t="str" cm="1">
        <f t="array" ref="F983">_xlfn._xlws.FILTER(_xlfn.UNIQUE(options!C983:C992),_xlfn.UNIQUE(options!C983:C992)&lt;&gt;"","")</f>
        <v/>
      </c>
    </row>
    <row r="984" spans="2:6">
      <c r="B984" t="str">
        <v>983,Honda,Civic,2017,premium unleaded (recommended),AUTOMATIC,180,22100,|n</v>
      </c>
      <c r="F984" s="5" t="str" cm="1">
        <f t="array" ref="F984">_xlfn._xlws.FILTER(_xlfn.UNIQUE(options!C984:C993),_xlfn.UNIQUE(options!C984:C993)&lt;&gt;"","")</f>
        <v/>
      </c>
    </row>
    <row r="985" spans="2:6">
      <c r="B985" t="str">
        <v>984,Honda,Civic,2017,premium unleaded (recommended),MANUAL,180,21300,|n</v>
      </c>
      <c r="F985" s="5" t="str" cm="1">
        <f t="array" ref="F985">_xlfn._xlws.FILTER(_xlfn.UNIQUE(options!C985:C994),_xlfn.UNIQUE(options!C985:C994)&lt;&gt;"","")</f>
        <v/>
      </c>
    </row>
    <row r="986" spans="2:6">
      <c r="B986" t="str">
        <v>985,Honda,Civic,2017,regular unleaded,AUTOMATIC,174,26600,|n</v>
      </c>
      <c r="F986" s="5" t="str" cm="1">
        <f t="array" ref="F986">_xlfn._xlws.FILTER(_xlfn.UNIQUE(options!C986:C995),_xlfn.UNIQUE(options!C986:C995)&lt;&gt;"","")</f>
        <v/>
      </c>
    </row>
    <row r="987" spans="2:6">
      <c r="B987" t="str">
        <v>986,Honda,Civic,2017,regular unleaded,MANUAL,174,21600,|n</v>
      </c>
      <c r="F987" s="5" t="str" cm="1">
        <f t="array" ref="F987">_xlfn._xlws.FILTER(_xlfn.UNIQUE(options!C987:C996),_xlfn.UNIQUE(options!C987:C996)&lt;&gt;"","")</f>
        <v/>
      </c>
    </row>
    <row r="988" spans="2:6">
      <c r="B988" t="str">
        <v>987,Honda,Crosstour,2013,regular unleaded,AUTOMATIC,278,37090,|n</v>
      </c>
      <c r="F988" s="5" t="str" cm="1">
        <f t="array" ref="F988">_xlfn._xlws.FILTER(_xlfn.UNIQUE(options!C988:C997),_xlfn.UNIQUE(options!C988:C997)&lt;&gt;"","")</f>
        <v/>
      </c>
    </row>
    <row r="989" spans="2:6">
      <c r="B989" t="str">
        <v>988,Honda,Crosstour,2014,regular unleaded,AUTOMATIC,278,37240,987</v>
      </c>
      <c r="F989" s="5" t="str" cm="1">
        <f t="array" ref="F989">_xlfn._xlws.FILTER(_xlfn.UNIQUE(options!C989:C998),_xlfn.UNIQUE(options!C989:C998)&lt;&gt;"","")</f>
        <v/>
      </c>
    </row>
    <row r="990" spans="2:6">
      <c r="B990" t="str">
        <v>989,Honda,Crosstour,2015,regular unleaded,AUTOMATIC,278,37390,988</v>
      </c>
      <c r="F990" s="5" t="str" cm="1">
        <f t="array" ref="F990">_xlfn._xlws.FILTER(_xlfn.UNIQUE(options!C990:C999),_xlfn.UNIQUE(options!C990:C999)&lt;&gt;"","")</f>
        <v/>
      </c>
    </row>
    <row r="991" spans="2:6">
      <c r="B991" t="str">
        <v>990,Honda,CR-V,2014,regular unleaded,AUTOMATIC,185,30620,|n</v>
      </c>
      <c r="F991" s="5" t="str" cm="1">
        <f t="array" ref="F991">_xlfn._xlws.FILTER(_xlfn.UNIQUE(options!C991:C1000),_xlfn.UNIQUE(options!C991:C1000)&lt;&gt;"","")</f>
        <v/>
      </c>
    </row>
    <row r="992" spans="2:6">
      <c r="B992" t="str">
        <v>991,Honda,CR-V,2015,regular unleaded,AUTOMATIC,185,32895,990</v>
      </c>
      <c r="F992" s="5" t="str" cm="1">
        <f t="array" ref="F992">_xlfn._xlws.FILTER(_xlfn.UNIQUE(options!C992:C1001),_xlfn.UNIQUE(options!C992:C1001)&lt;&gt;"","")</f>
        <v/>
      </c>
    </row>
    <row r="993" spans="2:6">
      <c r="B993" t="str">
        <v>992,Honda,CR-V,2016,regular unleaded,AUTOMATIC,185,33395,991</v>
      </c>
      <c r="F993" s="5" t="str" cm="1">
        <f t="array" ref="F993">_xlfn._xlws.FILTER(_xlfn.UNIQUE(options!C993:C1002),_xlfn.UNIQUE(options!C993:C1002)&lt;&gt;"","")</f>
        <v/>
      </c>
    </row>
    <row r="994" spans="2:6">
      <c r="B994" t="str">
        <v>993,Honda,CR-Z,2014,regular unleaded,AUTOMATIC,130,23990,|n</v>
      </c>
      <c r="F994" s="5" t="str" cm="1">
        <f t="array" ref="F994">_xlfn._xlws.FILTER(_xlfn.UNIQUE(options!C994:C1003),_xlfn.UNIQUE(options!C994:C1003)&lt;&gt;"","")</f>
        <v/>
      </c>
    </row>
    <row r="995" spans="2:6">
      <c r="B995" t="str">
        <v>994,Honda,CR-Z,2014,regular unleaded,MANUAL,130,23340,|n</v>
      </c>
      <c r="F995" s="5" t="str" cm="1">
        <f t="array" ref="F995">_xlfn._xlws.FILTER(_xlfn.UNIQUE(options!C995:C1004),_xlfn.UNIQUE(options!C995:C1004)&lt;&gt;"","")</f>
        <v/>
      </c>
    </row>
    <row r="996" spans="2:6">
      <c r="B996" t="str">
        <v>995,Honda,CR-Z,2015,regular unleaded,AUTOMATIC,130,24140,|n</v>
      </c>
      <c r="F996" s="5" t="str" cm="1">
        <f t="array" ref="F996">_xlfn._xlws.FILTER(_xlfn.UNIQUE(options!C996:C1005),_xlfn.UNIQUE(options!C996:C1005)&lt;&gt;"","")</f>
        <v/>
      </c>
    </row>
    <row r="997" spans="2:6">
      <c r="B997" t="str">
        <v>996,Honda,CR-Z,2015,regular unleaded,MANUAL,130,23490,|n</v>
      </c>
      <c r="F997" s="5" t="str" cm="1">
        <f t="array" ref="F997">_xlfn._xlws.FILTER(_xlfn.UNIQUE(options!C997:C1006),_xlfn.UNIQUE(options!C997:C1006)&lt;&gt;"","")</f>
        <v/>
      </c>
    </row>
    <row r="998" spans="2:6">
      <c r="B998" t="str">
        <v>997,Honda,CR-Z,2016,regular unleaded,AUTOMATIC,130,25090,|n</v>
      </c>
      <c r="F998" s="5" t="str" cm="1">
        <f t="array" ref="F998">_xlfn._xlws.FILTER(_xlfn.UNIQUE(options!C998:C1007),_xlfn.UNIQUE(options!C998:C1007)&lt;&gt;"","")</f>
        <v/>
      </c>
    </row>
    <row r="999" spans="2:6">
      <c r="B999" t="str">
        <v>998,Honda,CR-Z,2016,regular unleaded,MANUAL,130,24440,|n</v>
      </c>
      <c r="F999" s="5" t="str" cm="1">
        <f t="array" ref="F999">_xlfn._xlws.FILTER(_xlfn.UNIQUE(options!C999:C1008),_xlfn.UNIQUE(options!C999:C1008)&lt;&gt;"","")</f>
        <v/>
      </c>
    </row>
    <row r="1000" spans="2:6">
      <c r="B1000" t="str">
        <v>999,Honda,Element,2009,regular unleaded,AUTOMATIC,166,25770,|n</v>
      </c>
      <c r="F1000" s="5" t="str" cm="1">
        <f t="array" ref="F1000">_xlfn._xlws.FILTER(_xlfn.UNIQUE(options!C1000:C1009),_xlfn.UNIQUE(options!C1000:C1009)&lt;&gt;"","")</f>
        <v/>
      </c>
    </row>
    <row r="1001" spans="2:6">
      <c r="B1001" t="str">
        <v>1000,Honda,Element,2009,regular unleaded,MANUAL,166,23270,|n</v>
      </c>
      <c r="F1001" s="5" t="str" cm="1">
        <f t="array" ref="F1001">_xlfn._xlws.FILTER(_xlfn.UNIQUE(options!C1001:C1010),_xlfn.UNIQUE(options!C1001:C1010)&lt;&gt;"","")</f>
        <v/>
      </c>
    </row>
    <row r="1002" spans="2:6">
      <c r="B1002" t="str">
        <v>1001,Honda,Element,2010,regular unleaded,AUTOMATIC,166,25585,|n</v>
      </c>
      <c r="F1002" s="5" t="str" cm="1">
        <f t="array" ref="F1002">_xlfn._xlws.FILTER(_xlfn.UNIQUE(options!C1002:C1011),_xlfn.UNIQUE(options!C1002:C1011)&lt;&gt;"","")</f>
        <v/>
      </c>
    </row>
    <row r="1003" spans="2:6">
      <c r="B1003" t="str">
        <v>1002,Honda,Element,2011,regular unleaded,AUTOMATIC,166,24185,1001</v>
      </c>
      <c r="F1003" s="5" t="str" cm="1">
        <f t="array" ref="F1003">_xlfn._xlws.FILTER(_xlfn.UNIQUE(options!C1003:C1012),_xlfn.UNIQUE(options!C1003:C1012)&lt;&gt;"","")</f>
        <v/>
      </c>
    </row>
    <row r="1004" spans="2:6">
      <c r="B1004" t="str">
        <v>1003,Honda,Fit,2015,regular unleaded,AUTOMATIC,130,20925,|n</v>
      </c>
      <c r="F1004" s="5" t="str" cm="1">
        <f t="array" ref="F1004">_xlfn._xlws.FILTER(_xlfn.UNIQUE(options!C1004:C1013),_xlfn.UNIQUE(options!C1004:C1013)&lt;&gt;"","")</f>
        <v/>
      </c>
    </row>
    <row r="1005" spans="2:6">
      <c r="B1005" t="str">
        <v>1004,Honda,Fit,2015,regular unleaded,MANUAL,130,17560,|n</v>
      </c>
      <c r="F1005" s="5" t="str" cm="1">
        <f t="array" ref="F1005">_xlfn._xlws.FILTER(_xlfn.UNIQUE(options!C1005:C1014),_xlfn.UNIQUE(options!C1005:C1014)&lt;&gt;"","")</f>
        <v/>
      </c>
    </row>
    <row r="1006" spans="2:6">
      <c r="B1006" t="str">
        <v>1005,Honda,Fit,2016,regular unleaded,AUTOMATIC,130,21165,|n</v>
      </c>
      <c r="F1006" s="5" t="str" cm="1">
        <f t="array" ref="F1006">_xlfn._xlws.FILTER(_xlfn.UNIQUE(options!C1006:C1015),_xlfn.UNIQUE(options!C1006:C1015)&lt;&gt;"","")</f>
        <v/>
      </c>
    </row>
    <row r="1007" spans="2:6">
      <c r="B1007" t="str">
        <v>1006,Honda,Fit,2016,regular unleaded,MANUAL,130,17800,|n</v>
      </c>
      <c r="F1007" s="5" t="str" cm="1">
        <f t="array" ref="F1007">_xlfn._xlws.FILTER(_xlfn.UNIQUE(options!C1007:C1016),_xlfn.UNIQUE(options!C1007:C1016)&lt;&gt;"","")</f>
        <v/>
      </c>
    </row>
    <row r="1008" spans="2:6">
      <c r="B1008" t="str">
        <v>1007,Honda,Fit,2017,regular unleaded,AUTOMATIC,130,21265,|n</v>
      </c>
      <c r="F1008" s="5" t="str" cm="1">
        <f t="array" ref="F1008">_xlfn._xlws.FILTER(_xlfn.UNIQUE(options!C1008:C1017),_xlfn.UNIQUE(options!C1008:C1017)&lt;&gt;"","")</f>
        <v/>
      </c>
    </row>
    <row r="1009" spans="2:6">
      <c r="B1009" t="str">
        <v>1008,Honda,Fit,2017,regular unleaded,MANUAL,130,17900,|n</v>
      </c>
      <c r="F1009" s="5" t="str" cm="1">
        <f t="array" ref="F1009">_xlfn._xlws.FILTER(_xlfn.UNIQUE(options!C1009:C1018),_xlfn.UNIQUE(options!C1009:C1018)&lt;&gt;"","")</f>
        <v/>
      </c>
    </row>
    <row r="1010" spans="2:6">
      <c r="B1010" t="str">
        <v>1009,Honda,Fit EV,2013,electric,DIRECT_DRIVE,136,36625,|n</v>
      </c>
      <c r="F1010" s="5" t="str" cm="1">
        <f t="array" ref="F1010">_xlfn._xlws.FILTER(_xlfn.UNIQUE(options!C1010:C1019),_xlfn.UNIQUE(options!C1010:C1019)&lt;&gt;"","")</f>
        <v/>
      </c>
    </row>
    <row r="1011" spans="2:6">
      <c r="B1011" t="str">
        <v>1010,Honda,Fit EV,2014,electric,DIRECT_DRIVE,136,36625,1009</v>
      </c>
      <c r="F1011" s="5" t="str" cm="1">
        <f t="array" ref="F1011">_xlfn._xlws.FILTER(_xlfn.UNIQUE(options!C1011:C1020),_xlfn.UNIQUE(options!C1011:C1020)&lt;&gt;"","")</f>
        <v/>
      </c>
    </row>
    <row r="1012" spans="2:6">
      <c r="B1012" t="str">
        <v>1011,Honda,HR-V,2016,regular unleaded,AUTOMATIC,141,25990,|n</v>
      </c>
      <c r="F1012" s="5" t="str" cm="1">
        <f t="array" ref="F1012">_xlfn._xlws.FILTER(_xlfn.UNIQUE(options!C1012:C1021),_xlfn.UNIQUE(options!C1012:C1021)&lt;&gt;"","")</f>
        <v/>
      </c>
    </row>
    <row r="1013" spans="2:6">
      <c r="B1013" t="str">
        <v>1012,Honda,HR-V,2016,regular unleaded,MANUAL,141,21265,|n</v>
      </c>
      <c r="F1013" s="5" t="str" cm="1">
        <f t="array" ref="F1013">_xlfn._xlws.FILTER(_xlfn.UNIQUE(options!C1013:C1022),_xlfn.UNIQUE(options!C1013:C1022)&lt;&gt;"","")</f>
        <v/>
      </c>
    </row>
    <row r="1014" spans="2:6">
      <c r="B1014" t="str">
        <v>1013,Honda,HR-V,2017,regular unleaded,AUTOMATIC,141,26140,|n</v>
      </c>
      <c r="F1014" s="5" t="str" cm="1">
        <f t="array" ref="F1014">_xlfn._xlws.FILTER(_xlfn.UNIQUE(options!C1014:C1023),_xlfn.UNIQUE(options!C1014:C1023)&lt;&gt;"","")</f>
        <v/>
      </c>
    </row>
    <row r="1015" spans="2:6">
      <c r="B1015" t="str">
        <v>1014,Honda,HR-V,2017,regular unleaded,MANUAL,141,21415,|n</v>
      </c>
      <c r="F1015" s="5" t="str" cm="1">
        <f t="array" ref="F1015">_xlfn._xlws.FILTER(_xlfn.UNIQUE(options!C1015:C1024),_xlfn.UNIQUE(options!C1015:C1024)&lt;&gt;"","")</f>
        <v/>
      </c>
    </row>
    <row r="1016" spans="2:6">
      <c r="B1016" t="str">
        <v>1015,Honda,Insight,2012,regular unleaded,AUTOMATIC,98,23690,|n</v>
      </c>
      <c r="F1016" s="5" t="str" cm="1">
        <f t="array" ref="F1016">_xlfn._xlws.FILTER(_xlfn.UNIQUE(options!C1016:C1025),_xlfn.UNIQUE(options!C1016:C1025)&lt;&gt;"","")</f>
        <v/>
      </c>
    </row>
    <row r="1017" spans="2:6">
      <c r="B1017" t="str">
        <v>1016,Honda,Insight,2013,regular unleaded,AUTOMATIC,98,23790,1015</v>
      </c>
      <c r="F1017" s="5" t="str" cm="1">
        <f t="array" ref="F1017">_xlfn._xlws.FILTER(_xlfn.UNIQUE(options!C1017:C1026),_xlfn.UNIQUE(options!C1017:C1026)&lt;&gt;"","")</f>
        <v/>
      </c>
    </row>
    <row r="1018" spans="2:6">
      <c r="B1018" t="str">
        <v>1017,Honda,Insight,2014,regular unleaded,AUTOMATIC,98,23915,1016</v>
      </c>
      <c r="F1018" s="5" t="str" cm="1">
        <f t="array" ref="F1018">_xlfn._xlws.FILTER(_xlfn.UNIQUE(options!C1018:C1027),_xlfn.UNIQUE(options!C1018:C1027)&lt;&gt;"","")</f>
        <v/>
      </c>
    </row>
    <row r="1019" spans="2:6">
      <c r="B1019" t="str">
        <v>1018,Honda,Odyssey,2015,regular unleaded,AUTOMATIC,248,44600,|n</v>
      </c>
      <c r="F1019" s="5" t="str" cm="1">
        <f t="array" ref="F1019">_xlfn._xlws.FILTER(_xlfn.UNIQUE(options!C1019:C1028),_xlfn.UNIQUE(options!C1019:C1028)&lt;&gt;"","")</f>
        <v/>
      </c>
    </row>
    <row r="1020" spans="2:6">
      <c r="B1020" t="str">
        <v>1019,Honda,Odyssey,2016,regular unleaded,AUTOMATIC,248,44875,1018</v>
      </c>
      <c r="F1020" s="5" t="str" cm="1">
        <f t="array" ref="F1020">_xlfn._xlws.FILTER(_xlfn.UNIQUE(options!C1020:C1029),_xlfn.UNIQUE(options!C1020:C1029)&lt;&gt;"","")</f>
        <v/>
      </c>
    </row>
    <row r="1021" spans="2:6">
      <c r="B1021" t="str">
        <v>1020,Honda,Pilot,2015,regular unleaded,AUTOMATIC,250,41620,|n</v>
      </c>
      <c r="F1021" s="5" t="str" cm="1">
        <f t="array" ref="F1021">_xlfn._xlws.FILTER(_xlfn.UNIQUE(options!C1021:C1030),_xlfn.UNIQUE(options!C1021:C1030)&lt;&gt;"","")</f>
        <v/>
      </c>
    </row>
    <row r="1022" spans="2:6">
      <c r="B1022" t="str">
        <v>1021,Honda,Pilot,2016,regular unleaded,AUTOMATIC,280,46570,1020</v>
      </c>
      <c r="F1022" s="5" t="str" cm="1">
        <f t="array" ref="F1022">_xlfn._xlws.FILTER(_xlfn.UNIQUE(options!C1022:C1031),_xlfn.UNIQUE(options!C1022:C1031)&lt;&gt;"","")</f>
        <v/>
      </c>
    </row>
    <row r="1023" spans="2:6">
      <c r="B1023" t="str">
        <v>1022,Honda,Pilot,2017,regular unleaded,AUTOMATIC,280,47070,1021</v>
      </c>
      <c r="F1023" s="5" t="str" cm="1">
        <f t="array" ref="F1023">_xlfn._xlws.FILTER(_xlfn.UNIQUE(options!C1023:C1032),_xlfn.UNIQUE(options!C1023:C1032)&lt;&gt;"","")</f>
        <v/>
      </c>
    </row>
    <row r="1024" spans="2:6">
      <c r="B1024" t="str">
        <v>1023,Honda,Ridgeline,2013,regular unleaded,AUTOMATIC,250,37380,|n</v>
      </c>
      <c r="F1024" s="5" t="str" cm="1">
        <f t="array" ref="F1024">_xlfn._xlws.FILTER(_xlfn.UNIQUE(options!C1024:C1033),_xlfn.UNIQUE(options!C1024:C1033)&lt;&gt;"","")</f>
        <v/>
      </c>
    </row>
    <row r="1025" spans="2:6">
      <c r="B1025" t="str">
        <v>1024,Honda,Ridgeline,2014,regular unleaded,AUTOMATIC,250,37505,1023</v>
      </c>
      <c r="F1025" s="5" t="str" cm="1">
        <f t="array" ref="F1025">_xlfn._xlws.FILTER(_xlfn.UNIQUE(options!C1025:C1034),_xlfn.UNIQUE(options!C1025:C1034)&lt;&gt;"","")</f>
        <v/>
      </c>
    </row>
    <row r="1026" spans="2:6">
      <c r="B1026" t="str">
        <v>1025,Honda,Ridgeline,2017,regular unleaded,AUTOMATIC,280,42870,1024</v>
      </c>
      <c r="F1026" s="5" t="str" cm="1">
        <f t="array" ref="F1026">_xlfn._xlws.FILTER(_xlfn.UNIQUE(options!C1026:C1035),_xlfn.UNIQUE(options!C1026:C1035)&lt;&gt;"","")</f>
        <v/>
      </c>
    </row>
    <row r="1027" spans="2:6">
      <c r="B1027" t="str">
        <v>1026,Honda,S2000,2007,premium unleaded (required),MANUAL,237,34250,|n</v>
      </c>
      <c r="F1027" s="5" t="str" cm="1">
        <f t="array" ref="F1027">_xlfn._xlws.FILTER(_xlfn.UNIQUE(options!C1027:C1036),_xlfn.UNIQUE(options!C1027:C1036)&lt;&gt;"","")</f>
        <v/>
      </c>
    </row>
    <row r="1028" spans="2:6">
      <c r="B1028" t="str">
        <v>1027,Honda,S2000,2008,premium unleaded (required),MANUAL,237,37300,1026</v>
      </c>
      <c r="F1028" s="5" t="str" cm="1">
        <f t="array" ref="F1028">_xlfn._xlws.FILTER(_xlfn.UNIQUE(options!C1028:C1037),_xlfn.UNIQUE(options!C1028:C1037)&lt;&gt;"","")</f>
        <v/>
      </c>
    </row>
    <row r="1029" spans="2:6">
      <c r="B1029" t="str">
        <v>1028,Honda,S2000,2009,premium unleaded (required),MANUAL,237,37995,1027</v>
      </c>
      <c r="F1029" s="5" t="str" cm="1">
        <f t="array" ref="F1029">_xlfn._xlws.FILTER(_xlfn.UNIQUE(options!C1029:C1038),_xlfn.UNIQUE(options!C1029:C1038)&lt;&gt;"","")</f>
        <v/>
      </c>
    </row>
    <row r="1030" spans="2:6">
      <c r="B1030" t="str">
        <v>1029,HUMMER,H3,2008,regular unleaded,AUTOMATIC,300,39560,|n</v>
      </c>
      <c r="F1030" s="5" t="str" cm="1">
        <f t="array" ref="F1030">_xlfn._xlws.FILTER(_xlfn.UNIQUE(options!C1030:C1039),_xlfn.UNIQUE(options!C1030:C1039)&lt;&gt;"","")</f>
        <v/>
      </c>
    </row>
    <row r="1031" spans="2:6">
      <c r="B1031" t="str">
        <v>1030,HUMMER,H3,2008,regular unleaded,MANUAL,242,39290,|n</v>
      </c>
      <c r="F1031" s="5" t="str" cm="1">
        <f t="array" ref="F1031">_xlfn._xlws.FILTER(_xlfn.UNIQUE(options!C1031:C1040),_xlfn.UNIQUE(options!C1031:C1040)&lt;&gt;"","")</f>
        <v/>
      </c>
    </row>
    <row r="1032" spans="2:6">
      <c r="B1032" t="str">
        <v>1031,HUMMER,H3,2009,regular unleaded,AUTOMATIC,242,43130,|n</v>
      </c>
      <c r="F1032" s="5" t="str" cm="1">
        <f t="array" ref="F1032">_xlfn._xlws.FILTER(_xlfn.UNIQUE(options!C1032:C1041),_xlfn.UNIQUE(options!C1032:C1041)&lt;&gt;"","")</f>
        <v/>
      </c>
    </row>
    <row r="1033" spans="2:6">
      <c r="B1033" t="str">
        <v>1032,HUMMER,H3,2009,regular unleaded,MANUAL,242,33390,|n</v>
      </c>
      <c r="F1033" s="5" t="str" cm="1">
        <f t="array" ref="F1033">_xlfn._xlws.FILTER(_xlfn.UNIQUE(options!C1033:C1042),_xlfn.UNIQUE(options!C1033:C1042)&lt;&gt;"","")</f>
        <v/>
      </c>
    </row>
    <row r="1034" spans="2:6">
      <c r="B1034" t="str">
        <v>1033,HUMMER,H3,2010,flex-fuel (unleaded/E85),AUTOMATIC,300,41705,|n</v>
      </c>
      <c r="F1034" s="5" t="str" cm="1">
        <f t="array" ref="F1034">_xlfn._xlws.FILTER(_xlfn.UNIQUE(options!C1034:C1043),_xlfn.UNIQUE(options!C1034:C1043)&lt;&gt;"","")</f>
        <v/>
      </c>
    </row>
    <row r="1035" spans="2:6">
      <c r="B1035" t="str">
        <v>1034,HUMMER,H3,2010,regular unleaded,AUTOMATIC,239,38365,|n</v>
      </c>
      <c r="F1035" s="5" t="str" cm="1">
        <f t="array" ref="F1035">_xlfn._xlws.FILTER(_xlfn.UNIQUE(options!C1035:C1044),_xlfn.UNIQUE(options!C1035:C1044)&lt;&gt;"","")</f>
        <v/>
      </c>
    </row>
    <row r="1036" spans="2:6">
      <c r="B1036" t="str">
        <v>1035,HUMMER,H3,2010,regular unleaded,MANUAL,239,35960,|n</v>
      </c>
      <c r="F1036" s="5" t="str" cm="1">
        <f t="array" ref="F1036">_xlfn._xlws.FILTER(_xlfn.UNIQUE(options!C1036:C1045),_xlfn.UNIQUE(options!C1036:C1045)&lt;&gt;"","")</f>
        <v/>
      </c>
    </row>
    <row r="1037" spans="2:6">
      <c r="B1037" t="str">
        <v>1036,HUMMER,H3T,2009,regular unleaded,AUTOMATIC,300,36015,|n</v>
      </c>
      <c r="F1037" s="5" t="str" cm="1">
        <f t="array" ref="F1037">_xlfn._xlws.FILTER(_xlfn.UNIQUE(options!C1037:C1046),_xlfn.UNIQUE(options!C1037:C1046)&lt;&gt;"","")</f>
        <v/>
      </c>
    </row>
    <row r="1038" spans="2:6">
      <c r="B1038" t="str">
        <v>1037,HUMMER,H3T,2009,regular unleaded,MANUAL,239,30750,|n</v>
      </c>
      <c r="F1038" s="5" t="str" cm="1">
        <f t="array" ref="F1038">_xlfn._xlws.FILTER(_xlfn.UNIQUE(options!C1038:C1047),_xlfn.UNIQUE(options!C1038:C1047)&lt;&gt;"","")</f>
        <v/>
      </c>
    </row>
    <row r="1039" spans="2:6">
      <c r="B1039" t="str">
        <v>1038,HUMMER,H3T,2010,flex-fuel (unleaded/E85),AUTOMATIC,300,39205,|n</v>
      </c>
      <c r="F1039" s="5" t="str" cm="1">
        <f t="array" ref="F1039">_xlfn._xlws.FILTER(_xlfn.UNIQUE(options!C1039:C1048),_xlfn.UNIQUE(options!C1039:C1048)&lt;&gt;"","")</f>
        <v/>
      </c>
    </row>
    <row r="1040" spans="2:6">
      <c r="B1040" t="str">
        <v>1039,HUMMER,H3T,2010,regular unleaded,AUTOMATIC,239,36355,|n</v>
      </c>
      <c r="F1040" s="5" t="str" cm="1">
        <f t="array" ref="F1040">_xlfn._xlws.FILTER(_xlfn.UNIQUE(options!C1040:C1049),_xlfn.UNIQUE(options!C1040:C1049)&lt;&gt;"","")</f>
        <v/>
      </c>
    </row>
    <row r="1041" spans="2:6">
      <c r="B1041" t="str">
        <v>1040,HUMMER,H3T,2010,regular unleaded,MANUAL,239,33485,|n</v>
      </c>
      <c r="F1041" s="5" t="str" cm="1">
        <f t="array" ref="F1041">_xlfn._xlws.FILTER(_xlfn.UNIQUE(options!C1041:C1050),_xlfn.UNIQUE(options!C1041:C1050)&lt;&gt;"","")</f>
        <v/>
      </c>
    </row>
    <row r="1042" spans="2:6">
      <c r="B1042" t="str">
        <v>1041,Hyundai,Accent,2014,regular unleaded,AUTOMATIC,138,17395,|n</v>
      </c>
      <c r="F1042" s="5" t="str" cm="1">
        <f t="array" ref="F1042">_xlfn._xlws.FILTER(_xlfn.UNIQUE(options!C1042:C1051),_xlfn.UNIQUE(options!C1042:C1051)&lt;&gt;"","")</f>
        <v/>
      </c>
    </row>
    <row r="1043" spans="2:6">
      <c r="B1043" t="str">
        <v>1042,Hyundai,Accent,2014,regular unleaded,MANUAL,138,16395,|n</v>
      </c>
      <c r="F1043" s="5" t="str" cm="1">
        <f t="array" ref="F1043">_xlfn._xlws.FILTER(_xlfn.UNIQUE(options!C1043:C1052),_xlfn.UNIQUE(options!C1043:C1052)&lt;&gt;"","")</f>
        <v/>
      </c>
    </row>
    <row r="1044" spans="2:6">
      <c r="B1044" t="str">
        <v>1043,Hyundai,Accent,2015,regular unleaded,AUTOMATIC,137,17495,|n</v>
      </c>
      <c r="F1044" s="5" t="str" cm="1">
        <f t="array" ref="F1044">_xlfn._xlws.FILTER(_xlfn.UNIQUE(options!C1044:C1053),_xlfn.UNIQUE(options!C1044:C1053)&lt;&gt;"","")</f>
        <v/>
      </c>
    </row>
    <row r="1045" spans="2:6">
      <c r="B1045" t="str">
        <v>1044,Hyundai,Accent,2015,regular unleaded,MANUAL,137,16495,|n</v>
      </c>
      <c r="F1045" s="5" t="str" cm="1">
        <f t="array" ref="F1045">_xlfn._xlws.FILTER(_xlfn.UNIQUE(options!C1045:C1054),_xlfn.UNIQUE(options!C1045:C1054)&lt;&gt;"","")</f>
        <v/>
      </c>
    </row>
    <row r="1046" spans="2:6">
      <c r="B1046" t="str">
        <v>1045,Hyundai,Accent,2016,regular unleaded,AUTOMATIC,137,17495,|n</v>
      </c>
      <c r="F1046" s="5" t="str" cm="1">
        <f t="array" ref="F1046">_xlfn._xlws.FILTER(_xlfn.UNIQUE(options!C1046:C1055),_xlfn.UNIQUE(options!C1046:C1055)&lt;&gt;"","")</f>
        <v/>
      </c>
    </row>
    <row r="1047" spans="2:6">
      <c r="B1047" t="str">
        <v>1046,Hyundai,Accent,2016,regular unleaded,MANUAL,137,16495,|n</v>
      </c>
      <c r="F1047" s="5" t="str" cm="1">
        <f t="array" ref="F1047">_xlfn._xlws.FILTER(_xlfn.UNIQUE(options!C1047:C1056),_xlfn.UNIQUE(options!C1047:C1056)&lt;&gt;"","")</f>
        <v/>
      </c>
    </row>
    <row r="1048" spans="2:6">
      <c r="B1048" t="str">
        <v>1047,Hyundai,Azera,2015,regular unleaded,AUTOMATIC,293,38200,|n</v>
      </c>
      <c r="F1048" s="5" t="str" cm="1">
        <f t="array" ref="F1048">_xlfn._xlws.FILTER(_xlfn.UNIQUE(options!C1048:C1057),_xlfn.UNIQUE(options!C1048:C1057)&lt;&gt;"","")</f>
        <v/>
      </c>
    </row>
    <row r="1049" spans="2:6">
      <c r="B1049" t="str">
        <v>1048,Hyundai,Azera,2016,regular unleaded,AUTOMATIC,293,39300,1047</v>
      </c>
      <c r="F1049" s="5" t="str" cm="1">
        <f t="array" ref="F1049">_xlfn._xlws.FILTER(_xlfn.UNIQUE(options!C1049:C1058),_xlfn.UNIQUE(options!C1049:C1058)&lt;&gt;"","")</f>
        <v/>
      </c>
    </row>
    <row r="1050" spans="2:6">
      <c r="B1050" t="str">
        <v>1049,Hyundai,Azera,2017,regular unleaded,AUTOMATIC,293,39300,1048</v>
      </c>
      <c r="F1050" s="5" t="str" cm="1">
        <f t="array" ref="F1050">_xlfn._xlws.FILTER(_xlfn.UNIQUE(options!C1050:C1059),_xlfn.UNIQUE(options!C1050:C1059)&lt;&gt;"","")</f>
        <v/>
      </c>
    </row>
    <row r="1051" spans="2:6">
      <c r="B1051" t="str">
        <v>1050,Hyundai,Elantra,2015,regular unleaded,AUTOMATIC,173,22600,|n</v>
      </c>
      <c r="F1051" s="5" t="str" cm="1">
        <f t="array" ref="F1051">_xlfn._xlws.FILTER(_xlfn.UNIQUE(options!C1051:C1060),_xlfn.UNIQUE(options!C1051:C1060)&lt;&gt;"","")</f>
        <v/>
      </c>
    </row>
    <row r="1052" spans="2:6">
      <c r="B1052" t="str">
        <v>1051,Hyundai,Elantra,2015,regular unleaded,MANUAL,173,21600,|n</v>
      </c>
      <c r="F1052" s="5" t="str" cm="1">
        <f t="array" ref="F1052">_xlfn._xlws.FILTER(_xlfn.UNIQUE(options!C1052:C1061),_xlfn.UNIQUE(options!C1052:C1061)&lt;&gt;"","")</f>
        <v/>
      </c>
    </row>
    <row r="1053" spans="2:6">
      <c r="B1053" t="str">
        <v>1052,Hyundai,Elantra,2016,regular unleaded,AUTOMATIC,145,21700,|n</v>
      </c>
      <c r="F1053" s="5" t="str" cm="1">
        <f t="array" ref="F1053">_xlfn._xlws.FILTER(_xlfn.UNIQUE(options!C1053:C1062),_xlfn.UNIQUE(options!C1053:C1062)&lt;&gt;"","")</f>
        <v/>
      </c>
    </row>
    <row r="1054" spans="2:6">
      <c r="B1054" t="str">
        <v>1053,Hyundai,Elantra,2016,regular unleaded,MANUAL,173,20250,|n</v>
      </c>
      <c r="F1054" s="5" t="str" cm="1">
        <f t="array" ref="F1054">_xlfn._xlws.FILTER(_xlfn.UNIQUE(options!C1054:C1063),_xlfn.UNIQUE(options!C1054:C1063)&lt;&gt;"","")</f>
        <v/>
      </c>
    </row>
    <row r="1055" spans="2:6">
      <c r="B1055" t="str">
        <v>1054,Hyundai,Elantra,2017,regular unleaded,AUTOMATED_MANUAL,201,22750,|n</v>
      </c>
      <c r="F1055" s="5" t="str" cm="1">
        <f t="array" ref="F1055">_xlfn._xlws.FILTER(_xlfn.UNIQUE(options!C1055:C1064),_xlfn.UNIQUE(options!C1055:C1064)&lt;&gt;"","")</f>
        <v/>
      </c>
    </row>
    <row r="1056" spans="2:6">
      <c r="B1056" t="str">
        <v>1055,Hyundai,Elantra,2017,regular unleaded,AUTOMATIC,147,22350,|n</v>
      </c>
      <c r="F1056" s="5" t="str" cm="1">
        <f t="array" ref="F1056">_xlfn._xlws.FILTER(_xlfn.UNIQUE(options!C1056:C1065),_xlfn.UNIQUE(options!C1056:C1065)&lt;&gt;"","")</f>
        <v/>
      </c>
    </row>
    <row r="1057" spans="2:6">
      <c r="B1057" t="str">
        <v>1056,Hyundai,Elantra,2017,regular unleaded,MANUAL,201,21650,|n</v>
      </c>
      <c r="F1057" s="5" t="str" cm="1">
        <f t="array" ref="F1057">_xlfn._xlws.FILTER(_xlfn.UNIQUE(options!C1057:C1066),_xlfn.UNIQUE(options!C1057:C1066)&lt;&gt;"","")</f>
        <v/>
      </c>
    </row>
    <row r="1058" spans="2:6">
      <c r="B1058" t="str">
        <v>1057,Hyundai,Elantra Coupe,2013,regular unleaded,AUTOMATIC,148,20895,|n</v>
      </c>
      <c r="F1058" s="5" t="str" cm="1">
        <f t="array" ref="F1058">_xlfn._xlws.FILTER(_xlfn.UNIQUE(options!C1058:C1067),_xlfn.UNIQUE(options!C1058:C1067)&lt;&gt;"","")</f>
        <v/>
      </c>
    </row>
    <row r="1059" spans="2:6">
      <c r="B1059" t="str">
        <v>1058,Hyundai,Elantra Coupe,2013,regular unleaded,MANUAL,148,19895,|n</v>
      </c>
      <c r="F1059" s="5" t="str" cm="1">
        <f t="array" ref="F1059">_xlfn._xlws.FILTER(_xlfn.UNIQUE(options!C1059:C1068),_xlfn.UNIQUE(options!C1059:C1068)&lt;&gt;"","")</f>
        <v/>
      </c>
    </row>
    <row r="1060" spans="2:6">
      <c r="B1060" t="str">
        <v>1059,Hyundai,Elantra Coupe,2014,regular unleaded,AUTOMATIC,173,19600,|n</v>
      </c>
      <c r="F1060" s="5" t="str" cm="1">
        <f t="array" ref="F1060">_xlfn._xlws.FILTER(_xlfn.UNIQUE(options!C1060:C1069),_xlfn.UNIQUE(options!C1060:C1069)&lt;&gt;"","")</f>
        <v/>
      </c>
    </row>
    <row r="1061" spans="2:6">
      <c r="B1061" t="str">
        <v>1060,Hyundai,Elantra GT,2015,regular unleaded,AUTOMATIC,173,19800,|n</v>
      </c>
      <c r="F1061" s="5" t="str" cm="1">
        <f t="array" ref="F1061">_xlfn._xlws.FILTER(_xlfn.UNIQUE(options!C1061:C1070),_xlfn.UNIQUE(options!C1061:C1070)&lt;&gt;"","")</f>
        <v/>
      </c>
    </row>
    <row r="1062" spans="2:6">
      <c r="B1062" t="str">
        <v>1061,Hyundai,Elantra GT,2015,regular unleaded,MANUAL,173,18800,|n</v>
      </c>
      <c r="F1062" s="5" t="str" cm="1">
        <f t="array" ref="F1062">_xlfn._xlws.FILTER(_xlfn.UNIQUE(options!C1062:C1071),_xlfn.UNIQUE(options!C1062:C1071)&lt;&gt;"","")</f>
        <v/>
      </c>
    </row>
    <row r="1063" spans="2:6">
      <c r="B1063" t="str">
        <v>1062,Hyundai,Elantra GT,2016,regular unleaded,AUTOMATIC,173,19800,|n</v>
      </c>
      <c r="F1063" s="5" t="str" cm="1">
        <f t="array" ref="F1063">_xlfn._xlws.FILTER(_xlfn.UNIQUE(options!C1063:C1072),_xlfn.UNIQUE(options!C1063:C1072)&lt;&gt;"","")</f>
        <v/>
      </c>
    </row>
    <row r="1064" spans="2:6">
      <c r="B1064" t="str">
        <v>1063,Hyundai,Elantra GT,2016,regular unleaded,MANUAL,173,18800,|n</v>
      </c>
      <c r="F1064" s="5" t="str" cm="1">
        <f t="array" ref="F1064">_xlfn._xlws.FILTER(_xlfn.UNIQUE(options!C1064:C1073),_xlfn.UNIQUE(options!C1064:C1073)&lt;&gt;"","")</f>
        <v/>
      </c>
    </row>
    <row r="1065" spans="2:6">
      <c r="B1065" t="str">
        <v>1064,Hyundai,Elantra GT,2017,regular unleaded,AUTOMATIC,173,19800,|n</v>
      </c>
      <c r="F1065" s="5" t="str" cm="1">
        <f t="array" ref="F1065">_xlfn._xlws.FILTER(_xlfn.UNIQUE(options!C1065:C1074),_xlfn.UNIQUE(options!C1065:C1074)&lt;&gt;"","")</f>
        <v/>
      </c>
    </row>
    <row r="1066" spans="2:6">
      <c r="B1066" t="str">
        <v>1065,Hyundai,Elantra GT,2017,regular unleaded,MANUAL,173,18800,|n</v>
      </c>
      <c r="F1066" s="5" t="str" cm="1">
        <f t="array" ref="F1066">_xlfn._xlws.FILTER(_xlfn.UNIQUE(options!C1066:C1075),_xlfn.UNIQUE(options!C1066:C1075)&lt;&gt;"","")</f>
        <v/>
      </c>
    </row>
    <row r="1067" spans="2:6">
      <c r="B1067" t="str">
        <v>1066,Hyundai,Elantra Touring,2010,regular unleaded,AUTOMATIC,138,19795,|n</v>
      </c>
      <c r="F1067" s="5" t="str" cm="1">
        <f t="array" ref="F1067">_xlfn._xlws.FILTER(_xlfn.UNIQUE(options!C1067:C1076),_xlfn.UNIQUE(options!C1067:C1076)&lt;&gt;"","")</f>
        <v/>
      </c>
    </row>
    <row r="1068" spans="2:6">
      <c r="B1068" t="str">
        <v>1067,Hyundai,Elantra Touring,2010,regular unleaded,MANUAL,138,18995,|n</v>
      </c>
      <c r="F1068" s="5" t="str" cm="1">
        <f t="array" ref="F1068">_xlfn._xlws.FILTER(_xlfn.UNIQUE(options!C1068:C1077),_xlfn.UNIQUE(options!C1068:C1077)&lt;&gt;"","")</f>
        <v/>
      </c>
    </row>
    <row r="1069" spans="2:6">
      <c r="B1069" t="str">
        <v>1068,Hyundai,Elantra Touring,2011,regular unleaded,AUTOMATIC,138,20295,|n</v>
      </c>
      <c r="F1069" s="5" t="str" cm="1">
        <f t="array" ref="F1069">_xlfn._xlws.FILTER(_xlfn.UNIQUE(options!C1069:C1078),_xlfn.UNIQUE(options!C1069:C1078)&lt;&gt;"","")</f>
        <v/>
      </c>
    </row>
    <row r="1070" spans="2:6">
      <c r="B1070" t="str">
        <v>1069,Hyundai,Elantra Touring,2011,regular unleaded,MANUAL,138,19495,|n</v>
      </c>
      <c r="F1070" s="5" t="str" cm="1">
        <f t="array" ref="F1070">_xlfn._xlws.FILTER(_xlfn.UNIQUE(options!C1070:C1079),_xlfn.UNIQUE(options!C1070:C1079)&lt;&gt;"","")</f>
        <v/>
      </c>
    </row>
    <row r="1071" spans="2:6">
      <c r="B1071" t="str">
        <v>1070,Hyundai,Elantra Touring,2012,regular unleaded,AUTOMATIC,138,20295,|n</v>
      </c>
      <c r="F1071" s="5" t="str" cm="1">
        <f t="array" ref="F1071">_xlfn._xlws.FILTER(_xlfn.UNIQUE(options!C1071:C1080),_xlfn.UNIQUE(options!C1071:C1080)&lt;&gt;"","")</f>
        <v/>
      </c>
    </row>
    <row r="1072" spans="2:6">
      <c r="B1072" t="str">
        <v>1071,Hyundai,Elantra Touring,2012,regular unleaded,MANUAL,138,19495,|n</v>
      </c>
      <c r="F1072" s="5" t="str" cm="1">
        <f t="array" ref="F1072">_xlfn._xlws.FILTER(_xlfn.UNIQUE(options!C1072:C1081),_xlfn.UNIQUE(options!C1072:C1081)&lt;&gt;"","")</f>
        <v/>
      </c>
    </row>
    <row r="1073" spans="2:6">
      <c r="B1073" t="str">
        <v>1072,Hyundai,Entourage,2007,regular unleaded,AUTOMATIC,242,28895,|n</v>
      </c>
      <c r="F1073" s="5" t="str" cm="1">
        <f t="array" ref="F1073">_xlfn._xlws.FILTER(_xlfn.UNIQUE(options!C1073:C1082),_xlfn.UNIQUE(options!C1073:C1082)&lt;&gt;"","")</f>
        <v/>
      </c>
    </row>
    <row r="1074" spans="2:6">
      <c r="B1074" t="str">
        <v>1073,Hyundai,Entourage,2008,regular unleaded,AUTOMATIC,250,29895,1072</v>
      </c>
      <c r="F1074" s="5" t="str" cm="1">
        <f t="array" ref="F1074">_xlfn._xlws.FILTER(_xlfn.UNIQUE(options!C1074:C1083),_xlfn.UNIQUE(options!C1074:C1083)&lt;&gt;"","")</f>
        <v/>
      </c>
    </row>
    <row r="1075" spans="2:6">
      <c r="B1075" t="str">
        <v>1074,Hyundai,Equus,2014,premium unleaded (recommended),AUTOMATIC,429,68500,|n</v>
      </c>
      <c r="F1075" s="5" t="str" cm="1">
        <f t="array" ref="F1075">_xlfn._xlws.FILTER(_xlfn.UNIQUE(options!C1075:C1084),_xlfn.UNIQUE(options!C1075:C1084)&lt;&gt;"","")</f>
        <v/>
      </c>
    </row>
    <row r="1076" spans="2:6">
      <c r="B1076" t="str">
        <v>1075,Hyundai,Equus,2015,premium unleaded (recommended),AUTOMATIC,429,68750,1074</v>
      </c>
      <c r="F1076" s="5" t="str" cm="1">
        <f t="array" ref="F1076">_xlfn._xlws.FILTER(_xlfn.UNIQUE(options!C1076:C1085),_xlfn.UNIQUE(options!C1076:C1085)&lt;&gt;"","")</f>
        <v/>
      </c>
    </row>
    <row r="1077" spans="2:6">
      <c r="B1077" t="str">
        <v>1076,Hyundai,Equus,2016,premium unleaded (recommended),AUTOMATIC,429,68750,1075</v>
      </c>
      <c r="F1077" s="5" t="str" cm="1">
        <f t="array" ref="F1077">_xlfn._xlws.FILTER(_xlfn.UNIQUE(options!C1077:C1086),_xlfn.UNIQUE(options!C1077:C1086)&lt;&gt;"","")</f>
        <v/>
      </c>
    </row>
    <row r="1078" spans="2:6">
      <c r="B1078" t="str">
        <v>1077,Hyundai,Genesis,2014,premium unleaded (recommended),AUTOMATIC,429,47400,|n</v>
      </c>
      <c r="F1078" s="5" t="str" cm="1">
        <f t="array" ref="F1078">_xlfn._xlws.FILTER(_xlfn.UNIQUE(options!C1078:C1087),_xlfn.UNIQUE(options!C1078:C1087)&lt;&gt;"","")</f>
        <v/>
      </c>
    </row>
    <row r="1079" spans="2:6">
      <c r="B1079" t="str">
        <v>1078,Hyundai,Genesis,2014,regular unleaded,AUTOMATIC,333,35200,|n</v>
      </c>
      <c r="F1079" s="5" t="str" cm="1">
        <f t="array" ref="F1079">_xlfn._xlws.FILTER(_xlfn.UNIQUE(options!C1079:C1088),_xlfn.UNIQUE(options!C1079:C1088)&lt;&gt;"","")</f>
        <v/>
      </c>
    </row>
    <row r="1080" spans="2:6">
      <c r="B1080" t="str">
        <v>1079,Hyundai,Genesis,2015,premium unleaded (recommended),AUTOMATIC,420,51500,|n</v>
      </c>
      <c r="F1080" s="5" t="str" cm="1">
        <f t="array" ref="F1080">_xlfn._xlws.FILTER(_xlfn.UNIQUE(options!C1080:C1089),_xlfn.UNIQUE(options!C1080:C1089)&lt;&gt;"","")</f>
        <v/>
      </c>
    </row>
    <row r="1081" spans="2:6">
      <c r="B1081" t="str">
        <v>1080,Hyundai,Genesis,2015,regular unleaded,AUTOMATIC,311,40500,|n</v>
      </c>
      <c r="F1081" s="5" t="str" cm="1">
        <f t="array" ref="F1081">_xlfn._xlws.FILTER(_xlfn.UNIQUE(options!C1081:C1090),_xlfn.UNIQUE(options!C1081:C1090)&lt;&gt;"","")</f>
        <v/>
      </c>
    </row>
    <row r="1082" spans="2:6">
      <c r="B1082" t="str">
        <v>1081,Hyundai,Genesis,2016,premium unleaded (recommended),AUTOMATIC,420,53850,|n</v>
      </c>
      <c r="F1082" s="5" t="str" cm="1">
        <f t="array" ref="F1082">_xlfn._xlws.FILTER(_xlfn.UNIQUE(options!C1082:C1091),_xlfn.UNIQUE(options!C1082:C1091)&lt;&gt;"","")</f>
        <v/>
      </c>
    </row>
    <row r="1083" spans="2:6">
      <c r="B1083" t="str">
        <v>1082,Hyundai,Genesis,2016,regular unleaded,AUTOMATIC,311,41250,|n</v>
      </c>
      <c r="F1083" s="5" t="str" cm="1">
        <f t="array" ref="F1083">_xlfn._xlws.FILTER(_xlfn.UNIQUE(options!C1083:C1092),_xlfn.UNIQUE(options!C1083:C1092)&lt;&gt;"","")</f>
        <v/>
      </c>
    </row>
    <row r="1084" spans="2:6">
      <c r="B1084" t="str">
        <v>1083,Hyundai,Genesis Coupe,2014,premium unleaded (recommended),AUTOMATIC,348,34600,|n</v>
      </c>
      <c r="F1084" s="5" t="str" cm="1">
        <f t="array" ref="F1084">_xlfn._xlws.FILTER(_xlfn.UNIQUE(options!C1084:C1093),_xlfn.UNIQUE(options!C1084:C1093)&lt;&gt;"","")</f>
        <v/>
      </c>
    </row>
    <row r="1085" spans="2:6">
      <c r="B1085" t="str">
        <v>1084,Hyundai,Genesis Coupe,2014,premium unleaded (recommended),MANUAL,348,33400,|n</v>
      </c>
      <c r="F1085" s="5" t="str" cm="1">
        <f t="array" ref="F1085">_xlfn._xlws.FILTER(_xlfn.UNIQUE(options!C1085:C1094),_xlfn.UNIQUE(options!C1085:C1094)&lt;&gt;"","")</f>
        <v/>
      </c>
    </row>
    <row r="1086" spans="2:6">
      <c r="B1086" t="str">
        <v>1085,Hyundai,Genesis Coupe,2015,premium unleaded (recommended),AUTOMATIC,348,34600,|n</v>
      </c>
      <c r="F1086" s="5" t="str" cm="1">
        <f t="array" ref="F1086">_xlfn._xlws.FILTER(_xlfn.UNIQUE(options!C1086:C1095),_xlfn.UNIQUE(options!C1086:C1095)&lt;&gt;"","")</f>
        <v/>
      </c>
    </row>
    <row r="1087" spans="2:6">
      <c r="B1087" t="str">
        <v>1086,Hyundai,Genesis Coupe,2015,premium unleaded (recommended),MANUAL,348,33400,|n</v>
      </c>
      <c r="F1087" s="5" t="str" cm="1">
        <f t="array" ref="F1087">_xlfn._xlws.FILTER(_xlfn.UNIQUE(options!C1087:C1096),_xlfn.UNIQUE(options!C1087:C1096)&lt;&gt;"","")</f>
        <v/>
      </c>
    </row>
    <row r="1088" spans="2:6">
      <c r="B1088" t="str">
        <v>1087,Hyundai,Genesis Coupe,2016,premium unleaded (recommended),AUTOMATIC,348,34950,|n</v>
      </c>
      <c r="F1088" s="5" t="str" cm="1">
        <f t="array" ref="F1088">_xlfn._xlws.FILTER(_xlfn.UNIQUE(options!C1088:C1097),_xlfn.UNIQUE(options!C1088:C1097)&lt;&gt;"","")</f>
        <v/>
      </c>
    </row>
    <row r="1089" spans="2:6">
      <c r="B1089" t="str">
        <v>1088,Hyundai,Genesis Coupe,2016,premium unleaded (recommended),MANUAL,348,33750,|n</v>
      </c>
      <c r="F1089" s="5" t="str" cm="1">
        <f t="array" ref="F1089">_xlfn._xlws.FILTER(_xlfn.UNIQUE(options!C1089:C1098),_xlfn.UNIQUE(options!C1089:C1098)&lt;&gt;"","")</f>
        <v/>
      </c>
    </row>
    <row r="1090" spans="2:6">
      <c r="B1090" t="str">
        <v>1089,Hyundai,Santa Fe,2015,regular unleaded,AUTOMATIC,290,36000,|n</v>
      </c>
      <c r="F1090" s="5" t="str" cm="1">
        <f t="array" ref="F1090">_xlfn._xlws.FILTER(_xlfn.UNIQUE(options!C1090:C1099),_xlfn.UNIQUE(options!C1090:C1099)&lt;&gt;"","")</f>
        <v/>
      </c>
    </row>
    <row r="1091" spans="2:6">
      <c r="B1091" t="str">
        <v>1090,Hyundai,Santa Fe,2016,regular unleaded,AUTOMATIC,290,36250,1089</v>
      </c>
      <c r="F1091" s="5" t="str" cm="1">
        <f t="array" ref="F1091">_xlfn._xlws.FILTER(_xlfn.UNIQUE(options!C1091:C1100),_xlfn.UNIQUE(options!C1091:C1100)&lt;&gt;"","")</f>
        <v/>
      </c>
    </row>
    <row r="1092" spans="2:6">
      <c r="B1092" t="str">
        <v>1091,Hyundai,Santa Fe,2017,regular unleaded,AUTOMATIC,290,41150,1090</v>
      </c>
      <c r="F1092" s="5" t="str" cm="1">
        <f t="array" ref="F1092">_xlfn._xlws.FILTER(_xlfn.UNIQUE(options!C1092:C1101),_xlfn.UNIQUE(options!C1092:C1101)&lt;&gt;"","")</f>
        <v/>
      </c>
    </row>
    <row r="1093" spans="2:6">
      <c r="B1093" t="str">
        <v>1092,Hyundai,Santa Fe Sport,2015,regular unleaded,AUTOMATIC,264,33000,|n</v>
      </c>
      <c r="F1093" s="5" t="str" cm="1">
        <f t="array" ref="F1093">_xlfn._xlws.FILTER(_xlfn.UNIQUE(options!C1093:C1102),_xlfn.UNIQUE(options!C1093:C1102)&lt;&gt;"","")</f>
        <v/>
      </c>
    </row>
    <row r="1094" spans="2:6">
      <c r="B1094" t="str">
        <v>1093,Hyundai,Santa Fe Sport,2016,regular unleaded,AUTOMATIC,265,33000,1092</v>
      </c>
      <c r="F1094" s="5" t="str" cm="1">
        <f t="array" ref="F1094">_xlfn._xlws.FILTER(_xlfn.UNIQUE(options!C1094:C1103),_xlfn.UNIQUE(options!C1094:C1103)&lt;&gt;"","")</f>
        <v/>
      </c>
    </row>
    <row r="1095" spans="2:6">
      <c r="B1095" t="str">
        <v>1094,Hyundai,Santa Fe Sport,2017,regular unleaded,AUTOMATIC,265,38250,1093</v>
      </c>
      <c r="F1095" s="5" t="str" cm="1">
        <f t="array" ref="F1095">_xlfn._xlws.FILTER(_xlfn.UNIQUE(options!C1095:C1104),_xlfn.UNIQUE(options!C1095:C1104)&lt;&gt;"","")</f>
        <v/>
      </c>
    </row>
    <row r="1096" spans="2:6">
      <c r="B1096" t="str">
        <v>1095,Hyundai,Sonata,2015,regular unleaded,AUTOMATED_MANUAL,177,23275,|n</v>
      </c>
      <c r="F1096" s="5" t="str" cm="1">
        <f t="array" ref="F1096">_xlfn._xlws.FILTER(_xlfn.UNIQUE(options!C1096:C1105),_xlfn.UNIQUE(options!C1096:C1105)&lt;&gt;"","")</f>
        <v/>
      </c>
    </row>
    <row r="1097" spans="2:6">
      <c r="B1097" t="str">
        <v>1096,Hyundai,Sonata,2015,regular unleaded,AUTOMATIC,245,33525,|n</v>
      </c>
      <c r="F1097" s="5" t="str" cm="1">
        <f t="array" ref="F1097">_xlfn._xlws.FILTER(_xlfn.UNIQUE(options!C1097:C1106),_xlfn.UNIQUE(options!C1097:C1106)&lt;&gt;"","")</f>
        <v/>
      </c>
    </row>
    <row r="1098" spans="2:6">
      <c r="B1098" t="str">
        <v>1097,Hyundai,Sonata,2016,regular unleaded,AUTOMATED_MANUAL,178,23725,|n</v>
      </c>
      <c r="F1098" s="5" t="str" cm="1">
        <f t="array" ref="F1098">_xlfn._xlws.FILTER(_xlfn.UNIQUE(options!C1098:C1107),_xlfn.UNIQUE(options!C1098:C1107)&lt;&gt;"","")</f>
        <v/>
      </c>
    </row>
    <row r="1099" spans="2:6">
      <c r="B1099" t="str">
        <v>1098,Hyundai,Sonata,2016,regular unleaded,AUTOMATIC,245,34075,|n</v>
      </c>
      <c r="F1099" s="5" t="str" cm="1">
        <f t="array" ref="F1099">_xlfn._xlws.FILTER(_xlfn.UNIQUE(options!C1099:C1108),_xlfn.UNIQUE(options!C1099:C1108)&lt;&gt;"","")</f>
        <v/>
      </c>
    </row>
    <row r="1100" spans="2:6">
      <c r="B1100" t="str">
        <v>1099,Hyundai,Sonata,2017,regular unleaded,AUTOMATED_MANUAL,178,23125,|n</v>
      </c>
      <c r="F1100" s="5" t="str" cm="1">
        <f t="array" ref="F1100">_xlfn._xlws.FILTER(_xlfn.UNIQUE(options!C1100:C1109),_xlfn.UNIQUE(options!C1100:C1109)&lt;&gt;"","")</f>
        <v/>
      </c>
    </row>
    <row r="1101" spans="2:6">
      <c r="B1101" t="str">
        <v>1100,Hyundai,Sonata,2017,regular unleaded,AUTOMATIC,245,34350,|n</v>
      </c>
      <c r="F1101" s="5" t="str" cm="1">
        <f t="array" ref="F1101">_xlfn._xlws.FILTER(_xlfn.UNIQUE(options!C1101:C1110),_xlfn.UNIQUE(options!C1101:C1110)&lt;&gt;"","")</f>
        <v/>
      </c>
    </row>
    <row r="1102" spans="2:6">
      <c r="B1102" t="str">
        <v>1101,Hyundai,Sonata Hybrid,2015,regular unleaded,AUTOMATIC,199,29500,|n</v>
      </c>
      <c r="F1102" s="5" t="str" cm="1">
        <f t="array" ref="F1102">_xlfn._xlws.FILTER(_xlfn.UNIQUE(options!C1102:C1111),_xlfn.UNIQUE(options!C1102:C1111)&lt;&gt;"","")</f>
        <v/>
      </c>
    </row>
    <row r="1103" spans="2:6">
      <c r="B1103" t="str">
        <v>1102,Hyundai,Sonata Hybrid,2016,regular unleaded,AUTOMATIC,193,30100,1101</v>
      </c>
      <c r="F1103" s="5" t="str" cm="1">
        <f t="array" ref="F1103">_xlfn._xlws.FILTER(_xlfn.UNIQUE(options!C1103:C1112),_xlfn.UNIQUE(options!C1103:C1112)&lt;&gt;"","")</f>
        <v/>
      </c>
    </row>
    <row r="1104" spans="2:6">
      <c r="B1104" t="str">
        <v>1103,Hyundai,Sonata Hybrid,2017,regular unleaded,AUTOMATIC,193,30100,1102</v>
      </c>
      <c r="F1104" s="5" t="str" cm="1">
        <f t="array" ref="F1104">_xlfn._xlws.FILTER(_xlfn.UNIQUE(options!C1104:C1113),_xlfn.UNIQUE(options!C1104:C1113)&lt;&gt;"","")</f>
        <v/>
      </c>
    </row>
    <row r="1105" spans="2:6">
      <c r="B1105" t="str">
        <v>1104,Hyundai,Tiburon,2006,regular unleaded,AUTOMATIC,172,21195,|n</v>
      </c>
      <c r="F1105" s="5" t="str" cm="1">
        <f t="array" ref="F1105">_xlfn._xlws.FILTER(_xlfn.UNIQUE(options!C1105:C1114),_xlfn.UNIQUE(options!C1105:C1114)&lt;&gt;"","")</f>
        <v/>
      </c>
    </row>
    <row r="1106" spans="2:6">
      <c r="B1106" t="str">
        <v>1105,Hyundai,Tiburon,2006,regular unleaded,MANUAL,172,21595,|n</v>
      </c>
      <c r="F1106" s="5" t="str" cm="1">
        <f t="array" ref="F1106">_xlfn._xlws.FILTER(_xlfn.UNIQUE(options!C1106:C1115),_xlfn.UNIQUE(options!C1106:C1115)&lt;&gt;"","")</f>
        <v/>
      </c>
    </row>
    <row r="1107" spans="2:6">
      <c r="B1107" t="str">
        <v>1106,Hyundai,Tiburon,2007,regular unleaded,AUTOMATIC,172,22795,|n</v>
      </c>
      <c r="F1107" s="5" t="str" cm="1">
        <f t="array" ref="F1107">_xlfn._xlws.FILTER(_xlfn.UNIQUE(options!C1107:C1116),_xlfn.UNIQUE(options!C1107:C1116)&lt;&gt;"","")</f>
        <v/>
      </c>
    </row>
    <row r="1108" spans="2:6">
      <c r="B1108" t="str">
        <v>1107,Hyundai,Tiburon,2007,regular unleaded,MANUAL,172,22095,|n</v>
      </c>
      <c r="F1108" s="5" t="str" cm="1">
        <f t="array" ref="F1108">_xlfn._xlws.FILTER(_xlfn.UNIQUE(options!C1108:C1117),_xlfn.UNIQUE(options!C1108:C1117)&lt;&gt;"","")</f>
        <v/>
      </c>
    </row>
    <row r="1109" spans="2:6">
      <c r="B1109" t="str">
        <v>1108,Hyundai,Tiburon,2008,regular unleaded,AUTOMATIC,172,22770,|n</v>
      </c>
      <c r="F1109" s="5" t="str" cm="1">
        <f t="array" ref="F1109">_xlfn._xlws.FILTER(_xlfn.UNIQUE(options!C1109:C1118),_xlfn.UNIQUE(options!C1109:C1118)&lt;&gt;"","")</f>
        <v/>
      </c>
    </row>
    <row r="1110" spans="2:6">
      <c r="B1110" t="str">
        <v>1109,Hyundai,Tiburon,2008,regular unleaded,MANUAL,172,22620,|n</v>
      </c>
      <c r="F1110" s="5" t="str" cm="1">
        <f t="array" ref="F1110">_xlfn._xlws.FILTER(_xlfn.UNIQUE(options!C1110:C1119),_xlfn.UNIQUE(options!C1110:C1119)&lt;&gt;"","")</f>
        <v/>
      </c>
    </row>
    <row r="1111" spans="2:6">
      <c r="B1111" t="str">
        <v>1110,Hyundai,Tucson,2015,regular unleaded,AUTOMATIC,182,27950,|n</v>
      </c>
      <c r="F1111" s="5" t="str" cm="1">
        <f t="array" ref="F1111">_xlfn._xlws.FILTER(_xlfn.UNIQUE(options!C1111:C1120),_xlfn.UNIQUE(options!C1111:C1120)&lt;&gt;"","")</f>
        <v/>
      </c>
    </row>
    <row r="1112" spans="2:6">
      <c r="B1112" t="str">
        <v>1111,Hyundai,Tucson,2016,regular unleaded,AUTOMATED_MANUAL,175,31300,|n</v>
      </c>
      <c r="F1112" s="5" t="str" cm="1">
        <f t="array" ref="F1112">_xlfn._xlws.FILTER(_xlfn.UNIQUE(options!C1112:C1121),_xlfn.UNIQUE(options!C1112:C1121)&lt;&gt;"","")</f>
        <v/>
      </c>
    </row>
    <row r="1113" spans="2:6">
      <c r="B1113" t="str">
        <v>1112,Hyundai,Tucson,2016,regular unleaded,AUTOMATIC,164,24100,|n</v>
      </c>
      <c r="F1113" s="5" t="str" cm="1">
        <f t="array" ref="F1113">_xlfn._xlws.FILTER(_xlfn.UNIQUE(options!C1113:C1122),_xlfn.UNIQUE(options!C1113:C1122)&lt;&gt;"","")</f>
        <v/>
      </c>
    </row>
    <row r="1114" spans="2:6">
      <c r="B1114" t="str">
        <v>1113,Hyundai,Tucson,2017,regular unleaded,AUTOMATED_MANUAL,175,31175,|n</v>
      </c>
      <c r="F1114" s="5" t="str" cm="1">
        <f t="array" ref="F1114">_xlfn._xlws.FILTER(_xlfn.UNIQUE(options!C1114:C1123),_xlfn.UNIQUE(options!C1114:C1123)&lt;&gt;"","")</f>
        <v/>
      </c>
    </row>
    <row r="1115" spans="2:6">
      <c r="B1115" t="str">
        <v>1114,Hyundai,Tucson,2017,regular unleaded,AUTOMATIC,164,24100,|n</v>
      </c>
      <c r="F1115" s="5" t="str" cm="1">
        <f t="array" ref="F1115">_xlfn._xlws.FILTER(_xlfn.UNIQUE(options!C1115:C1124),_xlfn.UNIQUE(options!C1115:C1124)&lt;&gt;"","")</f>
        <v/>
      </c>
    </row>
    <row r="1116" spans="2:6">
      <c r="B1116" t="str">
        <v>1115,Hyundai,Veloster,2014,regular unleaded,AUTOMATED_MANUAL,132,21650,|n</v>
      </c>
      <c r="F1116" s="5" t="str" cm="1">
        <f t="array" ref="F1116">_xlfn._xlws.FILTER(_xlfn.UNIQUE(options!C1116:C1125),_xlfn.UNIQUE(options!C1116:C1125)&lt;&gt;"","")</f>
        <v/>
      </c>
    </row>
    <row r="1117" spans="2:6">
      <c r="B1117" t="str">
        <v>1116,Hyundai,Veloster,2014,regular unleaded,AUTOMATIC,201,23300,|n</v>
      </c>
      <c r="F1117" s="5" t="str" cm="1">
        <f t="array" ref="F1117">_xlfn._xlws.FILTER(_xlfn.UNIQUE(options!C1117:C1126),_xlfn.UNIQUE(options!C1117:C1126)&lt;&gt;"","")</f>
        <v/>
      </c>
    </row>
    <row r="1118" spans="2:6">
      <c r="B1118" t="str">
        <v>1117,Hyundai,Veloster,2014,regular unleaded,MANUAL,201,22300,|n</v>
      </c>
      <c r="F1118" s="5" t="str" cm="1">
        <f t="array" ref="F1118">_xlfn._xlws.FILTER(_xlfn.UNIQUE(options!C1118:C1127),_xlfn.UNIQUE(options!C1118:C1127)&lt;&gt;"","")</f>
        <v/>
      </c>
    </row>
    <row r="1119" spans="2:6">
      <c r="B1119" t="str">
        <v>1118,Hyundai,Veloster,2015,regular unleaded,AUTOMATED_MANUAL,132,21950,|n</v>
      </c>
      <c r="F1119" s="5" t="str" cm="1">
        <f t="array" ref="F1119">_xlfn._xlws.FILTER(_xlfn.UNIQUE(options!C1119:C1128),_xlfn.UNIQUE(options!C1119:C1128)&lt;&gt;"","")</f>
        <v/>
      </c>
    </row>
    <row r="1120" spans="2:6">
      <c r="B1120" t="str">
        <v>1119,Hyundai,Veloster,2015,regular unleaded,AUTOMATIC,201,23600,|n</v>
      </c>
      <c r="F1120" s="5" t="str" cm="1">
        <f t="array" ref="F1120">_xlfn._xlws.FILTER(_xlfn.UNIQUE(options!C1120:C1129),_xlfn.UNIQUE(options!C1120:C1129)&lt;&gt;"","")</f>
        <v/>
      </c>
    </row>
    <row r="1121" spans="2:6">
      <c r="B1121" t="str">
        <v>1120,Hyundai,Veloster,2015,regular unleaded,MANUAL,201,22600,|n</v>
      </c>
      <c r="F1121" s="5" t="str" cm="1">
        <f t="array" ref="F1121">_xlfn._xlws.FILTER(_xlfn.UNIQUE(options!C1121:C1130),_xlfn.UNIQUE(options!C1121:C1130)&lt;&gt;"","")</f>
        <v/>
      </c>
    </row>
    <row r="1122" spans="2:6">
      <c r="B1122" t="str">
        <v>1121,Hyundai,Veloster,2016,regular unleaded,AUTOMATED_MANUAL,201,23800,|n</v>
      </c>
      <c r="F1122" s="5" t="str" cm="1">
        <f t="array" ref="F1122">_xlfn._xlws.FILTER(_xlfn.UNIQUE(options!C1122:C1131),_xlfn.UNIQUE(options!C1122:C1131)&lt;&gt;"","")</f>
        <v/>
      </c>
    </row>
    <row r="1123" spans="2:6">
      <c r="B1123" t="str">
        <v>1122,Hyundai,Veloster,2016,regular unleaded,MANUAL,201,23950,|n</v>
      </c>
      <c r="F1123" s="5" t="str" cm="1">
        <f t="array" ref="F1123">_xlfn._xlws.FILTER(_xlfn.UNIQUE(options!C1123:C1132),_xlfn.UNIQUE(options!C1123:C1132)&lt;&gt;"","")</f>
        <v/>
      </c>
    </row>
    <row r="1124" spans="2:6">
      <c r="B1124" t="str">
        <v>1123,Hyundai,Veracruz,2010,regular unleaded,AUTOMATIC,260,35895,|n</v>
      </c>
      <c r="F1124" s="5" t="str" cm="1">
        <f t="array" ref="F1124">_xlfn._xlws.FILTER(_xlfn.UNIQUE(options!C1124:C1133),_xlfn.UNIQUE(options!C1124:C1133)&lt;&gt;"","")</f>
        <v/>
      </c>
    </row>
    <row r="1125" spans="2:6">
      <c r="B1125" t="str">
        <v>1124,Hyundai,Veracruz,2011,regular unleaded,AUTOMATIC,260,36095,1123</v>
      </c>
      <c r="F1125" s="5" t="str" cm="1">
        <f t="array" ref="F1125">_xlfn._xlws.FILTER(_xlfn.UNIQUE(options!C1125:C1134),_xlfn.UNIQUE(options!C1125:C1134)&lt;&gt;"","")</f>
        <v/>
      </c>
    </row>
    <row r="1126" spans="2:6">
      <c r="B1126" t="str">
        <v>1125,Hyundai,Veracruz,2012,regular unleaded,AUTOMATIC,260,36195,1124</v>
      </c>
      <c r="F1126" s="5" t="str" cm="1">
        <f t="array" ref="F1126">_xlfn._xlws.FILTER(_xlfn.UNIQUE(options!C1126:C1135),_xlfn.UNIQUE(options!C1126:C1135)&lt;&gt;"","")</f>
        <v/>
      </c>
    </row>
    <row r="1127" spans="2:6">
      <c r="B1127" t="str">
        <v>1126,Hyundai,XG350,2005,regular unleaded,AUTOMATIC,194,26499,|n</v>
      </c>
      <c r="F1127" s="5" t="str" cm="1">
        <f t="array" ref="F1127">_xlfn._xlws.FILTER(_xlfn.UNIQUE(options!C1127:C1136),_xlfn.UNIQUE(options!C1127:C1136)&lt;&gt;"","")</f>
        <v/>
      </c>
    </row>
    <row r="1128" spans="2:6">
      <c r="B1128" t="str">
        <v>1127,Infiniti,EX,2011,premium unleaded (recommended),AUTOMATIC,297,38800,|n</v>
      </c>
      <c r="F1128" s="5" t="str" cm="1">
        <f t="array" ref="F1128">_xlfn._xlws.FILTER(_xlfn.UNIQUE(options!C1128:C1137),_xlfn.UNIQUE(options!C1128:C1137)&lt;&gt;"","")</f>
        <v/>
      </c>
    </row>
    <row r="1129" spans="2:6">
      <c r="B1129" t="str">
        <v>1128,Infiniti,EX,2012,premium unleaded (recommended),AUTOMATIC,297,39500,1127</v>
      </c>
      <c r="F1129" s="5" t="str" cm="1">
        <f t="array" ref="F1129">_xlfn._xlws.FILTER(_xlfn.UNIQUE(options!C1129:C1138),_xlfn.UNIQUE(options!C1129:C1138)&lt;&gt;"","")</f>
        <v/>
      </c>
    </row>
    <row r="1130" spans="2:6">
      <c r="B1130" t="str">
        <v>1129,Infiniti,EX,2013,premium unleaded (recommended),AUTOMATIC,325,40650,1128</v>
      </c>
      <c r="F1130" s="5" t="str" cm="1">
        <f t="array" ref="F1130">_xlfn._xlws.FILTER(_xlfn.UNIQUE(options!C1130:C1139),_xlfn.UNIQUE(options!C1130:C1139)&lt;&gt;"","")</f>
        <v/>
      </c>
    </row>
    <row r="1131" spans="2:6">
      <c r="B1131" t="str">
        <v>1130,Infiniti,EX35,2008,premium unleaded (recommended),AUTOMATIC,297,36850,|n</v>
      </c>
      <c r="F1131" s="5" t="str" cm="1">
        <f t="array" ref="F1131">_xlfn._xlws.FILTER(_xlfn.UNIQUE(options!C1131:C1140),_xlfn.UNIQUE(options!C1131:C1140)&lt;&gt;"","")</f>
        <v/>
      </c>
    </row>
    <row r="1132" spans="2:6">
      <c r="B1132" t="str">
        <v>1131,Infiniti,EX35,2009,premium unleaded (recommended),AUTOMATIC,297,37400,1130</v>
      </c>
      <c r="F1132" s="5" t="str" cm="1">
        <f t="array" ref="F1132">_xlfn._xlws.FILTER(_xlfn.UNIQUE(options!C1132:C1141),_xlfn.UNIQUE(options!C1132:C1141)&lt;&gt;"","")</f>
        <v/>
      </c>
    </row>
    <row r="1133" spans="2:6">
      <c r="B1133" t="str">
        <v>1132,Infiniti,EX35,2010,premium unleaded (recommended),AUTOMATIC,297,37400,1131</v>
      </c>
      <c r="F1133" s="5" t="str" cm="1">
        <f t="array" ref="F1133">_xlfn._xlws.FILTER(_xlfn.UNIQUE(options!C1133:C1142),_xlfn.UNIQUE(options!C1133:C1142)&lt;&gt;"","")</f>
        <v/>
      </c>
    </row>
    <row r="1134" spans="2:6">
      <c r="B1134" t="str">
        <v>1133,Infiniti,FX,2011,premium unleaded (required),AUTOMATIC,390,57600,|n</v>
      </c>
      <c r="F1134" s="5" t="str" cm="1">
        <f t="array" ref="F1134">_xlfn._xlws.FILTER(_xlfn.UNIQUE(options!C1134:C1143),_xlfn.UNIQUE(options!C1134:C1143)&lt;&gt;"","")</f>
        <v/>
      </c>
    </row>
    <row r="1135" spans="2:6">
      <c r="B1135" t="str">
        <v>1134,Infiniti,FX,2012,premium unleaded (required),AUTOMATIC,390,59800,1133</v>
      </c>
      <c r="F1135" s="5" t="str" cm="1">
        <f t="array" ref="F1135">_xlfn._xlws.FILTER(_xlfn.UNIQUE(options!C1135:C1144),_xlfn.UNIQUE(options!C1135:C1144)&lt;&gt;"","")</f>
        <v/>
      </c>
    </row>
    <row r="1136" spans="2:6">
      <c r="B1136" t="str">
        <v>1135,Infiniti,FX,2013,premium unleaded (required),AUTOMATIC,390,61500,1134</v>
      </c>
      <c r="F1136" s="5" t="str" cm="1">
        <f t="array" ref="F1136">_xlfn._xlws.FILTER(_xlfn.UNIQUE(options!C1136:C1145),_xlfn.UNIQUE(options!C1136:C1145)&lt;&gt;"","")</f>
        <v/>
      </c>
    </row>
    <row r="1137" spans="2:6">
      <c r="B1137" t="str">
        <v>1136,Infiniti,FX35,2008,premium unleaded (required),AUTOMATIC,275,39550,|n</v>
      </c>
      <c r="F1137" s="5" t="str" cm="1">
        <f t="array" ref="F1137">_xlfn._xlws.FILTER(_xlfn.UNIQUE(options!C1137:C1146),_xlfn.UNIQUE(options!C1137:C1146)&lt;&gt;"","")</f>
        <v/>
      </c>
    </row>
    <row r="1138" spans="2:6">
      <c r="B1138" t="str">
        <v>1137,Infiniti,FX35,2009,premium unleaded (required),AUTOMATIC,303,43600,1136</v>
      </c>
      <c r="F1138" s="5" t="str" cm="1">
        <f t="array" ref="F1138">_xlfn._xlws.FILTER(_xlfn.UNIQUE(options!C1138:C1147),_xlfn.UNIQUE(options!C1138:C1147)&lt;&gt;"","")</f>
        <v/>
      </c>
    </row>
    <row r="1139" spans="2:6">
      <c r="B1139" t="str">
        <v>1138,Infiniti,FX35,2010,premium unleaded (required),AUTOMATIC,303,44300,1137</v>
      </c>
      <c r="F1139" s="5" t="str" cm="1">
        <f t="array" ref="F1139">_xlfn._xlws.FILTER(_xlfn.UNIQUE(options!C1139:C1148),_xlfn.UNIQUE(options!C1139:C1148)&lt;&gt;"","")</f>
        <v/>
      </c>
    </row>
    <row r="1140" spans="2:6">
      <c r="B1140" t="str">
        <v>1139,Infiniti,FX45,2006,premium unleaded (required),AUTOMATIC,320,49750,|n</v>
      </c>
      <c r="F1140" s="5" t="str" cm="1">
        <f t="array" ref="F1140">_xlfn._xlws.FILTER(_xlfn.UNIQUE(options!C1140:C1149),_xlfn.UNIQUE(options!C1140:C1149)&lt;&gt;"","")</f>
        <v/>
      </c>
    </row>
    <row r="1141" spans="2:6">
      <c r="B1141" t="str">
        <v>1140,Infiniti,FX45,2007,premium unleaded (required),AUTOMATIC,320,49850,1139</v>
      </c>
      <c r="F1141" s="5" t="str" cm="1">
        <f t="array" ref="F1141">_xlfn._xlws.FILTER(_xlfn.UNIQUE(options!C1141:C1150),_xlfn.UNIQUE(options!C1141:C1150)&lt;&gt;"","")</f>
        <v/>
      </c>
    </row>
    <row r="1142" spans="2:6">
      <c r="B1142" t="str">
        <v>1141,Infiniti,FX45,2008,premium unleaded (required),AUTOMATIC,320,50100,1140</v>
      </c>
      <c r="F1142" s="5" t="str" cm="1">
        <f t="array" ref="F1142">_xlfn._xlws.FILTER(_xlfn.UNIQUE(options!C1142:C1151),_xlfn.UNIQUE(options!C1142:C1151)&lt;&gt;"","")</f>
        <v/>
      </c>
    </row>
    <row r="1143" spans="2:6">
      <c r="B1143" t="str">
        <v>1142,Infiniti,FX50,2009,premium unleaded (required),AUTOMATIC,390,58400,|n</v>
      </c>
      <c r="F1143" s="5" t="str" cm="1">
        <f t="array" ref="F1143">_xlfn._xlws.FILTER(_xlfn.UNIQUE(options!C1143:C1152),_xlfn.UNIQUE(options!C1143:C1152)&lt;&gt;"","")</f>
        <v/>
      </c>
    </row>
    <row r="1144" spans="2:6">
      <c r="B1144" t="str">
        <v>1143,Infiniti,FX50,2010,premium unleaded (required),AUTOMATIC,390,59000,1142</v>
      </c>
      <c r="F1144" s="5" t="str" cm="1">
        <f t="array" ref="F1144">_xlfn._xlws.FILTER(_xlfn.UNIQUE(options!C1144:C1153),_xlfn.UNIQUE(options!C1144:C1153)&lt;&gt;"","")</f>
        <v/>
      </c>
    </row>
    <row r="1145" spans="2:6">
      <c r="B1145" t="str">
        <v>1144,Infiniti,G Convertible,2011,premium unleaded (recommended),AUTOMATIC,325,45750,|n</v>
      </c>
      <c r="F1145" s="5" t="str" cm="1">
        <f t="array" ref="F1145">_xlfn._xlws.FILTER(_xlfn.UNIQUE(options!C1145:C1154),_xlfn.UNIQUE(options!C1145:C1154)&lt;&gt;"","")</f>
        <v/>
      </c>
    </row>
    <row r="1146" spans="2:6">
      <c r="B1146" t="str">
        <v>1145,Infiniti,G Convertible,2011,premium unleaded (required),AUTOMATIC,325,58000,|n</v>
      </c>
      <c r="F1146" s="5" t="str" cm="1">
        <f t="array" ref="F1146">_xlfn._xlws.FILTER(_xlfn.UNIQUE(options!C1146:C1155),_xlfn.UNIQUE(options!C1146:C1155)&lt;&gt;"","")</f>
        <v/>
      </c>
    </row>
    <row r="1147" spans="2:6">
      <c r="B1147" t="str">
        <v>1146,Infiniti,G Convertible,2011,premium unleaded (required),MANUAL,325,50200,|n</v>
      </c>
      <c r="F1147" s="5" t="str" cm="1">
        <f t="array" ref="F1147">_xlfn._xlws.FILTER(_xlfn.UNIQUE(options!C1147:C1156),_xlfn.UNIQUE(options!C1147:C1156)&lt;&gt;"","")</f>
        <v/>
      </c>
    </row>
    <row r="1148" spans="2:6">
      <c r="B1148" t="str">
        <v>1147,Infiniti,G Convertible,2012,premium unleaded (recommended),AUTOMATIC,325,46650,|n</v>
      </c>
      <c r="F1148" s="5" t="str" cm="1">
        <f t="array" ref="F1148">_xlfn._xlws.FILTER(_xlfn.UNIQUE(options!C1148:C1157),_xlfn.UNIQUE(options!C1148:C1157)&lt;&gt;"","")</f>
        <v/>
      </c>
    </row>
    <row r="1149" spans="2:6">
      <c r="B1149" t="str">
        <v>1148,Infiniti,G Convertible,2012,premium unleaded (required),MANUAL,325,51300,|n</v>
      </c>
      <c r="F1149" s="5" t="str" cm="1">
        <f t="array" ref="F1149">_xlfn._xlws.FILTER(_xlfn.UNIQUE(options!C1149:C1158),_xlfn.UNIQUE(options!C1149:C1158)&lt;&gt;"","")</f>
        <v/>
      </c>
    </row>
    <row r="1150" spans="2:6">
      <c r="B1150" t="str">
        <v>1149,Infiniti,G Convertible,2013,premium unleaded (recommended),AUTOMATIC,325,47900,|n</v>
      </c>
      <c r="F1150" s="5" t="str" cm="1">
        <f t="array" ref="F1150">_xlfn._xlws.FILTER(_xlfn.UNIQUE(options!C1150:C1159),_xlfn.UNIQUE(options!C1150:C1159)&lt;&gt;"","")</f>
        <v/>
      </c>
    </row>
    <row r="1151" spans="2:6">
      <c r="B1151" t="str">
        <v>1150,Infiniti,G Convertible,2013,premium unleaded (recommended),MANUAL,325,52750,|n</v>
      </c>
      <c r="F1151" s="5" t="str" cm="1">
        <f t="array" ref="F1151">_xlfn._xlws.FILTER(_xlfn.UNIQUE(options!C1151:C1160),_xlfn.UNIQUE(options!C1151:C1160)&lt;&gt;"","")</f>
        <v/>
      </c>
    </row>
    <row r="1152" spans="2:6">
      <c r="B1152" t="str">
        <v>1151,Infiniti,G Convertible,2013,premium unleaded (required),AUTOMATIC,343,61450,|n</v>
      </c>
      <c r="F1152" s="5" t="str" cm="1">
        <f t="array" ref="F1152">_xlfn._xlws.FILTER(_xlfn.UNIQUE(options!C1152:C1161),_xlfn.UNIQUE(options!C1152:C1161)&lt;&gt;"","")</f>
        <v/>
      </c>
    </row>
    <row r="1153" spans="2:6">
      <c r="B1153" t="str">
        <v>1152,Infiniti,G Coupe,2011,premium unleaded (recommended),AUTOMATIC,348,50800,|n</v>
      </c>
      <c r="F1153" s="5" t="str" cm="1">
        <f t="array" ref="F1153">_xlfn._xlws.FILTER(_xlfn.UNIQUE(options!C1153:C1162),_xlfn.UNIQUE(options!C1153:C1162)&lt;&gt;"","")</f>
        <v/>
      </c>
    </row>
    <row r="1154" spans="2:6">
      <c r="B1154" t="str">
        <v>1153,Infiniti,G Coupe,2011,premium unleaded (recommended),MANUAL,348,48900,|n</v>
      </c>
      <c r="F1154" s="5" t="str" cm="1">
        <f t="array" ref="F1154">_xlfn._xlws.FILTER(_xlfn.UNIQUE(options!C1154:C1163),_xlfn.UNIQUE(options!C1154:C1163)&lt;&gt;"","")</f>
        <v/>
      </c>
    </row>
    <row r="1155" spans="2:6">
      <c r="B1155" t="str">
        <v>1154,Infiniti,G Coupe,2012,premium unleaded (recommended),AUTOMATIC,348,51700,|n</v>
      </c>
      <c r="F1155" s="5" t="str" cm="1">
        <f t="array" ref="F1155">_xlfn._xlws.FILTER(_xlfn.UNIQUE(options!C1155:C1164),_xlfn.UNIQUE(options!C1155:C1164)&lt;&gt;"","")</f>
        <v/>
      </c>
    </row>
    <row r="1156" spans="2:6">
      <c r="B1156" t="str">
        <v>1155,Infiniti,G Coupe,2012,premium unleaded (recommended),MANUAL,348,49800,|n</v>
      </c>
      <c r="F1156" s="5" t="str" cm="1">
        <f t="array" ref="F1156">_xlfn._xlws.FILTER(_xlfn.UNIQUE(options!C1156:C1165),_xlfn.UNIQUE(options!C1156:C1165)&lt;&gt;"","")</f>
        <v/>
      </c>
    </row>
    <row r="1157" spans="2:6">
      <c r="B1157" t="str">
        <v>1156,Infiniti,G Coupe,2013,premium unleaded (recommended),AUTOMATIC,348,53100,|n</v>
      </c>
      <c r="F1157" s="5" t="str" cm="1">
        <f t="array" ref="F1157">_xlfn._xlws.FILTER(_xlfn.UNIQUE(options!C1157:C1166),_xlfn.UNIQUE(options!C1157:C1166)&lt;&gt;"","")</f>
        <v/>
      </c>
    </row>
    <row r="1158" spans="2:6">
      <c r="B1158" t="str">
        <v>1157,Infiniti,G Coupe,2013,premium unleaded (recommended),MANUAL,348,51200,|n</v>
      </c>
      <c r="F1158" s="5" t="str" cm="1">
        <f t="array" ref="F1158">_xlfn._xlws.FILTER(_xlfn.UNIQUE(options!C1158:C1167),_xlfn.UNIQUE(options!C1158:C1167)&lt;&gt;"","")</f>
        <v/>
      </c>
    </row>
    <row r="1159" spans="2:6">
      <c r="B1159" t="str">
        <v>1158,Infiniti,G Sedan,2011,premium unleaded (recommended),AUTOMATIC,328,44750,|n</v>
      </c>
      <c r="F1159" s="5" t="str" cm="1">
        <f t="array" ref="F1159">_xlfn._xlws.FILTER(_xlfn.UNIQUE(options!C1159:C1168),_xlfn.UNIQUE(options!C1159:C1168)&lt;&gt;"","")</f>
        <v/>
      </c>
    </row>
    <row r="1160" spans="2:6">
      <c r="B1160" t="str">
        <v>1159,Infiniti,G Sedan,2011,premium unleaded (recommended),MANUAL,328,40200,|n</v>
      </c>
      <c r="F1160" s="5" t="str" cm="1">
        <f t="array" ref="F1160">_xlfn._xlws.FILTER(_xlfn.UNIQUE(options!C1160:C1169),_xlfn.UNIQUE(options!C1160:C1169)&lt;&gt;"","")</f>
        <v/>
      </c>
    </row>
    <row r="1161" spans="2:6">
      <c r="B1161" t="str">
        <v>1160,Infiniti,G Sedan,2012,premium unleaded (recommended),AUTOMATIC,328,46050,|n</v>
      </c>
      <c r="F1161" s="5" t="str" cm="1">
        <f t="array" ref="F1161">_xlfn._xlws.FILTER(_xlfn.UNIQUE(options!C1161:C1170),_xlfn.UNIQUE(options!C1161:C1170)&lt;&gt;"","")</f>
        <v/>
      </c>
    </row>
    <row r="1162" spans="2:6">
      <c r="B1162" t="str">
        <v>1161,Infiniti,G Sedan,2012,premium unleaded (recommended),MANUAL,328,41500,|n</v>
      </c>
      <c r="F1162" s="5" t="str" cm="1">
        <f t="array" ref="F1162">_xlfn._xlws.FILTER(_xlfn.UNIQUE(options!C1162:C1171),_xlfn.UNIQUE(options!C1162:C1171)&lt;&gt;"","")</f>
        <v/>
      </c>
    </row>
    <row r="1163" spans="2:6">
      <c r="B1163" t="str">
        <v>1162,Infiniti,G Sedan,2013,premium unleaded (required),AUTOMATIC,328,34550,|n</v>
      </c>
      <c r="F1163" s="5" t="str" cm="1">
        <f t="array" ref="F1163">_xlfn._xlws.FILTER(_xlfn.UNIQUE(options!C1163:C1172),_xlfn.UNIQUE(options!C1163:C1172)&lt;&gt;"","")</f>
        <v/>
      </c>
    </row>
    <row r="1164" spans="2:6">
      <c r="B1164" t="str">
        <v>1163,Infiniti,G Sedan,2013,premium unleaded (required),MANUAL,328,37150,|n</v>
      </c>
      <c r="F1164" s="5" t="str" cm="1">
        <f t="array" ref="F1164">_xlfn._xlws.FILTER(_xlfn.UNIQUE(options!C1164:C1173),_xlfn.UNIQUE(options!C1164:C1173)&lt;&gt;"","")</f>
        <v/>
      </c>
    </row>
    <row r="1165" spans="2:6">
      <c r="B1165" t="str">
        <v>1164,Infiniti,G35,2006,regular unleaded,AUTOMATIC,280,33250,|n</v>
      </c>
      <c r="F1165" s="5" t="str" cm="1">
        <f t="array" ref="F1165">_xlfn._xlws.FILTER(_xlfn.UNIQUE(options!C1165:C1174),_xlfn.UNIQUE(options!C1165:C1174)&lt;&gt;"","")</f>
        <v/>
      </c>
    </row>
    <row r="1166" spans="2:6">
      <c r="B1166" t="str">
        <v>1165,Infiniti,G35,2006,regular unleaded,MANUAL,298,33800,|n</v>
      </c>
      <c r="F1166" s="5" t="str" cm="1">
        <f t="array" ref="F1166">_xlfn._xlws.FILTER(_xlfn.UNIQUE(options!C1166:C1175),_xlfn.UNIQUE(options!C1166:C1175)&lt;&gt;"","")</f>
        <v/>
      </c>
    </row>
    <row r="1167" spans="2:6">
      <c r="B1167" t="str">
        <v>1166,Infiniti,G35,2007,premium unleaded (required),AUTOMATIC,306,33950,|n</v>
      </c>
      <c r="F1167" s="5" t="str" cm="1">
        <f t="array" ref="F1167">_xlfn._xlws.FILTER(_xlfn.UNIQUE(options!C1167:C1176),_xlfn.UNIQUE(options!C1167:C1176)&lt;&gt;"","")</f>
        <v/>
      </c>
    </row>
    <row r="1168" spans="2:6">
      <c r="B1168" t="str">
        <v>1167,Infiniti,G35,2007,premium unleaded (required),MANUAL,293,34050,|n</v>
      </c>
      <c r="F1168" s="5" t="str" cm="1">
        <f t="array" ref="F1168">_xlfn._xlws.FILTER(_xlfn.UNIQUE(options!C1168:C1177),_xlfn.UNIQUE(options!C1168:C1177)&lt;&gt;"","")</f>
        <v/>
      </c>
    </row>
    <row r="1169" spans="2:6">
      <c r="B1169" t="str">
        <v>1168,Infiniti,G35,2008,premium unleaded (required),AUTOMATIC,306,34750,|n</v>
      </c>
      <c r="F1169" s="5" t="str" cm="1">
        <f t="array" ref="F1169">_xlfn._xlws.FILTER(_xlfn.UNIQUE(options!C1169:C1178),_xlfn.UNIQUE(options!C1169:C1178)&lt;&gt;"","")</f>
        <v/>
      </c>
    </row>
    <row r="1170" spans="2:6">
      <c r="B1170" t="str">
        <v>1169,Infiniti,G35,2008,premium unleaded (required),MANUAL,306,33050,|n</v>
      </c>
      <c r="F1170" s="5" t="str" cm="1">
        <f t="array" ref="F1170">_xlfn._xlws.FILTER(_xlfn.UNIQUE(options!C1170:C1179),_xlfn.UNIQUE(options!C1170:C1179)&lt;&gt;"","")</f>
        <v/>
      </c>
    </row>
    <row r="1171" spans="2:6">
      <c r="B1171" t="str">
        <v>1170,Infiniti,G37,2008,premium unleaded (required),AUTOMATIC,330,35650,|n</v>
      </c>
      <c r="F1171" s="5" t="str" cm="1">
        <f t="array" ref="F1171">_xlfn._xlws.FILTER(_xlfn.UNIQUE(options!C1171:C1180),_xlfn.UNIQUE(options!C1171:C1180)&lt;&gt;"","")</f>
        <v/>
      </c>
    </row>
    <row r="1172" spans="2:6">
      <c r="B1172" t="str">
        <v>1171,Infiniti,G37,2008,premium unleaded (required),MANUAL,330,36200,|n</v>
      </c>
      <c r="F1172" s="5" t="str" cm="1">
        <f t="array" ref="F1172">_xlfn._xlws.FILTER(_xlfn.UNIQUE(options!C1172:C1181),_xlfn.UNIQUE(options!C1172:C1181)&lt;&gt;"","")</f>
        <v/>
      </c>
    </row>
    <row r="1173" spans="2:6">
      <c r="B1173" t="str">
        <v>1172,Infiniti,G37,2009,premium unleaded (required),AUTOMATIC,325,43850,|n</v>
      </c>
      <c r="F1173" s="5" t="str" cm="1">
        <f t="array" ref="F1173">_xlfn._xlws.FILTER(_xlfn.UNIQUE(options!C1173:C1182),_xlfn.UNIQUE(options!C1173:C1182)&lt;&gt;"","")</f>
        <v/>
      </c>
    </row>
    <row r="1174" spans="2:6">
      <c r="B1174" t="str">
        <v>1173,Infiniti,G37,2009,premium unleaded (required),MANUAL,325,43900,|n</v>
      </c>
      <c r="F1174" s="5" t="str" cm="1">
        <f t="array" ref="F1174">_xlfn._xlws.FILTER(_xlfn.UNIQUE(options!C1174:C1183),_xlfn.UNIQUE(options!C1174:C1183)&lt;&gt;"","")</f>
        <v/>
      </c>
    </row>
    <row r="1175" spans="2:6">
      <c r="B1175" t="str">
        <v>1174,Infiniti,G37 Convertible,2010,premium unleaded (required),AUTOMATIC,325,54900,|n</v>
      </c>
      <c r="F1175" s="5" t="str" cm="1">
        <f t="array" ref="F1175">_xlfn._xlws.FILTER(_xlfn.UNIQUE(options!C1175:C1184),_xlfn.UNIQUE(options!C1175:C1184)&lt;&gt;"","")</f>
        <v/>
      </c>
    </row>
    <row r="1176" spans="2:6">
      <c r="B1176" t="str">
        <v>1175,Infiniti,G37 Convertible,2010,premium unleaded (required),MANUAL,325,46950,|n</v>
      </c>
      <c r="F1176" s="5" t="str" cm="1">
        <f t="array" ref="F1176">_xlfn._xlws.FILTER(_xlfn.UNIQUE(options!C1176:C1185),_xlfn.UNIQUE(options!C1176:C1185)&lt;&gt;"","")</f>
        <v/>
      </c>
    </row>
    <row r="1177" spans="2:6">
      <c r="B1177" t="str">
        <v>1176,Infiniti,G37 Coupe,2010,premium unleaded (recommended),AUTOMATIC,330,50550,|n</v>
      </c>
      <c r="F1177" s="5" t="str" cm="1">
        <f t="array" ref="F1177">_xlfn._xlws.FILTER(_xlfn.UNIQUE(options!C1177:C1186),_xlfn.UNIQUE(options!C1177:C1186)&lt;&gt;"","")</f>
        <v/>
      </c>
    </row>
    <row r="1178" spans="2:6">
      <c r="B1178" t="str">
        <v>1177,Infiniti,G37 Coupe,2010,premium unleaded (recommended),MANUAL,330,40400,|n</v>
      </c>
      <c r="F1178" s="5" t="str" cm="1">
        <f t="array" ref="F1178">_xlfn._xlws.FILTER(_xlfn.UNIQUE(options!C1178:C1187),_xlfn.UNIQUE(options!C1178:C1187)&lt;&gt;"","")</f>
        <v/>
      </c>
    </row>
    <row r="1179" spans="2:6">
      <c r="B1179" t="str">
        <v>1178,Infiniti,G37 Sedan,2010,premium unleaded (recommended),AUTOMATIC,328,43550,|n</v>
      </c>
      <c r="F1179" s="5" t="str" cm="1">
        <f t="array" ref="F1179">_xlfn._xlws.FILTER(_xlfn.UNIQUE(options!C1179:C1188),_xlfn.UNIQUE(options!C1179:C1188)&lt;&gt;"","")</f>
        <v/>
      </c>
    </row>
    <row r="1180" spans="2:6">
      <c r="B1180" t="str">
        <v>1179,Infiniti,G37 Sedan,2010,premium unleaded (recommended),MANUAL,328,37000,|n</v>
      </c>
      <c r="F1180" s="5" t="str" cm="1">
        <f t="array" ref="F1180">_xlfn._xlws.FILTER(_xlfn.UNIQUE(options!C1180:C1189),_xlfn.UNIQUE(options!C1180:C1189)&lt;&gt;"","")</f>
        <v/>
      </c>
    </row>
    <row r="1181" spans="2:6">
      <c r="B1181" t="str">
        <v>1180,Infiniti,JX,2013,premium unleaded (recommended),AUTOMATIC,265,42650,|n</v>
      </c>
      <c r="F1181" s="5" t="str" cm="1">
        <f t="array" ref="F1181">_xlfn._xlws.FILTER(_xlfn.UNIQUE(options!C1181:C1190),_xlfn.UNIQUE(options!C1181:C1190)&lt;&gt;"","")</f>
        <v/>
      </c>
    </row>
    <row r="1182" spans="2:6">
      <c r="B1182" t="str">
        <v>1181,Infiniti,M,2012,premium unleaded (recommended),AUTOMATIC,360,53700,|n</v>
      </c>
      <c r="F1182" s="5" t="str" cm="1">
        <f t="array" ref="F1182">_xlfn._xlws.FILTER(_xlfn.UNIQUE(options!C1182:C1191),_xlfn.UNIQUE(options!C1182:C1191)&lt;&gt;"","")</f>
        <v/>
      </c>
    </row>
    <row r="1183" spans="2:6">
      <c r="B1183" t="str">
        <v>1182,Infiniti,M,2012,premium unleaded (required),AUTOMATIC,420,61700,|n</v>
      </c>
      <c r="F1183" s="5" t="str" cm="1">
        <f t="array" ref="F1183">_xlfn._xlws.FILTER(_xlfn.UNIQUE(options!C1183:C1192),_xlfn.UNIQUE(options!C1183:C1192)&lt;&gt;"","")</f>
        <v/>
      </c>
    </row>
    <row r="1184" spans="2:6">
      <c r="B1184" t="str">
        <v>1183,Infiniti,M,2013,premium unleaded (recommended),AUTOMATIC,360,54750,|n</v>
      </c>
      <c r="F1184" s="5" t="str" cm="1">
        <f t="array" ref="F1184">_xlfn._xlws.FILTER(_xlfn.UNIQUE(options!C1184:C1193),_xlfn.UNIQUE(options!C1184:C1193)&lt;&gt;"","")</f>
        <v/>
      </c>
    </row>
    <row r="1185" spans="2:6">
      <c r="B1185" t="str">
        <v>1184,Infiniti,M,2013,premium unleaded (required),AUTOMATIC,420,63700,|n</v>
      </c>
      <c r="F1185" s="5" t="str" cm="1">
        <f t="array" ref="F1185">_xlfn._xlws.FILTER(_xlfn.UNIQUE(options!C1185:C1194),_xlfn.UNIQUE(options!C1185:C1194)&lt;&gt;"","")</f>
        <v/>
      </c>
    </row>
    <row r="1186" spans="2:6">
      <c r="B1186" t="str">
        <v>1185,Infiniti,M35,2008,premium unleaded (required),AUTOMATIC,275,45650,|n</v>
      </c>
      <c r="F1186" s="5" t="str" cm="1">
        <f t="array" ref="F1186">_xlfn._xlws.FILTER(_xlfn.UNIQUE(options!C1186:C1195),_xlfn.UNIQUE(options!C1186:C1195)&lt;&gt;"","")</f>
        <v/>
      </c>
    </row>
    <row r="1187" spans="2:6">
      <c r="B1187" t="str">
        <v>1186,Infiniti,M35,2009,premium unleaded (recommended),AUTOMATIC,275,47950,|n</v>
      </c>
      <c r="F1187" s="5" t="str" cm="1">
        <f t="array" ref="F1187">_xlfn._xlws.FILTER(_xlfn.UNIQUE(options!C1187:C1196),_xlfn.UNIQUE(options!C1187:C1196)&lt;&gt;"","")</f>
        <v/>
      </c>
    </row>
    <row r="1188" spans="2:6">
      <c r="B1188" t="str">
        <v>1187,Infiniti,M35,2010,premium unleaded (recommended),AUTOMATIC,303,47950,1186</v>
      </c>
      <c r="F1188" s="5" t="str" cm="1">
        <f t="array" ref="F1188">_xlfn._xlws.FILTER(_xlfn.UNIQUE(options!C1188:C1197),_xlfn.UNIQUE(options!C1188:C1197)&lt;&gt;"","")</f>
        <v/>
      </c>
    </row>
    <row r="1189" spans="2:6">
      <c r="B1189" t="str">
        <v>1188,Infiniti,M37,2011,premium unleaded (recommended),AUTOMATIC,330,49200,|n</v>
      </c>
      <c r="F1189" s="5" t="str" cm="1">
        <f t="array" ref="F1189">_xlfn._xlws.FILTER(_xlfn.UNIQUE(options!C1189:C1198),_xlfn.UNIQUE(options!C1189:C1198)&lt;&gt;"","")</f>
        <v/>
      </c>
    </row>
    <row r="1190" spans="2:6">
      <c r="B1190" t="str">
        <v>1189,Infiniti,M45,2008,premium unleaded (required),AUTOMATIC,325,52750,|n</v>
      </c>
      <c r="F1190" s="5" t="str" cm="1">
        <f t="array" ref="F1190">_xlfn._xlws.FILTER(_xlfn.UNIQUE(options!C1190:C1199),_xlfn.UNIQUE(options!C1190:C1199)&lt;&gt;"","")</f>
        <v/>
      </c>
    </row>
    <row r="1191" spans="2:6">
      <c r="B1191" t="str">
        <v>1190,Infiniti,M45,2009,premium unleaded (required),AUTOMATIC,325,54650,1189</v>
      </c>
      <c r="F1191" s="5" t="str" cm="1">
        <f t="array" ref="F1191">_xlfn._xlws.FILTER(_xlfn.UNIQUE(options!C1191:C1200),_xlfn.UNIQUE(options!C1191:C1200)&lt;&gt;"","")</f>
        <v/>
      </c>
    </row>
    <row r="1192" spans="2:6">
      <c r="B1192" t="str">
        <v>1191,Infiniti,M45,2010,premium unleaded (required),AUTOMATIC,325,54650,1190</v>
      </c>
      <c r="F1192" s="5" t="str" cm="1">
        <f t="array" ref="F1192">_xlfn._xlws.FILTER(_xlfn.UNIQUE(options!C1192:C1201),_xlfn.UNIQUE(options!C1192:C1201)&lt;&gt;"","")</f>
        <v/>
      </c>
    </row>
    <row r="1193" spans="2:6">
      <c r="B1193" t="str">
        <v>1192,Infiniti,M56,2011,premium unleaded (required),AUTOMATIC,420,60950,|n</v>
      </c>
      <c r="F1193" s="5" t="str" cm="1">
        <f t="array" ref="F1193">_xlfn._xlws.FILTER(_xlfn.UNIQUE(options!C1193:C1202),_xlfn.UNIQUE(options!C1193:C1202)&lt;&gt;"","")</f>
        <v/>
      </c>
    </row>
    <row r="1194" spans="2:6">
      <c r="B1194" t="str">
        <v>1193,Infiniti,Q40,2015,premium unleaded (required),AUTOMATIC,328,35550,|n</v>
      </c>
      <c r="F1194" s="5" t="str" cm="1">
        <f t="array" ref="F1194">_xlfn._xlws.FILTER(_xlfn.UNIQUE(options!C1194:C1203),_xlfn.UNIQUE(options!C1194:C1203)&lt;&gt;"","")</f>
        <v/>
      </c>
    </row>
    <row r="1195" spans="2:6">
      <c r="B1195" t="str">
        <v>1194,Infiniti,Q45,2005,regular unleaded,AUTOMATIC,340,56400,|n</v>
      </c>
      <c r="F1195" s="5" t="str" cm="1">
        <f t="array" ref="F1195">_xlfn._xlws.FILTER(_xlfn.UNIQUE(options!C1195:C1204),_xlfn.UNIQUE(options!C1195:C1204)&lt;&gt;"","")</f>
        <v/>
      </c>
    </row>
    <row r="1196" spans="2:6">
      <c r="B1196" t="str">
        <v>1195,Infiniti,Q45,2006,premium unleaded (required),AUTOMATIC,340,58100,|n</v>
      </c>
      <c r="F1196" s="5" t="str" cm="1">
        <f t="array" ref="F1196">_xlfn._xlws.FILTER(_xlfn.UNIQUE(options!C1196:C1205),_xlfn.UNIQUE(options!C1196:C1205)&lt;&gt;"","")</f>
        <v/>
      </c>
    </row>
    <row r="1197" spans="2:6">
      <c r="B1197" t="str">
        <v>1196,Infiniti,Q50,2015,premium unleaded (recommended),AUTOMATIC,360,48600,|n</v>
      </c>
      <c r="F1197" s="5" t="str" cm="1">
        <f t="array" ref="F1197">_xlfn._xlws.FILTER(_xlfn.UNIQUE(options!C1197:C1206),_xlfn.UNIQUE(options!C1197:C1206)&lt;&gt;"","")</f>
        <v/>
      </c>
    </row>
    <row r="1198" spans="2:6">
      <c r="B1198" t="str">
        <v>1197,Infiniti,Q50,2016,premium unleaded (recommended),AUTOMATIC,360,49050,1196</v>
      </c>
      <c r="F1198" s="5" t="str" cm="1">
        <f t="array" ref="F1198">_xlfn._xlws.FILTER(_xlfn.UNIQUE(options!C1198:C1207),_xlfn.UNIQUE(options!C1198:C1207)&lt;&gt;"","")</f>
        <v/>
      </c>
    </row>
    <row r="1199" spans="2:6">
      <c r="B1199" t="str">
        <v>1198,Infiniti,Q50,2016,premium unleaded (required),AUTOMATIC,400,49950,|n</v>
      </c>
      <c r="F1199" s="5" t="str" cm="1">
        <f t="array" ref="F1199">_xlfn._xlws.FILTER(_xlfn.UNIQUE(options!C1199:C1208),_xlfn.UNIQUE(options!C1199:C1208)&lt;&gt;"","")</f>
        <v/>
      </c>
    </row>
    <row r="1200" spans="2:6">
      <c r="B1200" t="str">
        <v>1199,Infiniti,Q50,2017,premium unleaded (recommended),AUTOMATIC,360,49800,|n</v>
      </c>
      <c r="F1200" s="5" t="str" cm="1">
        <f t="array" ref="F1200">_xlfn._xlws.FILTER(_xlfn.UNIQUE(options!C1200:C1209),_xlfn.UNIQUE(options!C1200:C1209)&lt;&gt;"","")</f>
        <v/>
      </c>
    </row>
    <row r="1201" spans="2:6">
      <c r="B1201" t="str">
        <v>1200,Infiniti,Q50,2017,premium unleaded (required),AUTOMATIC,400,50700,|n</v>
      </c>
      <c r="F1201" s="5" t="str" cm="1">
        <f t="array" ref="F1201">_xlfn._xlws.FILTER(_xlfn.UNIQUE(options!C1201:C1210),_xlfn.UNIQUE(options!C1201:C1210)&lt;&gt;"","")</f>
        <v/>
      </c>
    </row>
    <row r="1202" spans="2:6">
      <c r="B1202" t="str">
        <v>1201,Infiniti,Q60 Convertible,2014,premium unleaded (recommended),AUTOMATIC,325,48550,|n</v>
      </c>
      <c r="F1202" s="5" t="str" cm="1">
        <f t="array" ref="F1202">_xlfn._xlws.FILTER(_xlfn.UNIQUE(options!C1202:C1211),_xlfn.UNIQUE(options!C1202:C1211)&lt;&gt;"","")</f>
        <v/>
      </c>
    </row>
    <row r="1203" spans="2:6">
      <c r="B1203" t="str">
        <v>1202,Infiniti,Q60 Convertible,2014,premium unleaded (recommended),MANUAL,325,53400,|n</v>
      </c>
      <c r="F1203" s="5" t="str" cm="1">
        <f t="array" ref="F1203">_xlfn._xlws.FILTER(_xlfn.UNIQUE(options!C1203:C1212),_xlfn.UNIQUE(options!C1203:C1212)&lt;&gt;"","")</f>
        <v/>
      </c>
    </row>
    <row r="1204" spans="2:6">
      <c r="B1204" t="str">
        <v>1203,Infiniti,Q60 Convertible,2014,premium unleaded (required),AUTOMATIC,343,62100,|n</v>
      </c>
      <c r="F1204" s="5" t="str" cm="1">
        <f t="array" ref="F1204">_xlfn._xlws.FILTER(_xlfn.UNIQUE(options!C1204:C1213),_xlfn.UNIQUE(options!C1204:C1213)&lt;&gt;"","")</f>
        <v/>
      </c>
    </row>
    <row r="1205" spans="2:6">
      <c r="B1205" t="str">
        <v>1204,Infiniti,Q60 Convertible,2015,premium unleaded (recommended),AUTOMATIC,325,48550,|n</v>
      </c>
      <c r="F1205" s="5" t="str" cm="1">
        <f t="array" ref="F1205">_xlfn._xlws.FILTER(_xlfn.UNIQUE(options!C1205:C1214),_xlfn.UNIQUE(options!C1205:C1214)&lt;&gt;"","")</f>
        <v/>
      </c>
    </row>
    <row r="1206" spans="2:6">
      <c r="B1206" t="str">
        <v>1205,Infiniti,Q60 Convertible,2015,premium unleaded (recommended),MANUAL,325,53400,|n</v>
      </c>
      <c r="F1206" s="5" t="str" cm="1">
        <f t="array" ref="F1206">_xlfn._xlws.FILTER(_xlfn.UNIQUE(options!C1206:C1215),_xlfn.UNIQUE(options!C1206:C1215)&lt;&gt;"","")</f>
        <v/>
      </c>
    </row>
    <row r="1207" spans="2:6">
      <c r="B1207" t="str">
        <v>1206,Infiniti,Q60 Convertible,2015,premium unleaded (required),AUTOMATIC,343,62100,|n</v>
      </c>
      <c r="F1207" s="5" t="str" cm="1">
        <f t="array" ref="F1207">_xlfn._xlws.FILTER(_xlfn.UNIQUE(options!C1207:C1216),_xlfn.UNIQUE(options!C1207:C1216)&lt;&gt;"","")</f>
        <v/>
      </c>
    </row>
    <row r="1208" spans="2:6">
      <c r="B1208" t="str">
        <v>1207,Infiniti,Q60 Coupe,2014,premium unleaded (recommended),AUTOMATIC,330,42600,|n</v>
      </c>
      <c r="F1208" s="5" t="str" cm="1">
        <f t="array" ref="F1208">_xlfn._xlws.FILTER(_xlfn.UNIQUE(options!C1208:C1217),_xlfn.UNIQUE(options!C1208:C1217)&lt;&gt;"","")</f>
        <v/>
      </c>
    </row>
    <row r="1209" spans="2:6">
      <c r="B1209" t="str">
        <v>1208,Infiniti,Q60 Coupe,2014,premium unleaded (recommended),MANUAL,330,46050,|n</v>
      </c>
      <c r="F1209" s="5" t="str" cm="1">
        <f t="array" ref="F1209">_xlfn._xlws.FILTER(_xlfn.UNIQUE(options!C1209:C1218),_xlfn.UNIQUE(options!C1209:C1218)&lt;&gt;"","")</f>
        <v/>
      </c>
    </row>
    <row r="1210" spans="2:6">
      <c r="B1210" t="str">
        <v>1209,Infiniti,Q60 Coupe,2014,premium unleaded (required),AUTOMATIC,348,53650,|n</v>
      </c>
      <c r="F1210" s="5" t="str" cm="1">
        <f t="array" ref="F1210">_xlfn._xlws.FILTER(_xlfn.UNIQUE(options!C1210:C1219),_xlfn.UNIQUE(options!C1210:C1219)&lt;&gt;"","")</f>
        <v/>
      </c>
    </row>
    <row r="1211" spans="2:6">
      <c r="B1211" t="str">
        <v>1210,Infiniti,Q60 Coupe,2014,premium unleaded (required),MANUAL,348,51750,|n</v>
      </c>
      <c r="F1211" s="5" t="str" cm="1">
        <f t="array" ref="F1211">_xlfn._xlws.FILTER(_xlfn.UNIQUE(options!C1211:C1220),_xlfn.UNIQUE(options!C1211:C1220)&lt;&gt;"","")</f>
        <v/>
      </c>
    </row>
    <row r="1212" spans="2:6">
      <c r="B1212" t="str">
        <v>1211,Infiniti,Q60 Coupe,2015,premium unleaded (recommended),AUTOMATIC,330,49650,|n</v>
      </c>
      <c r="F1212" s="5" t="str" cm="1">
        <f t="array" ref="F1212">_xlfn._xlws.FILTER(_xlfn.UNIQUE(options!C1212:C1221),_xlfn.UNIQUE(options!C1212:C1221)&lt;&gt;"","")</f>
        <v/>
      </c>
    </row>
    <row r="1213" spans="2:6">
      <c r="B1213" t="str">
        <v>1212,Infiniti,Q60 Coupe,2015,premium unleaded (recommended),MANUAL,330,47700,|n</v>
      </c>
      <c r="F1213" s="5" t="str" cm="1">
        <f t="array" ref="F1213">_xlfn._xlws.FILTER(_xlfn.UNIQUE(options!C1213:C1222),_xlfn.UNIQUE(options!C1213:C1222)&lt;&gt;"","")</f>
        <v/>
      </c>
    </row>
    <row r="1214" spans="2:6">
      <c r="B1214" t="str">
        <v>1213,Infiniti,Q60 Coupe,2017,premium unleaded (recommended),AUTOMATIC,400,53300,|n</v>
      </c>
      <c r="F1214" s="5" t="str" cm="1">
        <f t="array" ref="F1214">_xlfn._xlws.FILTER(_xlfn.UNIQUE(options!C1214:C1223),_xlfn.UNIQUE(options!C1214:C1223)&lt;&gt;"","")</f>
        <v/>
      </c>
    </row>
    <row r="1215" spans="2:6">
      <c r="B1215" t="str">
        <v>1214,Infiniti,Q70,2014,premium unleaded (recommended),AUTOMATIC,360,55650,|n</v>
      </c>
      <c r="F1215" s="5" t="str" cm="1">
        <f t="array" ref="F1215">_xlfn._xlws.FILTER(_xlfn.UNIQUE(options!C1215:C1224),_xlfn.UNIQUE(options!C1215:C1224)&lt;&gt;"","")</f>
        <v/>
      </c>
    </row>
    <row r="1216" spans="2:6">
      <c r="B1216" t="str">
        <v>1215,Infiniti,Q70,2014,premium unleaded (required),AUTOMATIC,420,64600,|n</v>
      </c>
      <c r="F1216" s="5" t="str" cm="1">
        <f t="array" ref="F1216">_xlfn._xlws.FILTER(_xlfn.UNIQUE(options!C1216:C1225),_xlfn.UNIQUE(options!C1216:C1225)&lt;&gt;"","")</f>
        <v/>
      </c>
    </row>
    <row r="1217" spans="2:6">
      <c r="B1217" t="str">
        <v>1216,Infiniti,Q70,2015,premium unleaded (recommended),AUTOMATIC,360,55900,|n</v>
      </c>
      <c r="F1217" s="5" t="str" cm="1">
        <f t="array" ref="F1217">_xlfn._xlws.FILTER(_xlfn.UNIQUE(options!C1217:C1226),_xlfn.UNIQUE(options!C1217:C1226)&lt;&gt;"","")</f>
        <v/>
      </c>
    </row>
    <row r="1218" spans="2:6">
      <c r="B1218" t="str">
        <v>1217,Infiniti,Q70,2015,premium unleaded (required),AUTOMATIC,416,67050,|n</v>
      </c>
      <c r="F1218" s="5" t="str" cm="1">
        <f t="array" ref="F1218">_xlfn._xlws.FILTER(_xlfn.UNIQUE(options!C1218:C1227),_xlfn.UNIQUE(options!C1218:C1227)&lt;&gt;"","")</f>
        <v/>
      </c>
    </row>
    <row r="1219" spans="2:6">
      <c r="B1219" t="str">
        <v>1218,Infiniti,Q70,2016,premium unleaded (recommended),AUTOMATIC,360,55900,|n</v>
      </c>
      <c r="F1219" s="5" t="str" cm="1">
        <f t="array" ref="F1219">_xlfn._xlws.FILTER(_xlfn.UNIQUE(options!C1219:C1228),_xlfn.UNIQUE(options!C1219:C1228)&lt;&gt;"","")</f>
        <v/>
      </c>
    </row>
    <row r="1220" spans="2:6">
      <c r="B1220" t="str">
        <v>1219,Infiniti,Q70,2016,premium unleaded (required),AUTOMATIC,420,67050,|n</v>
      </c>
      <c r="F1220" s="5" t="str" cm="1">
        <f t="array" ref="F1220">_xlfn._xlws.FILTER(_xlfn.UNIQUE(options!C1220:C1229),_xlfn.UNIQUE(options!C1220:C1229)&lt;&gt;"","")</f>
        <v/>
      </c>
    </row>
    <row r="1221" spans="2:6">
      <c r="B1221" t="str">
        <v>1220,Infiniti,QX,2012,premium unleaded (recommended),AUTOMATIC,400,63100,|n</v>
      </c>
      <c r="F1221" s="5" t="str" cm="1">
        <f t="array" ref="F1221">_xlfn._xlws.FILTER(_xlfn.UNIQUE(options!C1221:C1230),_xlfn.UNIQUE(options!C1221:C1230)&lt;&gt;"","")</f>
        <v/>
      </c>
    </row>
    <row r="1222" spans="2:6">
      <c r="B1222" t="str">
        <v>1221,Infiniti,QX,2013,premium unleaded (recommended),AUTOMATIC,400,64450,1220</v>
      </c>
      <c r="F1222" s="5" t="str" cm="1">
        <f t="array" ref="F1222">_xlfn._xlws.FILTER(_xlfn.UNIQUE(options!C1222:C1231),_xlfn.UNIQUE(options!C1222:C1231)&lt;&gt;"","")</f>
        <v/>
      </c>
    </row>
    <row r="1223" spans="2:6">
      <c r="B1223" t="str">
        <v>1222,Infiniti,QX50,2015,premium unleaded (recommended),AUTOMATIC,325,38600,|n</v>
      </c>
      <c r="F1223" s="5" t="str" cm="1">
        <f t="array" ref="F1223">_xlfn._xlws.FILTER(_xlfn.UNIQUE(options!C1223:C1232),_xlfn.UNIQUE(options!C1223:C1232)&lt;&gt;"","")</f>
        <v/>
      </c>
    </row>
    <row r="1224" spans="2:6">
      <c r="B1224" t="str">
        <v>1223,Infiniti,QX50,2016,premium unleaded (recommended),AUTOMATIC,325,35850,1222</v>
      </c>
      <c r="F1224" s="5" t="str" cm="1">
        <f t="array" ref="F1224">_xlfn._xlws.FILTER(_xlfn.UNIQUE(options!C1224:C1233),_xlfn.UNIQUE(options!C1224:C1233)&lt;&gt;"","")</f>
        <v/>
      </c>
    </row>
    <row r="1225" spans="2:6">
      <c r="B1225" t="str">
        <v>1224,Infiniti,QX50,2017,premium unleaded (recommended),AUTOMATIC,325,36250,1223</v>
      </c>
      <c r="F1225" s="5" t="str" cm="1">
        <f t="array" ref="F1225">_xlfn._xlws.FILTER(_xlfn.UNIQUE(options!C1225:C1234),_xlfn.UNIQUE(options!C1225:C1234)&lt;&gt;"","")</f>
        <v/>
      </c>
    </row>
    <row r="1226" spans="2:6">
      <c r="B1226" t="str">
        <v>1225,Infiniti,QX56,2009,premium unleaded (recommended),AUTOMATIC,320,58150,|n</v>
      </c>
      <c r="F1226" s="5" t="str" cm="1">
        <f t="array" ref="F1226">_xlfn._xlws.FILTER(_xlfn.UNIQUE(options!C1226:C1235),_xlfn.UNIQUE(options!C1226:C1235)&lt;&gt;"","")</f>
        <v/>
      </c>
    </row>
    <row r="1227" spans="2:6">
      <c r="B1227" t="str">
        <v>1226,Infiniti,QX56,2010,premium unleaded (recommended),AUTOMATIC,320,59150,1225</v>
      </c>
      <c r="F1227" s="5" t="str" cm="1">
        <f t="array" ref="F1227">_xlfn._xlws.FILTER(_xlfn.UNIQUE(options!C1227:C1236),_xlfn.UNIQUE(options!C1227:C1236)&lt;&gt;"","")</f>
        <v/>
      </c>
    </row>
    <row r="1228" spans="2:6">
      <c r="B1228" t="str">
        <v>1227,Infiniti,QX56,2011,premium unleaded (recommended),AUTOMATIC,400,61800,1226</v>
      </c>
      <c r="F1228" s="5" t="str" cm="1">
        <f t="array" ref="F1228">_xlfn._xlws.FILTER(_xlfn.UNIQUE(options!C1228:C1237),_xlfn.UNIQUE(options!C1228:C1237)&lt;&gt;"","")</f>
        <v/>
      </c>
    </row>
    <row r="1229" spans="2:6">
      <c r="B1229" t="str">
        <v>1228,Infiniti,QX60,2015,premium unleaded (recommended),AUTOMATIC,230,46800,|n</v>
      </c>
      <c r="F1229" s="5" t="str" cm="1">
        <f t="array" ref="F1229">_xlfn._xlws.FILTER(_xlfn.UNIQUE(options!C1229:C1238),_xlfn.UNIQUE(options!C1229:C1238)&lt;&gt;"","")</f>
        <v/>
      </c>
    </row>
    <row r="1230" spans="2:6">
      <c r="B1230" t="str">
        <v>1229,Infiniti,QX60,2016,premium unleaded (recommended),AUTOMATIC,250,53450,1228</v>
      </c>
      <c r="F1230" s="5" t="str" cm="1">
        <f t="array" ref="F1230">_xlfn._xlws.FILTER(_xlfn.UNIQUE(options!C1230:C1239),_xlfn.UNIQUE(options!C1230:C1239)&lt;&gt;"","")</f>
        <v/>
      </c>
    </row>
    <row r="1231" spans="2:6">
      <c r="B1231" t="str">
        <v>1230,Infiniti,QX60,2017,premium unleaded (recommended),AUTOMATIC,295,44900,1229</v>
      </c>
      <c r="F1231" s="5" t="str" cm="1">
        <f t="array" ref="F1231">_xlfn._xlws.FILTER(_xlfn.UNIQUE(options!C1231:C1240),_xlfn.UNIQUE(options!C1231:C1240)&lt;&gt;"","")</f>
        <v/>
      </c>
    </row>
    <row r="1232" spans="2:6">
      <c r="B1232" t="str">
        <v>1231,Infiniti,QX70,2015,premium unleaded (required),AUTOMATIC,325,47300,|n</v>
      </c>
      <c r="F1232" s="5" t="str" cm="1">
        <f t="array" ref="F1232">_xlfn._xlws.FILTER(_xlfn.UNIQUE(options!C1232:C1241),_xlfn.UNIQUE(options!C1232:C1241)&lt;&gt;"","")</f>
        <v/>
      </c>
    </row>
    <row r="1233" spans="2:6">
      <c r="B1233" t="str">
        <v>1232,Infiniti,QX70,2016,premium unleaded (required),AUTOMATIC,325,47300,1231</v>
      </c>
      <c r="F1233" s="5" t="str" cm="1">
        <f t="array" ref="F1233">_xlfn._xlws.FILTER(_xlfn.UNIQUE(options!C1233:C1242),_xlfn.UNIQUE(options!C1233:C1242)&lt;&gt;"","")</f>
        <v/>
      </c>
    </row>
    <row r="1234" spans="2:6">
      <c r="B1234" t="str">
        <v>1233,Infiniti,QX70,2017,premium unleaded (required),AUTOMATIC,325,47650,1232</v>
      </c>
      <c r="F1234" s="5" t="str" cm="1">
        <f t="array" ref="F1234">_xlfn._xlws.FILTER(_xlfn.UNIQUE(options!C1234:C1243),_xlfn.UNIQUE(options!C1234:C1243)&lt;&gt;"","")</f>
        <v/>
      </c>
    </row>
    <row r="1235" spans="2:6">
      <c r="B1235" t="str">
        <v>1234,Infiniti,QX80,2014,premium unleaded (recommended),AUTOMATIC,400,65800,|n</v>
      </c>
      <c r="F1235" s="5" t="str" cm="1">
        <f t="array" ref="F1235">_xlfn._xlws.FILTER(_xlfn.UNIQUE(options!C1235:C1244),_xlfn.UNIQUE(options!C1235:C1244)&lt;&gt;"","")</f>
        <v/>
      </c>
    </row>
    <row r="1236" spans="2:6">
      <c r="B1236" t="str">
        <v>1235,Infiniti,QX80,2015,premium unleaded (recommended),AUTOMATIC,400,66350,1234</v>
      </c>
      <c r="F1236" s="5" t="str" cm="1">
        <f t="array" ref="F1236">_xlfn._xlws.FILTER(_xlfn.UNIQUE(options!C1236:C1245),_xlfn.UNIQUE(options!C1236:C1245)&lt;&gt;"","")</f>
        <v/>
      </c>
    </row>
    <row r="1237" spans="2:6">
      <c r="B1237" t="str">
        <v>1236,Infiniti,QX80,2016,premium unleaded (recommended),AUTOMATIC,400,88850,1235</v>
      </c>
      <c r="F1237" s="5" t="str" cm="1">
        <f t="array" ref="F1237">_xlfn._xlws.FILTER(_xlfn.UNIQUE(options!C1237:C1246),_xlfn.UNIQUE(options!C1237:C1246)&lt;&gt;"","")</f>
        <v/>
      </c>
    </row>
    <row r="1238" spans="2:6">
      <c r="B1238" t="str">
        <v>1237,Kia,Amanti,2007,regular unleaded,AUTOMATIC,264,25495,|n</v>
      </c>
      <c r="F1238" s="5" t="str" cm="1">
        <f t="array" ref="F1238">_xlfn._xlws.FILTER(_xlfn.UNIQUE(options!C1238:C1247),_xlfn.UNIQUE(options!C1238:C1247)&lt;&gt;"","")</f>
        <v/>
      </c>
    </row>
    <row r="1239" spans="2:6">
      <c r="B1239" t="str">
        <v>1238,Kia,Amanti,2008,regular unleaded,AUTOMATIC,264,25495,1237</v>
      </c>
      <c r="F1239" s="5" t="str" cm="1">
        <f t="array" ref="F1239">_xlfn._xlws.FILTER(_xlfn.UNIQUE(options!C1239:C1248),_xlfn.UNIQUE(options!C1239:C1248)&lt;&gt;"","")</f>
        <v/>
      </c>
    </row>
    <row r="1240" spans="2:6">
      <c r="B1240" t="str">
        <v>1239,Kia,Amanti,2009,regular unleaded,AUTOMATIC,264,26045,1238</v>
      </c>
      <c r="F1240" s="5" t="str" cm="1">
        <f t="array" ref="F1240">_xlfn._xlws.FILTER(_xlfn.UNIQUE(options!C1240:C1249),_xlfn.UNIQUE(options!C1240:C1249)&lt;&gt;"","")</f>
        <v/>
      </c>
    </row>
    <row r="1241" spans="2:6">
      <c r="B1241" t="str">
        <v>1240,Kia,Borrego,2009,regular unleaded,AUTOMATIC,337,39995,|n</v>
      </c>
      <c r="F1241" s="5" t="str" cm="1">
        <f t="array" ref="F1241">_xlfn._xlws.FILTER(_xlfn.UNIQUE(options!C1241:C1250),_xlfn.UNIQUE(options!C1241:C1250)&lt;&gt;"","")</f>
        <v/>
      </c>
    </row>
    <row r="1242" spans="2:6">
      <c r="B1242" t="str">
        <v>1241,Kia,Cadenza,2015,regular unleaded,AUTOMATIC,293,43800,|n</v>
      </c>
      <c r="F1242" s="5" t="str" cm="1">
        <f t="array" ref="F1242">_xlfn._xlws.FILTER(_xlfn.UNIQUE(options!C1242:C1251),_xlfn.UNIQUE(options!C1242:C1251)&lt;&gt;"","")</f>
        <v/>
      </c>
    </row>
    <row r="1243" spans="2:6">
      <c r="B1243" t="str">
        <v>1242,Kia,Cadenza,2016,regular unleaded,AUTOMATIC,293,44090,1241</v>
      </c>
      <c r="F1243" s="5" t="str" cm="1">
        <f t="array" ref="F1243">_xlfn._xlws.FILTER(_xlfn.UNIQUE(options!C1243:C1252),_xlfn.UNIQUE(options!C1243:C1252)&lt;&gt;"","")</f>
        <v/>
      </c>
    </row>
    <row r="1244" spans="2:6">
      <c r="B1244" t="str">
        <v>1243,Kia,Cadenza,2017,regular unleaded,AUTOMATIC,290,44390,1242</v>
      </c>
      <c r="F1244" s="5" t="str" cm="1">
        <f t="array" ref="F1244">_xlfn._xlws.FILTER(_xlfn.UNIQUE(options!C1244:C1253),_xlfn.UNIQUE(options!C1244:C1253)&lt;&gt;"","")</f>
        <v/>
      </c>
    </row>
    <row r="1245" spans="2:6">
      <c r="B1245" t="str">
        <v>1244,Kia,Forte,2015,regular unleaded,AUTOMATIC,201,21890,|n</v>
      </c>
      <c r="F1245" s="5" t="str" cm="1">
        <f t="array" ref="F1245">_xlfn._xlws.FILTER(_xlfn.UNIQUE(options!C1245:C1254),_xlfn.UNIQUE(options!C1245:C1254)&lt;&gt;"","")</f>
        <v/>
      </c>
    </row>
    <row r="1246" spans="2:6">
      <c r="B1246" t="str">
        <v>1245,Kia,Forte,2015,regular unleaded,MANUAL,201,20890,|n</v>
      </c>
      <c r="F1246" s="5" t="str" cm="1">
        <f t="array" ref="F1246">_xlfn._xlws.FILTER(_xlfn.UNIQUE(options!C1246:C1255),_xlfn.UNIQUE(options!C1246:C1255)&lt;&gt;"","")</f>
        <v/>
      </c>
    </row>
    <row r="1247" spans="2:6">
      <c r="B1247" t="str">
        <v>1246,Kia,Forte,2016,regular unleaded,AUTOMATIC,201,21990,|n</v>
      </c>
      <c r="F1247" s="5" t="str" cm="1">
        <f t="array" ref="F1247">_xlfn._xlws.FILTER(_xlfn.UNIQUE(options!C1247:C1256),_xlfn.UNIQUE(options!C1247:C1256)&lt;&gt;"","")</f>
        <v/>
      </c>
    </row>
    <row r="1248" spans="2:6">
      <c r="B1248" t="str">
        <v>1247,Kia,Forte,2016,regular unleaded,MANUAL,201,20990,|n</v>
      </c>
      <c r="F1248" s="5" t="str" cm="1">
        <f t="array" ref="F1248">_xlfn._xlws.FILTER(_xlfn.UNIQUE(options!C1248:C1257),_xlfn.UNIQUE(options!C1248:C1257)&lt;&gt;"","")</f>
        <v/>
      </c>
    </row>
    <row r="1249" spans="2:6">
      <c r="B1249" t="str">
        <v>1248,Kia,Forte,2017,regular unleaded,AUTOMATED_MANUAL,201,23690,|n</v>
      </c>
      <c r="F1249" s="5" t="str" cm="1">
        <f t="array" ref="F1249">_xlfn._xlws.FILTER(_xlfn.UNIQUE(options!C1249:C1258),_xlfn.UNIQUE(options!C1249:C1258)&lt;&gt;"","")</f>
        <v/>
      </c>
    </row>
    <row r="1250" spans="2:6">
      <c r="B1250" t="str">
        <v>1249,Kia,Forte,2017,regular unleaded,AUTOMATIC,164,21990,|n</v>
      </c>
      <c r="F1250" s="5" t="str" cm="1">
        <f t="array" ref="F1250">_xlfn._xlws.FILTER(_xlfn.UNIQUE(options!C1250:C1259),_xlfn.UNIQUE(options!C1250:C1259)&lt;&gt;"","")</f>
        <v/>
      </c>
    </row>
    <row r="1251" spans="2:6">
      <c r="B1251" t="str">
        <v>1250,Kia,Forte,2017,regular unleaded,MANUAL,201,25890,|n</v>
      </c>
      <c r="F1251" s="5" t="str" cm="1">
        <f t="array" ref="F1251">_xlfn._xlws.FILTER(_xlfn.UNIQUE(options!C1251:C1260),_xlfn.UNIQUE(options!C1251:C1260)&lt;&gt;"","")</f>
        <v/>
      </c>
    </row>
    <row r="1252" spans="2:6">
      <c r="B1252" t="str">
        <v>1251,Kia,K900,2015,premium unleaded (recommended),AUTOMATIC,420,59900,|n</v>
      </c>
      <c r="F1252" s="5" t="str" cm="1">
        <f t="array" ref="F1252">_xlfn._xlws.FILTER(_xlfn.UNIQUE(options!C1252:C1261),_xlfn.UNIQUE(options!C1252:C1261)&lt;&gt;"","")</f>
        <v/>
      </c>
    </row>
    <row r="1253" spans="2:6">
      <c r="B1253" t="str">
        <v>1252,Kia,K900,2016,premium unleaded (recommended),AUTOMATIC,420,61900,1251</v>
      </c>
      <c r="F1253" s="5" t="str" cm="1">
        <f t="array" ref="F1253">_xlfn._xlws.FILTER(_xlfn.UNIQUE(options!C1253:C1262),_xlfn.UNIQUE(options!C1253:C1262)&lt;&gt;"","")</f>
        <v/>
      </c>
    </row>
    <row r="1254" spans="2:6">
      <c r="B1254" t="str">
        <v>1253,Kia,K900,2016,regular unleaded,AUTOMATIC,311,54900,|n</v>
      </c>
      <c r="F1254" s="5" t="str" cm="1">
        <f t="array" ref="F1254">_xlfn._xlws.FILTER(_xlfn.UNIQUE(options!C1254:C1263),_xlfn.UNIQUE(options!C1254:C1263)&lt;&gt;"","")</f>
        <v/>
      </c>
    </row>
    <row r="1255" spans="2:6">
      <c r="B1255" t="str">
        <v>1254,Kia,Optima,2014,regular unleaded,AUTOMATIC,274,35300,|n</v>
      </c>
      <c r="F1255" s="5" t="str" cm="1">
        <f t="array" ref="F1255">_xlfn._xlws.FILTER(_xlfn.UNIQUE(options!C1255:C1264),_xlfn.UNIQUE(options!C1255:C1264)&lt;&gt;"","")</f>
        <v/>
      </c>
    </row>
    <row r="1256" spans="2:6">
      <c r="B1256" t="str">
        <v>1255,Kia,Optima,2015,regular unleaded,AUTOMATIC,274,35500,1254</v>
      </c>
      <c r="F1256" s="5" t="str" cm="1">
        <f t="array" ref="F1256">_xlfn._xlws.FILTER(_xlfn.UNIQUE(options!C1256:C1265),_xlfn.UNIQUE(options!C1256:C1265)&lt;&gt;"","")</f>
        <v/>
      </c>
    </row>
    <row r="1257" spans="2:6">
      <c r="B1257" t="str">
        <v>1256,Kia,Optima,2016,regular unleaded,AUTOMATED_MANUAL,178,24140,|n</v>
      </c>
      <c r="F1257" s="5" t="str" cm="1">
        <f t="array" ref="F1257">_xlfn._xlws.FILTER(_xlfn.UNIQUE(options!C1257:C1266),_xlfn.UNIQUE(options!C1257:C1266)&lt;&gt;"","")</f>
        <v/>
      </c>
    </row>
    <row r="1258" spans="2:6">
      <c r="B1258" t="str">
        <v>1257,Kia,Optima,2016,regular unleaded,AUTOMATIC,245,36040,|n</v>
      </c>
      <c r="F1258" s="5" t="str" cm="1">
        <f t="array" ref="F1258">_xlfn._xlws.FILTER(_xlfn.UNIQUE(options!C1258:C1267),_xlfn.UNIQUE(options!C1258:C1267)&lt;&gt;"","")</f>
        <v/>
      </c>
    </row>
    <row r="1259" spans="2:6">
      <c r="B1259" t="str">
        <v>1258,Kia,Optima Hybrid,2015,regular unleaded,AUTOMATIC,199,32150,|n</v>
      </c>
      <c r="F1259" s="5" t="str" cm="1">
        <f t="array" ref="F1259">_xlfn._xlws.FILTER(_xlfn.UNIQUE(options!C1259:C1268),_xlfn.UNIQUE(options!C1259:C1268)&lt;&gt;"","")</f>
        <v/>
      </c>
    </row>
    <row r="1260" spans="2:6">
      <c r="B1260" t="str">
        <v>1259,Kia,Optima Hybrid,2016,regular unleaded,AUTOMATIC,199,32195,1258</v>
      </c>
      <c r="F1260" s="5" t="str" cm="1">
        <f t="array" ref="F1260">_xlfn._xlws.FILTER(_xlfn.UNIQUE(options!C1260:C1269),_xlfn.UNIQUE(options!C1260:C1269)&lt;&gt;"","")</f>
        <v/>
      </c>
    </row>
    <row r="1261" spans="2:6">
      <c r="B1261" t="str">
        <v>1260,Kia,Optima Hybrid,2017,regular unleaded,AUTOMATIC,192,30990,1259</v>
      </c>
      <c r="F1261" s="5" t="str" cm="1">
        <f t="array" ref="F1261">_xlfn._xlws.FILTER(_xlfn.UNIQUE(options!C1261:C1270),_xlfn.UNIQUE(options!C1261:C1270)&lt;&gt;"","")</f>
        <v/>
      </c>
    </row>
    <row r="1262" spans="2:6">
      <c r="B1262" t="str">
        <v>1261,Kia,Rio,2015,regular unleaded,AUTOMATIC,138,18290,|n</v>
      </c>
      <c r="F1262" s="5" t="str" cm="1">
        <f t="array" ref="F1262">_xlfn._xlws.FILTER(_xlfn.UNIQUE(options!C1262:C1271),_xlfn.UNIQUE(options!C1262:C1271)&lt;&gt;"","")</f>
        <v/>
      </c>
    </row>
    <row r="1263" spans="2:6">
      <c r="B1263" t="str">
        <v>1262,Kia,Rio,2015,regular unleaded,MANUAL,138,13990,|n</v>
      </c>
      <c r="F1263" s="5" t="str" cm="1">
        <f t="array" ref="F1263">_xlfn._xlws.FILTER(_xlfn.UNIQUE(options!C1263:C1272),_xlfn.UNIQUE(options!C1263:C1272)&lt;&gt;"","")</f>
        <v/>
      </c>
    </row>
    <row r="1264" spans="2:6">
      <c r="B1264" t="str">
        <v>1263,Kia,Rio,2016,regular unleaded,AUTOMATIC,138,20905,|n</v>
      </c>
      <c r="F1264" s="5" t="str" cm="1">
        <f t="array" ref="F1264">_xlfn._xlws.FILTER(_xlfn.UNIQUE(options!C1264:C1273),_xlfn.UNIQUE(options!C1264:C1273)&lt;&gt;"","")</f>
        <v/>
      </c>
    </row>
    <row r="1265" spans="2:6">
      <c r="B1265" t="str">
        <v>1264,Kia,Rio,2016,regular unleaded,MANUAL,138,14165,|n</v>
      </c>
      <c r="F1265" s="5" t="str" cm="1">
        <f t="array" ref="F1265">_xlfn._xlws.FILTER(_xlfn.UNIQUE(options!C1265:C1274),_xlfn.UNIQUE(options!C1265:C1274)&lt;&gt;"","")</f>
        <v/>
      </c>
    </row>
    <row r="1266" spans="2:6">
      <c r="B1266" t="str">
        <v>1265,Kia,Rio,2017,regular unleaded,AUTOMATIC,138,20905,|n</v>
      </c>
      <c r="F1266" s="5" t="str" cm="1">
        <f t="array" ref="F1266">_xlfn._xlws.FILTER(_xlfn.UNIQUE(options!C1266:C1275),_xlfn.UNIQUE(options!C1266:C1275)&lt;&gt;"","")</f>
        <v/>
      </c>
    </row>
    <row r="1267" spans="2:6">
      <c r="B1267" t="str">
        <v>1266,Kia,Rio,2017,regular unleaded,MANUAL,138,14165,|n</v>
      </c>
      <c r="F1267" s="5" t="str" cm="1">
        <f t="array" ref="F1267">_xlfn._xlws.FILTER(_xlfn.UNIQUE(options!C1267:C1276),_xlfn.UNIQUE(options!C1267:C1276)&lt;&gt;"","")</f>
        <v/>
      </c>
    </row>
    <row r="1268" spans="2:6">
      <c r="B1268" t="str">
        <v>1267,Kia,Rondo,2007,regular unleaded,AUTOMATIC,182,20195,|n</v>
      </c>
      <c r="F1268" s="5" t="str" cm="1">
        <f t="array" ref="F1268">_xlfn._xlws.FILTER(_xlfn.UNIQUE(options!C1268:C1277),_xlfn.UNIQUE(options!C1268:C1277)&lt;&gt;"","")</f>
        <v/>
      </c>
    </row>
    <row r="1269" spans="2:6">
      <c r="B1269" t="str">
        <v>1268,Kia,Rondo,2008,regular unleaded,AUTOMATIC,182,20195,1267</v>
      </c>
      <c r="F1269" s="5" t="str" cm="1">
        <f t="array" ref="F1269">_xlfn._xlws.FILTER(_xlfn.UNIQUE(options!C1269:C1278),_xlfn.UNIQUE(options!C1269:C1278)&lt;&gt;"","")</f>
        <v/>
      </c>
    </row>
    <row r="1270" spans="2:6">
      <c r="B1270" t="str">
        <v>1269,Kia,Rondo,2009,regular unleaded,AUTOMATIC,192,22295,1268</v>
      </c>
      <c r="F1270" s="5" t="str" cm="1">
        <f t="array" ref="F1270">_xlfn._xlws.FILTER(_xlfn.UNIQUE(options!C1270:C1279),_xlfn.UNIQUE(options!C1270:C1279)&lt;&gt;"","")</f>
        <v/>
      </c>
    </row>
    <row r="1271" spans="2:6">
      <c r="B1271" t="str">
        <v>1270,Kia,Sedona,2015,regular unleaded,AUTOMATIC,276,39700,|n</v>
      </c>
      <c r="F1271" s="5" t="str" cm="1">
        <f t="array" ref="F1271">_xlfn._xlws.FILTER(_xlfn.UNIQUE(options!C1271:C1280),_xlfn.UNIQUE(options!C1271:C1280)&lt;&gt;"","")</f>
        <v/>
      </c>
    </row>
    <row r="1272" spans="2:6">
      <c r="B1272" t="str">
        <v>1271,Kia,Sedona,2016,regular unleaded,AUTOMATIC,276,39900,1270</v>
      </c>
      <c r="F1272" s="5" t="str" cm="1">
        <f t="array" ref="F1272">_xlfn._xlws.FILTER(_xlfn.UNIQUE(options!C1272:C1281),_xlfn.UNIQUE(options!C1272:C1281)&lt;&gt;"","")</f>
        <v/>
      </c>
    </row>
    <row r="1273" spans="2:6">
      <c r="B1273" t="str">
        <v>1272,Kia,Sedona,2017,regular unleaded,AUTOMATIC,276,41900,1271</v>
      </c>
      <c r="F1273" s="5" t="str" cm="1">
        <f t="array" ref="F1273">_xlfn._xlws.FILTER(_xlfn.UNIQUE(options!C1273:C1282),_xlfn.UNIQUE(options!C1273:C1282)&lt;&gt;"","")</f>
        <v/>
      </c>
    </row>
    <row r="1274" spans="2:6">
      <c r="B1274" t="str">
        <v>1273,Kia,Sorento,2015,regular unleaded,AUTOMATIC,290,41700,|n</v>
      </c>
      <c r="F1274" s="5" t="str" cm="1">
        <f t="array" ref="F1274">_xlfn._xlws.FILTER(_xlfn.UNIQUE(options!C1274:C1283),_xlfn.UNIQUE(options!C1274:C1283)&lt;&gt;"","")</f>
        <v/>
      </c>
    </row>
    <row r="1275" spans="2:6">
      <c r="B1275" t="str">
        <v>1274,Kia,Sorento,2016,regular unleaded,AUTOMATIC,290,43300,1273</v>
      </c>
      <c r="F1275" s="5" t="str" cm="1">
        <f t="array" ref="F1275">_xlfn._xlws.FILTER(_xlfn.UNIQUE(options!C1275:C1284),_xlfn.UNIQUE(options!C1275:C1284)&lt;&gt;"","")</f>
        <v/>
      </c>
    </row>
    <row r="1276" spans="2:6">
      <c r="B1276" t="str">
        <v>1275,Kia,Sorento,2017,regular unleaded,AUTOMATIC,290,45700,1274</v>
      </c>
      <c r="F1276" s="5" t="str" cm="1">
        <f t="array" ref="F1276">_xlfn._xlws.FILTER(_xlfn.UNIQUE(options!C1276:C1285),_xlfn.UNIQUE(options!C1276:C1285)&lt;&gt;"","")</f>
        <v/>
      </c>
    </row>
    <row r="1277" spans="2:6">
      <c r="B1277" t="str">
        <v>1276,Kia,Soul,2014,regular unleaded,AUTOMATIC,164,20500,|n</v>
      </c>
      <c r="F1277" s="5" t="str" cm="1">
        <f t="array" ref="F1277">_xlfn._xlws.FILTER(_xlfn.UNIQUE(options!C1277:C1286),_xlfn.UNIQUE(options!C1277:C1286)&lt;&gt;"","")</f>
        <v/>
      </c>
    </row>
    <row r="1278" spans="2:6">
      <c r="B1278" t="str">
        <v>1277,Kia,Soul,2014,regular unleaded,MANUAL,130,14900,|n</v>
      </c>
      <c r="F1278" s="5" t="str" cm="1">
        <f t="array" ref="F1278">_xlfn._xlws.FILTER(_xlfn.UNIQUE(options!C1278:C1287),_xlfn.UNIQUE(options!C1278:C1287)&lt;&gt;"","")</f>
        <v/>
      </c>
    </row>
    <row r="1279" spans="2:6">
      <c r="B1279" t="str">
        <v>1278,Kia,Soul,2015,regular unleaded,AUTOMATIC,164,20790,|n</v>
      </c>
      <c r="F1279" s="5" t="str" cm="1">
        <f t="array" ref="F1279">_xlfn._xlws.FILTER(_xlfn.UNIQUE(options!C1279:C1288),_xlfn.UNIQUE(options!C1279:C1288)&lt;&gt;"","")</f>
        <v/>
      </c>
    </row>
    <row r="1280" spans="2:6">
      <c r="B1280" t="str">
        <v>1279,Kia,Soul,2015,regular unleaded,MANUAL,130,15190,|n</v>
      </c>
      <c r="F1280" s="5" t="str" cm="1">
        <f t="array" ref="F1280">_xlfn._xlws.FILTER(_xlfn.UNIQUE(options!C1280:C1289),_xlfn.UNIQUE(options!C1280:C1289)&lt;&gt;"","")</f>
        <v/>
      </c>
    </row>
    <row r="1281" spans="2:6">
      <c r="B1281" t="str">
        <v>1280,Kia,Soul,2016,regular unleaded,AUTOMATIC,164,21300,|n</v>
      </c>
      <c r="F1281" s="5" t="str" cm="1">
        <f t="array" ref="F1281">_xlfn._xlws.FILTER(_xlfn.UNIQUE(options!C1281:C1290),_xlfn.UNIQUE(options!C1281:C1290)&lt;&gt;"","")</f>
        <v/>
      </c>
    </row>
    <row r="1282" spans="2:6">
      <c r="B1282" t="str">
        <v>1281,Kia,Soul,2016,regular unleaded,MANUAL,130,15900,|n</v>
      </c>
      <c r="F1282" s="5" t="str" cm="1">
        <f t="array" ref="F1282">_xlfn._xlws.FILTER(_xlfn.UNIQUE(options!C1282:C1291),_xlfn.UNIQUE(options!C1282:C1291)&lt;&gt;"","")</f>
        <v/>
      </c>
    </row>
    <row r="1283" spans="2:6">
      <c r="B1283" t="str">
        <v>1282,Kia,Soul EV,2015,electric,DIRECT_DRIVE,110,35700,|n</v>
      </c>
      <c r="F1283" s="5" t="str" cm="1">
        <f t="array" ref="F1283">_xlfn._xlws.FILTER(_xlfn.UNIQUE(options!C1283:C1292),_xlfn.UNIQUE(options!C1283:C1292)&lt;&gt;"","")</f>
        <v/>
      </c>
    </row>
    <row r="1284" spans="2:6">
      <c r="B1284" t="str">
        <v>1283,Kia,Soul EV,2016,electric,DIRECT_DRIVE,110,35950,1282</v>
      </c>
      <c r="F1284" s="5" t="str" cm="1">
        <f t="array" ref="F1284">_xlfn._xlws.FILTER(_xlfn.UNIQUE(options!C1284:C1293),_xlfn.UNIQUE(options!C1284:C1293)&lt;&gt;"","")</f>
        <v/>
      </c>
    </row>
    <row r="1285" spans="2:6">
      <c r="B1285" t="str">
        <v>1284,Kia,Spectra,2007,regular unleaded,AUTOMATIC,138,16995,|n</v>
      </c>
      <c r="F1285" s="5" t="str" cm="1">
        <f t="array" ref="F1285">_xlfn._xlws.FILTER(_xlfn.UNIQUE(options!C1285:C1294),_xlfn.UNIQUE(options!C1285:C1294)&lt;&gt;"","")</f>
        <v/>
      </c>
    </row>
    <row r="1286" spans="2:6">
      <c r="B1286" t="str">
        <v>1285,Kia,Spectra,2007,regular unleaded,MANUAL,138,15995,|n</v>
      </c>
      <c r="F1286" s="5" t="str" cm="1">
        <f t="array" ref="F1286">_xlfn._xlws.FILTER(_xlfn.UNIQUE(options!C1286:C1295),_xlfn.UNIQUE(options!C1286:C1295)&lt;&gt;"","")</f>
        <v/>
      </c>
    </row>
    <row r="1287" spans="2:6">
      <c r="B1287" t="str">
        <v>1286,Kia,Spectra,2008,regular unleaded,AUTOMATIC,138,16995,|n</v>
      </c>
      <c r="F1287" s="5" t="str" cm="1">
        <f t="array" ref="F1287">_xlfn._xlws.FILTER(_xlfn.UNIQUE(options!C1287:C1296),_xlfn.UNIQUE(options!C1287:C1296)&lt;&gt;"","")</f>
        <v/>
      </c>
    </row>
    <row r="1288" spans="2:6">
      <c r="B1288" t="str">
        <v>1287,Kia,Spectra,2008,regular unleaded,MANUAL,138,15995,|n</v>
      </c>
      <c r="F1288" s="5" t="str" cm="1">
        <f t="array" ref="F1288">_xlfn._xlws.FILTER(_xlfn.UNIQUE(options!C1288:C1297),_xlfn.UNIQUE(options!C1288:C1297)&lt;&gt;"","")</f>
        <v/>
      </c>
    </row>
    <row r="1289" spans="2:6">
      <c r="B1289" t="str">
        <v>1288,Kia,Spectra,2009,regular unleaded,AUTOMATIC,138,17695,|n</v>
      </c>
      <c r="F1289" s="5" t="str" cm="1">
        <f t="array" ref="F1289">_xlfn._xlws.FILTER(_xlfn.UNIQUE(options!C1289:C1298),_xlfn.UNIQUE(options!C1289:C1298)&lt;&gt;"","")</f>
        <v/>
      </c>
    </row>
    <row r="1290" spans="2:6">
      <c r="B1290" t="str">
        <v>1289,Kia,Spectra,2009,regular unleaded,MANUAL,138,16695,|n</v>
      </c>
      <c r="F1290" s="5" t="str" cm="1">
        <f t="array" ref="F1290">_xlfn._xlws.FILTER(_xlfn.UNIQUE(options!C1290:C1299),_xlfn.UNIQUE(options!C1290:C1299)&lt;&gt;"","")</f>
        <v/>
      </c>
    </row>
    <row r="1291" spans="2:6">
      <c r="B1291" t="str">
        <v>1290,Kia,Sportage,2015,regular unleaded,AUTOMATIC,260,29600,|n</v>
      </c>
      <c r="F1291" s="5" t="str" cm="1">
        <f t="array" ref="F1291">_xlfn._xlws.FILTER(_xlfn.UNIQUE(options!C1291:C1300),_xlfn.UNIQUE(options!C1291:C1300)&lt;&gt;"","")</f>
        <v/>
      </c>
    </row>
    <row r="1292" spans="2:6">
      <c r="B1292" t="str">
        <v>1291,Kia,Sportage,2016,regular unleaded,AUTOMATIC,260,31490,1290</v>
      </c>
      <c r="F1292" s="5" t="str" cm="1">
        <f t="array" ref="F1292">_xlfn._xlws.FILTER(_xlfn.UNIQUE(options!C1292:C1301),_xlfn.UNIQUE(options!C1292:C1301)&lt;&gt;"","")</f>
        <v/>
      </c>
    </row>
    <row r="1293" spans="2:6">
      <c r="B1293" t="str">
        <v>1292,Kia,Sportage,2017,regular unleaded,AUTOMATIC,237,34000,1291</v>
      </c>
      <c r="F1293" s="5" t="str" cm="1">
        <f t="array" ref="F1293">_xlfn._xlws.FILTER(_xlfn.UNIQUE(options!C1293:C1302),_xlfn.UNIQUE(options!C1293:C1302)&lt;&gt;"","")</f>
        <v/>
      </c>
    </row>
    <row r="1294" spans="2:6">
      <c r="B1294" t="str">
        <v>1293,Lamborghini,Aventador,2014,premium unleaded (required),AUTOMATED_MANUAL,720,548800,|n</v>
      </c>
      <c r="F1294" s="5" t="str" cm="1">
        <f t="array" ref="F1294">_xlfn._xlws.FILTER(_xlfn.UNIQUE(options!C1294:C1303),_xlfn.UNIQUE(options!C1294:C1303)&lt;&gt;"","")</f>
        <v/>
      </c>
    </row>
    <row r="1295" spans="2:6">
      <c r="B1295" t="str">
        <v>1294,Lamborghini,Aventador,2015,premium unleaded (required),AUTOMATED_MANUAL,720,548800,1293</v>
      </c>
      <c r="F1295" s="5" t="str" cm="1">
        <f t="array" ref="F1295">_xlfn._xlws.FILTER(_xlfn.UNIQUE(options!C1295:C1304),_xlfn.UNIQUE(options!C1295:C1304)&lt;&gt;"","")</f>
        <v/>
      </c>
    </row>
    <row r="1296" spans="2:6">
      <c r="B1296" t="str">
        <v>1295,Lamborghini,Aventador,2016,premium unleaded (required),AUTOMATED_MANUAL,750,535500,1294</v>
      </c>
      <c r="F1296" s="5" t="str" cm="1">
        <f t="array" ref="F1296">_xlfn._xlws.FILTER(_xlfn.UNIQUE(options!C1296:C1305),_xlfn.UNIQUE(options!C1296:C1305)&lt;&gt;"","")</f>
        <v/>
      </c>
    </row>
    <row r="1297" spans="2:6">
      <c r="B1297" t="str">
        <v>1296,Lamborghini,Gallardo,2012,premium unleaded (required),AUTOMATED_MANUAL,550,191900,|n</v>
      </c>
      <c r="F1297" s="5" t="str" cm="1">
        <f t="array" ref="F1297">_xlfn._xlws.FILTER(_xlfn.UNIQUE(options!C1297:C1306),_xlfn.UNIQUE(options!C1297:C1306)&lt;&gt;"","")</f>
        <v/>
      </c>
    </row>
    <row r="1298" spans="2:6">
      <c r="B1298" t="str">
        <v>1297,Lamborghini,Gallardo,2012,premium unleaded (required),MANUAL,570,248000,|n</v>
      </c>
      <c r="F1298" s="5" t="str" cm="1">
        <f t="array" ref="F1298">_xlfn._xlws.FILTER(_xlfn.UNIQUE(options!C1298:C1307),_xlfn.UNIQUE(options!C1298:C1307)&lt;&gt;"","")</f>
        <v/>
      </c>
    </row>
    <row r="1299" spans="2:6">
      <c r="B1299" t="str">
        <v>1298,Lamborghini,Gallardo,2013,premium unleaded (required),AUTOMATED_MANUAL,570,248000,|n</v>
      </c>
      <c r="F1299" s="5" t="str" cm="1">
        <f t="array" ref="F1299">_xlfn._xlws.FILTER(_xlfn.UNIQUE(options!C1299:C1308),_xlfn.UNIQUE(options!C1299:C1308)&lt;&gt;"","")</f>
        <v/>
      </c>
    </row>
    <row r="1300" spans="2:6">
      <c r="B1300" t="str">
        <v>1299,Lamborghini,Gallardo,2013,premium unleaded (required),MANUAL,550,209500,|n</v>
      </c>
      <c r="F1300" s="5" t="str" cm="1">
        <f t="array" ref="F1300">_xlfn._xlws.FILTER(_xlfn.UNIQUE(options!C1300:C1309),_xlfn.UNIQUE(options!C1300:C1309)&lt;&gt;"","")</f>
        <v/>
      </c>
    </row>
    <row r="1301" spans="2:6">
      <c r="B1301" t="str">
        <v>1300,Lamborghini,Gallardo,2014,premium unleaded (required),AUTOMATED_MANUAL,570,256300,|n</v>
      </c>
      <c r="F1301" s="5" t="str" cm="1">
        <f t="array" ref="F1301">_xlfn._xlws.FILTER(_xlfn.UNIQUE(options!C1301:C1310),_xlfn.UNIQUE(options!C1301:C1310)&lt;&gt;"","")</f>
        <v/>
      </c>
    </row>
    <row r="1302" spans="2:6">
      <c r="B1302" t="str">
        <v>1301,Lamborghini,Gallardo,2014,premium unleaded (required),MANUAL,570,251600,|n</v>
      </c>
      <c r="F1302" s="5" t="str" cm="1">
        <f t="array" ref="F1302">_xlfn._xlws.FILTER(_xlfn.UNIQUE(options!C1302:C1311),_xlfn.UNIQUE(options!C1302:C1311)&lt;&gt;"","")</f>
        <v/>
      </c>
    </row>
    <row r="1303" spans="2:6">
      <c r="B1303" t="str">
        <v>1302,Lamborghini,Huracan,2015,premium unleaded (required),AUTOMATED_MANUAL,610,237250,|n</v>
      </c>
      <c r="F1303" s="5" t="str" cm="1">
        <f t="array" ref="F1303">_xlfn._xlws.FILTER(_xlfn.UNIQUE(options!C1303:C1312),_xlfn.UNIQUE(options!C1303:C1312)&lt;&gt;"","")</f>
        <v/>
      </c>
    </row>
    <row r="1304" spans="2:6">
      <c r="B1304" t="str">
        <v>1303,Lamborghini,Huracan,2016,premium unleaded (required),AUTOMATED_MANUAL,610,262350,1302</v>
      </c>
      <c r="F1304" s="5" t="str" cm="1">
        <f t="array" ref="F1304">_xlfn._xlws.FILTER(_xlfn.UNIQUE(options!C1304:C1313),_xlfn.UNIQUE(options!C1304:C1313)&lt;&gt;"","")</f>
        <v/>
      </c>
    </row>
    <row r="1305" spans="2:6">
      <c r="B1305" t="str">
        <v>1304,Lamborghini,Murcielago,2008,premium unleaded (required),AUTOMATED_MANUAL,632,378200,|n</v>
      </c>
      <c r="F1305" s="5" t="str" cm="1">
        <f t="array" ref="F1305">_xlfn._xlws.FILTER(_xlfn.UNIQUE(options!C1305:C1314),_xlfn.UNIQUE(options!C1305:C1314)&lt;&gt;"","")</f>
        <v/>
      </c>
    </row>
    <row r="1306" spans="2:6">
      <c r="B1306" t="str">
        <v>1305,Lamborghini,Murcielago,2008,premium unleaded (required),MANUAL,632,369200,|n</v>
      </c>
      <c r="F1306" s="5" t="str" cm="1">
        <f t="array" ref="F1306">_xlfn._xlws.FILTER(_xlfn.UNIQUE(options!C1306:C1315),_xlfn.UNIQUE(options!C1306:C1315)&lt;&gt;"","")</f>
        <v/>
      </c>
    </row>
    <row r="1307" spans="2:6">
      <c r="B1307" t="str">
        <v>1306,Lamborghini,Murcielago,2009,premium unleaded (required),AUTOMATED_MANUAL,631,392400,|n</v>
      </c>
      <c r="F1307" s="5" t="str" cm="1">
        <f t="array" ref="F1307">_xlfn._xlws.FILTER(_xlfn.UNIQUE(options!C1307:C1316),_xlfn.UNIQUE(options!C1307:C1316)&lt;&gt;"","")</f>
        <v/>
      </c>
    </row>
    <row r="1308" spans="2:6">
      <c r="B1308" t="str">
        <v>1307,Lamborghini,Murcielago,2009,premium unleaded (required),MANUAL,631,382400,|n</v>
      </c>
      <c r="F1308" s="5" t="str" cm="1">
        <f t="array" ref="F1308">_xlfn._xlws.FILTER(_xlfn.UNIQUE(options!C1308:C1317),_xlfn.UNIQUE(options!C1308:C1317)&lt;&gt;"","")</f>
        <v/>
      </c>
    </row>
    <row r="1309" spans="2:6">
      <c r="B1309" t="str">
        <v>1308,Lamborghini,Murcielago,2010,premium unleaded (required),AUTOMATED_MANUAL,670,450000,|n</v>
      </c>
      <c r="F1309" s="5" t="str" cm="1">
        <f t="array" ref="F1309">_xlfn._xlws.FILTER(_xlfn.UNIQUE(options!C1309:C1318),_xlfn.UNIQUE(options!C1309:C1318)&lt;&gt;"","")</f>
        <v/>
      </c>
    </row>
    <row r="1310" spans="2:6">
      <c r="B1310" t="str">
        <v>1309,Lamborghini,Reventon,2008,premium unleaded (required),AUTOMATED_MANUAL,650,1500000,|n</v>
      </c>
      <c r="F1310" s="5" t="str" cm="1">
        <f t="array" ref="F1310">_xlfn._xlws.FILTER(_xlfn.UNIQUE(options!C1310:C1319),_xlfn.UNIQUE(options!C1310:C1319)&lt;&gt;"","")</f>
        <v/>
      </c>
    </row>
    <row r="1311" spans="2:6">
      <c r="B1311" t="str">
        <v>1310,Land Rover,Discovery Sport,2015,premium unleaded (recommended),AUTOMATIC,240,45570,|n</v>
      </c>
      <c r="F1311" s="5" t="str" cm="1">
        <f t="array" ref="F1311">_xlfn._xlws.FILTER(_xlfn.UNIQUE(options!C1311:C1320),_xlfn.UNIQUE(options!C1311:C1320)&lt;&gt;"","")</f>
        <v/>
      </c>
    </row>
    <row r="1312" spans="2:6">
      <c r="B1312" t="str">
        <v>1311,Land Rover,Discovery Sport,2016,premium unleaded (recommended),AUTOMATIC,240,45955,1310</v>
      </c>
      <c r="F1312" s="5" t="str" cm="1">
        <f t="array" ref="F1312">_xlfn._xlws.FILTER(_xlfn.UNIQUE(options!C1312:C1321),_xlfn.UNIQUE(options!C1312:C1321)&lt;&gt;"","")</f>
        <v/>
      </c>
    </row>
    <row r="1313" spans="2:6">
      <c r="B1313" t="str">
        <v>1312,Land Rover,Discovery Sport,2017,premium unleaded (recommended),AUTOMATIC,240,46595,1311</v>
      </c>
      <c r="F1313" s="5" t="str" cm="1">
        <f t="array" ref="F1313">_xlfn._xlws.FILTER(_xlfn.UNIQUE(options!C1313:C1322),_xlfn.UNIQUE(options!C1313:C1322)&lt;&gt;"","")</f>
        <v/>
      </c>
    </row>
    <row r="1314" spans="2:6">
      <c r="B1314" t="str">
        <v>1313,Land Rover,Freelander,2005,regular unleaded,AUTOMATIC,174,26830,|n</v>
      </c>
      <c r="F1314" s="5" t="str" cm="1">
        <f t="array" ref="F1314">_xlfn._xlws.FILTER(_xlfn.UNIQUE(options!C1314:C1323),_xlfn.UNIQUE(options!C1314:C1323)&lt;&gt;"","")</f>
        <v/>
      </c>
    </row>
    <row r="1315" spans="2:6">
      <c r="B1315" t="str">
        <v>1314,Land Rover,LR2,2013,premium unleaded (recommended),AUTOMATIC,240,41500,|n</v>
      </c>
      <c r="F1315" s="5" t="str" cm="1">
        <f t="array" ref="F1315">_xlfn._xlws.FILTER(_xlfn.UNIQUE(options!C1315:C1324),_xlfn.UNIQUE(options!C1315:C1324)&lt;&gt;"","")</f>
        <v/>
      </c>
    </row>
    <row r="1316" spans="2:6">
      <c r="B1316" t="str">
        <v>1315,Land Rover,LR2,2014,premium unleaded (recommended),AUTOMATIC,240,41700,1314</v>
      </c>
      <c r="F1316" s="5" t="str" cm="1">
        <f t="array" ref="F1316">_xlfn._xlws.FILTER(_xlfn.UNIQUE(options!C1316:C1325),_xlfn.UNIQUE(options!C1316:C1325)&lt;&gt;"","")</f>
        <v/>
      </c>
    </row>
    <row r="1317" spans="2:6">
      <c r="B1317" t="str">
        <v>1316,Land Rover,LR2,2015,premium unleaded (recommended),AUTOMATIC,240,41700,1315</v>
      </c>
      <c r="F1317" s="5" t="str" cm="1">
        <f t="array" ref="F1317">_xlfn._xlws.FILTER(_xlfn.UNIQUE(options!C1317:C1326),_xlfn.UNIQUE(options!C1317:C1326)&lt;&gt;"","")</f>
        <v/>
      </c>
    </row>
    <row r="1318" spans="2:6">
      <c r="B1318" t="str">
        <v>1317,Land Rover,LR3,2008,premium unleaded (required),AUTOMATIC,300,54025,|n</v>
      </c>
      <c r="F1318" s="5" t="str" cm="1">
        <f t="array" ref="F1318">_xlfn._xlws.FILTER(_xlfn.UNIQUE(options!C1318:C1327),_xlfn.UNIQUE(options!C1318:C1327)&lt;&gt;"","")</f>
        <v/>
      </c>
    </row>
    <row r="1319" spans="2:6">
      <c r="B1319" t="str">
        <v>1318,Land Rover,LR3,2009,premium unleaded (required),AUTOMATIC,300,45975,1317</v>
      </c>
      <c r="F1319" s="5" t="str" cm="1">
        <f t="array" ref="F1319">_xlfn._xlws.FILTER(_xlfn.UNIQUE(options!C1319:C1328),_xlfn.UNIQUE(options!C1319:C1328)&lt;&gt;"","")</f>
        <v/>
      </c>
    </row>
    <row r="1320" spans="2:6">
      <c r="B1320" t="str">
        <v>1319,Land Rover,LR4,2014,premium unleaded (required),AUTOMATIC,340,69279,|n</v>
      </c>
      <c r="F1320" s="5" t="str" cm="1">
        <f t="array" ref="F1320">_xlfn._xlws.FILTER(_xlfn.UNIQUE(options!C1320:C1329),_xlfn.UNIQUE(options!C1320:C1329)&lt;&gt;"","")</f>
        <v/>
      </c>
    </row>
    <row r="1321" spans="2:6">
      <c r="B1321" t="str">
        <v>1320,Land Rover,LR4,2015,premium unleaded (required),AUTOMATIC,340,60600,1319</v>
      </c>
      <c r="F1321" s="5" t="str" cm="1">
        <f t="array" ref="F1321">_xlfn._xlws.FILTER(_xlfn.UNIQUE(options!C1321:C1330),_xlfn.UNIQUE(options!C1321:C1330)&lt;&gt;"","")</f>
        <v/>
      </c>
    </row>
    <row r="1322" spans="2:6">
      <c r="B1322" t="str">
        <v>1321,Land Rover,LR4,2016,premium unleaded (required),AUTOMATIC,340,60600,1320</v>
      </c>
      <c r="F1322" s="5" t="str" cm="1">
        <f t="array" ref="F1322">_xlfn._xlws.FILTER(_xlfn.UNIQUE(options!C1322:C1331),_xlfn.UNIQUE(options!C1322:C1331)&lt;&gt;"","")</f>
        <v/>
      </c>
    </row>
    <row r="1323" spans="2:6">
      <c r="B1323" t="str">
        <v>1322,Land Rover,Range Rover,2014,flex-fuel (premium unleaded required/E85),AUTOMATIC,510,184105,|n</v>
      </c>
      <c r="F1323" s="5" t="str" cm="1">
        <f t="array" ref="F1323">_xlfn._xlws.FILTER(_xlfn.UNIQUE(options!C1323:C1332),_xlfn.UNIQUE(options!C1323:C1332)&lt;&gt;"","")</f>
        <v/>
      </c>
    </row>
    <row r="1324" spans="2:6">
      <c r="B1324" t="str">
        <v>1323,Land Rover,Range Rover,2014,premium unleaded (required),AUTOMATIC,510,184105,|n</v>
      </c>
      <c r="F1324" s="5" t="str" cm="1">
        <f t="array" ref="F1324">_xlfn._xlws.FILTER(_xlfn.UNIQUE(options!C1324:C1333),_xlfn.UNIQUE(options!C1324:C1333)&lt;&gt;"","")</f>
        <v/>
      </c>
    </row>
    <row r="1325" spans="2:6">
      <c r="B1325" t="str">
        <v>1324,Land Rover,Range Rover,2015,flex-fuel (premium unleaded required/E85),AUTOMATIC,510,186495,|n</v>
      </c>
      <c r="F1325" s="5" t="str" cm="1">
        <f t="array" ref="F1325">_xlfn._xlws.FILTER(_xlfn.UNIQUE(options!C1325:C1334),_xlfn.UNIQUE(options!C1325:C1334)&lt;&gt;"","")</f>
        <v/>
      </c>
    </row>
    <row r="1326" spans="2:6">
      <c r="B1326" t="str">
        <v>1325,Land Rover,Range Rover,2016,diesel,AUTOMATIC,254,93450,|n</v>
      </c>
      <c r="F1326" s="5" t="str" cm="1">
        <f t="array" ref="F1326">_xlfn._xlws.FILTER(_xlfn.UNIQUE(options!C1326:C1335),_xlfn.UNIQUE(options!C1326:C1335)&lt;&gt;"","")</f>
        <v/>
      </c>
    </row>
    <row r="1327" spans="2:6">
      <c r="B1327" t="str">
        <v>1326,Land Rover,Range Rover,2016,premium unleaded (recommended),AUTOMATIC,550,199495,|n</v>
      </c>
      <c r="F1327" s="5" t="str" cm="1">
        <f t="array" ref="F1327">_xlfn._xlws.FILTER(_xlfn.UNIQUE(options!C1327:C1336),_xlfn.UNIQUE(options!C1327:C1336)&lt;&gt;"","")</f>
        <v/>
      </c>
    </row>
    <row r="1328" spans="2:6">
      <c r="B1328" t="str">
        <v>1327,Land Rover,Range Rover Evoque,2015,premium unleaded (recommended),AUTOMATIC,240,60000,|n</v>
      </c>
      <c r="F1328" s="5" t="str" cm="1">
        <f t="array" ref="F1328">_xlfn._xlws.FILTER(_xlfn.UNIQUE(options!C1328:C1337),_xlfn.UNIQUE(options!C1328:C1337)&lt;&gt;"","")</f>
        <v/>
      </c>
    </row>
    <row r="1329" spans="2:6">
      <c r="B1329" t="str">
        <v>1328,Land Rover,Range Rover Evoque,2016,premium unleaded (recommended),AUTOMATIC,240,60775,1327</v>
      </c>
      <c r="F1329" s="5" t="str" cm="1">
        <f t="array" ref="F1329">_xlfn._xlws.FILTER(_xlfn.UNIQUE(options!C1329:C1338),_xlfn.UNIQUE(options!C1329:C1338)&lt;&gt;"","")</f>
        <v/>
      </c>
    </row>
    <row r="1330" spans="2:6">
      <c r="B1330" t="str">
        <v>1329,Land Rover,Range Rover Evoque,2017,premium unleaded (recommended),AUTOMATIC,240,62500,1328</v>
      </c>
      <c r="F1330" s="5" t="str" cm="1">
        <f t="array" ref="F1330">_xlfn._xlws.FILTER(_xlfn.UNIQUE(options!C1330:C1339),_xlfn.UNIQUE(options!C1330:C1339)&lt;&gt;"","")</f>
        <v/>
      </c>
    </row>
    <row r="1331" spans="2:6">
      <c r="B1331" t="str">
        <v>1330,Land Rover,Range Rover Sport,2014,flex-fuel (premium unleaded required/E85),AUTOMATIC,510,92400,|n</v>
      </c>
      <c r="F1331" s="5" t="str" cm="1">
        <f t="array" ref="F1331">_xlfn._xlws.FILTER(_xlfn.UNIQUE(options!C1331:C1340),_xlfn.UNIQUE(options!C1331:C1340)&lt;&gt;"","")</f>
        <v/>
      </c>
    </row>
    <row r="1332" spans="2:6">
      <c r="B1332" t="str">
        <v>1331,Land Rover,Range Rover Sport,2014,premium unleaded (required),AUTOMATIC,510,92400,|n</v>
      </c>
      <c r="F1332" s="5" t="str" cm="1">
        <f t="array" ref="F1332">_xlfn._xlws.FILTER(_xlfn.UNIQUE(options!C1332:C1341),_xlfn.UNIQUE(options!C1332:C1341)&lt;&gt;"","")</f>
        <v/>
      </c>
    </row>
    <row r="1333" spans="2:6">
      <c r="B1333" t="str">
        <v>1332,Land Rover,Range Rover Sport,2015,flex-fuel (premium unleaded required/E85),AUTOMATIC,550,110475,|n</v>
      </c>
      <c r="F1333" s="5" t="str" cm="1">
        <f t="array" ref="F1333">_xlfn._xlws.FILTER(_xlfn.UNIQUE(options!C1333:C1342),_xlfn.UNIQUE(options!C1333:C1342)&lt;&gt;"","")</f>
        <v/>
      </c>
    </row>
    <row r="1334" spans="2:6">
      <c r="B1334" t="str">
        <v>1333,Land Rover,Range Rover Sport,2016,diesel,AUTOMATIC,254,71450,|n</v>
      </c>
      <c r="F1334" s="5" t="str" cm="1">
        <f t="array" ref="F1334">_xlfn._xlws.FILTER(_xlfn.UNIQUE(options!C1334:C1343),_xlfn.UNIQUE(options!C1334:C1343)&lt;&gt;"","")</f>
        <v/>
      </c>
    </row>
    <row r="1335" spans="2:6">
      <c r="B1335" t="str">
        <v>1334,Land Rover,Range Rover Sport,2016,premium unleaded (recommended),AUTOMATIC,550,111350,|n</v>
      </c>
      <c r="F1335" s="5" t="str" cm="1">
        <f t="array" ref="F1335">_xlfn._xlws.FILTER(_xlfn.UNIQUE(options!C1335:C1344),_xlfn.UNIQUE(options!C1335:C1344)&lt;&gt;"","")</f>
        <v/>
      </c>
    </row>
    <row r="1336" spans="2:6">
      <c r="B1336" t="str">
        <v>1335,Lexus,CT 200h,2015,regular unleaded,AUTOMATIC,134,32200,|n</v>
      </c>
      <c r="F1336" s="5" t="str" cm="1">
        <f t="array" ref="F1336">_xlfn._xlws.FILTER(_xlfn.UNIQUE(options!C1336:C1345),_xlfn.UNIQUE(options!C1336:C1345)&lt;&gt;"","")</f>
        <v/>
      </c>
    </row>
    <row r="1337" spans="2:6">
      <c r="B1337" t="str">
        <v>1336,Lexus,CT 200h,2016,regular unleaded,AUTOMATIC,134,31250,1335</v>
      </c>
      <c r="F1337" s="5" t="str" cm="1">
        <f t="array" ref="F1337">_xlfn._xlws.FILTER(_xlfn.UNIQUE(options!C1337:C1346),_xlfn.UNIQUE(options!C1337:C1346)&lt;&gt;"","")</f>
        <v/>
      </c>
    </row>
    <row r="1338" spans="2:6">
      <c r="B1338" t="str">
        <v>1337,Lexus,CT 200h,2017,regular unleaded,AUTOMATIC,134,31250,1336</v>
      </c>
      <c r="F1338" s="5" t="str" cm="1">
        <f t="array" ref="F1338">_xlfn._xlws.FILTER(_xlfn.UNIQUE(options!C1338:C1347),_xlfn.UNIQUE(options!C1338:C1347)&lt;&gt;"","")</f>
        <v/>
      </c>
    </row>
    <row r="1339" spans="2:6">
      <c r="B1339" t="str">
        <v>1338,Lexus,ES 300h,2015,regular unleaded,AUTOMATIC,200,40580,|n</v>
      </c>
      <c r="F1339" s="5" t="str" cm="1">
        <f t="array" ref="F1339">_xlfn._xlws.FILTER(_xlfn.UNIQUE(options!C1339:C1348),_xlfn.UNIQUE(options!C1339:C1348)&lt;&gt;"","")</f>
        <v/>
      </c>
    </row>
    <row r="1340" spans="2:6">
      <c r="B1340" t="str">
        <v>1339,Lexus,ES 300h,2016,regular unleaded,AUTOMATIC,200,41020,1338</v>
      </c>
      <c r="F1340" s="5" t="str" cm="1">
        <f t="array" ref="F1340">_xlfn._xlws.FILTER(_xlfn.UNIQUE(options!C1340:C1349),_xlfn.UNIQUE(options!C1340:C1349)&lt;&gt;"","")</f>
        <v/>
      </c>
    </row>
    <row r="1341" spans="2:6">
      <c r="B1341" t="str">
        <v>1340,Lexus,ES 300h,2017,regular unleaded,AUTOMATIC,200,41820,1339</v>
      </c>
      <c r="F1341" s="5" t="str" cm="1">
        <f t="array" ref="F1341">_xlfn._xlws.FILTER(_xlfn.UNIQUE(options!C1341:C1350),_xlfn.UNIQUE(options!C1341:C1350)&lt;&gt;"","")</f>
        <v/>
      </c>
    </row>
    <row r="1342" spans="2:6">
      <c r="B1342" t="str">
        <v>1341,Lexus,ES 330,2005,regular unleaded,AUTOMATIC,225,32175,|n</v>
      </c>
      <c r="F1342" s="5" t="str" cm="1">
        <f t="array" ref="F1342">_xlfn._xlws.FILTER(_xlfn.UNIQUE(options!C1342:C1351),_xlfn.UNIQUE(options!C1342:C1351)&lt;&gt;"","")</f>
        <v/>
      </c>
    </row>
    <row r="1343" spans="2:6">
      <c r="B1343" t="str">
        <v>1342,Lexus,ES 330,2006,regular unleaded,AUTOMATIC,218,32300,1341</v>
      </c>
      <c r="F1343" s="5" t="str" cm="1">
        <f t="array" ref="F1343">_xlfn._xlws.FILTER(_xlfn.UNIQUE(options!C1343:C1352),_xlfn.UNIQUE(options!C1343:C1352)&lt;&gt;"","")</f>
        <v/>
      </c>
    </row>
    <row r="1344" spans="2:6">
      <c r="B1344" t="str">
        <v>1343,Lexus,ES 350,2015,regular unleaded,AUTOMATIC,268,40440,|n</v>
      </c>
      <c r="F1344" s="5" t="str" cm="1">
        <f t="array" ref="F1344">_xlfn._xlws.FILTER(_xlfn.UNIQUE(options!C1344:C1353),_xlfn.UNIQUE(options!C1344:C1353)&lt;&gt;"","")</f>
        <v/>
      </c>
    </row>
    <row r="1345" spans="2:6">
      <c r="B1345" t="str">
        <v>1344,Lexus,ES 350,2016,regular unleaded,AUTOMATIC,268,38100,1343</v>
      </c>
      <c r="F1345" s="5" t="str" cm="1">
        <f t="array" ref="F1345">_xlfn._xlws.FILTER(_xlfn.UNIQUE(options!C1345:C1354),_xlfn.UNIQUE(options!C1345:C1354)&lt;&gt;"","")</f>
        <v/>
      </c>
    </row>
    <row r="1346" spans="2:6">
      <c r="B1346" t="str">
        <v>1345,Lexus,ES 350,2017,regular unleaded,AUTOMATIC,268,38900,1344</v>
      </c>
      <c r="F1346" s="5" t="str" cm="1">
        <f t="array" ref="F1346">_xlfn._xlws.FILTER(_xlfn.UNIQUE(options!C1346:C1355),_xlfn.UNIQUE(options!C1346:C1355)&lt;&gt;"","")</f>
        <v/>
      </c>
    </row>
    <row r="1347" spans="2:6">
      <c r="B1347" t="str">
        <v>1346,Lexus,GS 200t,2016,premium unleaded (required),AUTOMATIC,241,53285,|n</v>
      </c>
      <c r="F1347" s="5" t="str" cm="1">
        <f t="array" ref="F1347">_xlfn._xlws.FILTER(_xlfn.UNIQUE(options!C1347:C1356),_xlfn.UNIQUE(options!C1347:C1356)&lt;&gt;"","")</f>
        <v/>
      </c>
    </row>
    <row r="1348" spans="2:6">
      <c r="B1348" t="str">
        <v>1347,Lexus,GS 200t,2017,premium unleaded (required),AUTOMATIC,241,53980,1346</v>
      </c>
      <c r="F1348" s="5" t="str" cm="1">
        <f t="array" ref="F1348">_xlfn._xlws.FILTER(_xlfn.UNIQUE(options!C1348:C1357),_xlfn.UNIQUE(options!C1348:C1357)&lt;&gt;"","")</f>
        <v/>
      </c>
    </row>
    <row r="1349" spans="2:6">
      <c r="B1349" t="str">
        <v>1348,Lexus,GS 300,2005,premium unleaded (required),AUTOMATIC,220,38875,|n</v>
      </c>
      <c r="F1349" s="5" t="str" cm="1">
        <f t="array" ref="F1349">_xlfn._xlws.FILTER(_xlfn.UNIQUE(options!C1349:C1358),_xlfn.UNIQUE(options!C1349:C1358)&lt;&gt;"","")</f>
        <v/>
      </c>
    </row>
    <row r="1350" spans="2:6">
      <c r="B1350" t="str">
        <v>1349,Lexus,GS 300,2006,premium unleaded (required),AUTOMATIC,245,45100,1348</v>
      </c>
      <c r="F1350" s="5" t="str" cm="1">
        <f t="array" ref="F1350">_xlfn._xlws.FILTER(_xlfn.UNIQUE(options!C1350:C1359),_xlfn.UNIQUE(options!C1350:C1359)&lt;&gt;"","")</f>
        <v/>
      </c>
    </row>
    <row r="1351" spans="2:6">
      <c r="B1351" t="str">
        <v>1350,Lexus,GS 350,2015,premium unleaded (required),AUTOMATIC,306,57330,|n</v>
      </c>
      <c r="F1351" s="5" t="str" cm="1">
        <f t="array" ref="F1351">_xlfn._xlws.FILTER(_xlfn.UNIQUE(options!C1351:C1360),_xlfn.UNIQUE(options!C1351:C1360)&lt;&gt;"","")</f>
        <v/>
      </c>
    </row>
    <row r="1352" spans="2:6">
      <c r="B1352" t="str">
        <v>1351,Lexus,GS 350,2016,premium unleaded (required),AUTOMATIC,311,54115,1350</v>
      </c>
      <c r="F1352" s="5" t="str" cm="1">
        <f t="array" ref="F1352">_xlfn._xlws.FILTER(_xlfn.UNIQUE(options!C1352:C1361),_xlfn.UNIQUE(options!C1352:C1361)&lt;&gt;"","")</f>
        <v/>
      </c>
    </row>
    <row r="1353" spans="2:6">
      <c r="B1353" t="str">
        <v>1352,Lexus,GS 350,2017,premium unleaded (required),AUTOMATIC,311,56555,1351</v>
      </c>
      <c r="F1353" s="5" t="str" cm="1">
        <f t="array" ref="F1353">_xlfn._xlws.FILTER(_xlfn.UNIQUE(options!C1353:C1362),_xlfn.UNIQUE(options!C1353:C1362)&lt;&gt;"","")</f>
        <v/>
      </c>
    </row>
    <row r="1354" spans="2:6">
      <c r="B1354" t="str">
        <v>1353,Lexus,GS 430,2005,premium unleaded (required),AUTOMATIC,300,47975,|n</v>
      </c>
      <c r="F1354" s="5" t="str" cm="1">
        <f t="array" ref="F1354">_xlfn._xlws.FILTER(_xlfn.UNIQUE(options!C1354:C1363),_xlfn.UNIQUE(options!C1354:C1363)&lt;&gt;"","")</f>
        <v/>
      </c>
    </row>
    <row r="1355" spans="2:6">
      <c r="B1355" t="str">
        <v>1354,Lexus,GS 430,2006,premium unleaded (required),AUTOMATIC,300,51375,1353</v>
      </c>
      <c r="F1355" s="5" t="str" cm="1">
        <f t="array" ref="F1355">_xlfn._xlws.FILTER(_xlfn.UNIQUE(options!C1355:C1364),_xlfn.UNIQUE(options!C1355:C1364)&lt;&gt;"","")</f>
        <v/>
      </c>
    </row>
    <row r="1356" spans="2:6">
      <c r="B1356" t="str">
        <v>1355,Lexus,GS 430,2007,premium unleaded (required),AUTOMATIC,290,52375,1354</v>
      </c>
      <c r="F1356" s="5" t="str" cm="1">
        <f t="array" ref="F1356">_xlfn._xlws.FILTER(_xlfn.UNIQUE(options!C1356:C1365),_xlfn.UNIQUE(options!C1356:C1365)&lt;&gt;"","")</f>
        <v/>
      </c>
    </row>
    <row r="1357" spans="2:6">
      <c r="B1357" t="str">
        <v>1356,Lexus,GS 450h,2014,premium unleaded (required),AUTOMATIC,338,60430,|n</v>
      </c>
      <c r="F1357" s="5" t="str" cm="1">
        <f t="array" ref="F1357">_xlfn._xlws.FILTER(_xlfn.UNIQUE(options!C1357:C1366),_xlfn.UNIQUE(options!C1357:C1366)&lt;&gt;"","")</f>
        <v/>
      </c>
    </row>
    <row r="1358" spans="2:6">
      <c r="B1358" t="str">
        <v>1357,Lexus,GS 450h,2015,premium unleaded (required),AUTOMATIC,338,61330,1356</v>
      </c>
      <c r="F1358" s="5" t="str" cm="1">
        <f t="array" ref="F1358">_xlfn._xlws.FILTER(_xlfn.UNIQUE(options!C1358:C1367),_xlfn.UNIQUE(options!C1358:C1367)&lt;&gt;"","")</f>
        <v/>
      </c>
    </row>
    <row r="1359" spans="2:6">
      <c r="B1359" t="str">
        <v>1358,Lexus,GS 450h,2016,premium unleaded (required),AUTOMATIC,338,63080,1357</v>
      </c>
      <c r="F1359" s="5" t="str" cm="1">
        <f t="array" ref="F1359">_xlfn._xlws.FILTER(_xlfn.UNIQUE(options!C1359:C1368),_xlfn.UNIQUE(options!C1359:C1368)&lt;&gt;"","")</f>
        <v/>
      </c>
    </row>
    <row r="1360" spans="2:6">
      <c r="B1360" t="str">
        <v>1359,Lexus,GS 460,2009,premium unleaded (required),AUTOMATIC,342,53470,|n</v>
      </c>
      <c r="F1360" s="5" t="str" cm="1">
        <f t="array" ref="F1360">_xlfn._xlws.FILTER(_xlfn.UNIQUE(options!C1360:C1369),_xlfn.UNIQUE(options!C1360:C1369)&lt;&gt;"","")</f>
        <v/>
      </c>
    </row>
    <row r="1361" spans="2:6">
      <c r="B1361" t="str">
        <v>1360,Lexus,GS 460,2010,premium unleaded (required),AUTOMATIC,342,54070,1359</v>
      </c>
      <c r="F1361" s="5" t="str" cm="1">
        <f t="array" ref="F1361">_xlfn._xlws.FILTER(_xlfn.UNIQUE(options!C1361:C1370),_xlfn.UNIQUE(options!C1361:C1370)&lt;&gt;"","")</f>
        <v/>
      </c>
    </row>
    <row r="1362" spans="2:6">
      <c r="B1362" t="str">
        <v>1361,Lexus,GS 460,2011,premium unleaded (required),AUTOMATIC,342,55370,1360</v>
      </c>
      <c r="F1362" s="5" t="str" cm="1">
        <f t="array" ref="F1362">_xlfn._xlws.FILTER(_xlfn.UNIQUE(options!C1362:C1371),_xlfn.UNIQUE(options!C1362:C1371)&lt;&gt;"","")</f>
        <v/>
      </c>
    </row>
    <row r="1363" spans="2:6">
      <c r="B1363" t="str">
        <v>1362,Lexus,GS F,2016,premium unleaded (required),AUTOMATIC,467,84440,|n</v>
      </c>
      <c r="F1363" s="5" t="str" cm="1">
        <f t="array" ref="F1363">_xlfn._xlws.FILTER(_xlfn.UNIQUE(options!C1363:C1372),_xlfn.UNIQUE(options!C1363:C1372)&lt;&gt;"","")</f>
        <v/>
      </c>
    </row>
    <row r="1364" spans="2:6">
      <c r="B1364" t="str">
        <v>1363,Lexus,GX 460,2015,premium unleaded (required),AUTOMATIC,301,61115,|n</v>
      </c>
      <c r="F1364" s="5" t="str" cm="1">
        <f t="array" ref="F1364">_xlfn._xlws.FILTER(_xlfn.UNIQUE(options!C1364:C1373),_xlfn.UNIQUE(options!C1364:C1373)&lt;&gt;"","")</f>
        <v/>
      </c>
    </row>
    <row r="1365" spans="2:6">
      <c r="B1365" t="str">
        <v>1364,Lexus,GX 460,2016,premium unleaded (required),AUTOMATIC,301,62155,1363</v>
      </c>
      <c r="F1365" s="5" t="str" cm="1">
        <f t="array" ref="F1365">_xlfn._xlws.FILTER(_xlfn.UNIQUE(options!C1365:C1374),_xlfn.UNIQUE(options!C1365:C1374)&lt;&gt;"","")</f>
        <v/>
      </c>
    </row>
    <row r="1366" spans="2:6">
      <c r="B1366" t="str">
        <v>1365,Lexus,GX 460,2017,premium unleaded (required),AUTOMATIC,301,62980,1364</v>
      </c>
      <c r="F1366" s="5" t="str" cm="1">
        <f t="array" ref="F1366">_xlfn._xlws.FILTER(_xlfn.UNIQUE(options!C1366:C1375),_xlfn.UNIQUE(options!C1366:C1375)&lt;&gt;"","")</f>
        <v/>
      </c>
    </row>
    <row r="1367" spans="2:6">
      <c r="B1367" t="str">
        <v>1366,Lexus,GX 470,2007,regular unleaded,AUTOMATIC,263,46635,|n</v>
      </c>
      <c r="F1367" s="5" t="str" cm="1">
        <f t="array" ref="F1367">_xlfn._xlws.FILTER(_xlfn.UNIQUE(options!C1367:C1376),_xlfn.UNIQUE(options!C1367:C1376)&lt;&gt;"","")</f>
        <v/>
      </c>
    </row>
    <row r="1368" spans="2:6">
      <c r="B1368" t="str">
        <v>1367,Lexus,GX 470,2008,premium unleaded (required),AUTOMATIC,263,47315,|n</v>
      </c>
      <c r="F1368" s="5" t="str" cm="1">
        <f t="array" ref="F1368">_xlfn._xlws.FILTER(_xlfn.UNIQUE(options!C1368:C1377),_xlfn.UNIQUE(options!C1368:C1377)&lt;&gt;"","")</f>
        <v/>
      </c>
    </row>
    <row r="1369" spans="2:6">
      <c r="B1369" t="str">
        <v>1368,Lexus,GX 470,2009,premium unleaded (required),AUTOMATIC,263,47615,1367</v>
      </c>
      <c r="F1369" s="5" t="str" cm="1">
        <f t="array" ref="F1369">_xlfn._xlws.FILTER(_xlfn.UNIQUE(options!C1369:C1378),_xlfn.UNIQUE(options!C1369:C1378)&lt;&gt;"","")</f>
        <v/>
      </c>
    </row>
    <row r="1370" spans="2:6">
      <c r="B1370" t="str">
        <v>1369,Lexus,HS 250h,2010,regular unleaded,AUTOMATIC,187,37420,|n</v>
      </c>
      <c r="F1370" s="5" t="str" cm="1">
        <f t="array" ref="F1370">_xlfn._xlws.FILTER(_xlfn.UNIQUE(options!C1370:C1379),_xlfn.UNIQUE(options!C1370:C1379)&lt;&gt;"","")</f>
        <v/>
      </c>
    </row>
    <row r="1371" spans="2:6">
      <c r="B1371" t="str">
        <v>1370,Lexus,HS 250h,2011,regular unleaded,AUTOMATIC,187,39100,1369</v>
      </c>
      <c r="F1371" s="5" t="str" cm="1">
        <f t="array" ref="F1371">_xlfn._xlws.FILTER(_xlfn.UNIQUE(options!C1371:C1380),_xlfn.UNIQUE(options!C1371:C1380)&lt;&gt;"","")</f>
        <v/>
      </c>
    </row>
    <row r="1372" spans="2:6">
      <c r="B1372" t="str">
        <v>1371,Lexus,HS 250h,2012,regular unleaded,AUTOMATIC,187,39800,1370</v>
      </c>
      <c r="F1372" s="5" t="str" cm="1">
        <f t="array" ref="F1372">_xlfn._xlws.FILTER(_xlfn.UNIQUE(options!C1372:C1381),_xlfn.UNIQUE(options!C1372:C1381)&lt;&gt;"","")</f>
        <v/>
      </c>
    </row>
    <row r="1373" spans="2:6">
      <c r="B1373" t="str">
        <v>1372,Lexus,IS 200t,2016,premium unleaded (required),AUTOMATIC,241,37325,|n</v>
      </c>
      <c r="F1373" s="5" t="str" cm="1">
        <f t="array" ref="F1373">_xlfn._xlws.FILTER(_xlfn.UNIQUE(options!C1373:C1382),_xlfn.UNIQUE(options!C1373:C1382)&lt;&gt;"","")</f>
        <v/>
      </c>
    </row>
    <row r="1374" spans="2:6">
      <c r="B1374" t="str">
        <v>1373,Lexus,IS 200t,2017,premium unleaded (required),AUTOMATIC,241,37825,1372</v>
      </c>
      <c r="F1374" s="5" t="str" cm="1">
        <f t="array" ref="F1374">_xlfn._xlws.FILTER(_xlfn.UNIQUE(options!C1374:C1383),_xlfn.UNIQUE(options!C1374:C1383)&lt;&gt;"","")</f>
        <v/>
      </c>
    </row>
    <row r="1375" spans="2:6">
      <c r="B1375" t="str">
        <v>1374,Lexus,IS 250,2013,premium unleaded (required),AUTOMATIC,204,37525,|n</v>
      </c>
      <c r="F1375" s="5" t="str" cm="1">
        <f t="array" ref="F1375">_xlfn._xlws.FILTER(_xlfn.UNIQUE(options!C1375:C1384),_xlfn.UNIQUE(options!C1375:C1384)&lt;&gt;"","")</f>
        <v/>
      </c>
    </row>
    <row r="1376" spans="2:6">
      <c r="B1376" t="str">
        <v>1375,Lexus,IS 250,2014,premium unleaded (required),AUTOMATIC,204,38635,1374</v>
      </c>
      <c r="F1376" s="5" t="str" cm="1">
        <f t="array" ref="F1376">_xlfn._xlws.FILTER(_xlfn.UNIQUE(options!C1376:C1385),_xlfn.UNIQUE(options!C1376:C1385)&lt;&gt;"","")</f>
        <v/>
      </c>
    </row>
    <row r="1377" spans="2:6">
      <c r="B1377" t="str">
        <v>1376,Lexus,IS 250,2015,premium unleaded (required),AUTOMATIC,204,43690,1375</v>
      </c>
      <c r="F1377" s="5" t="str" cm="1">
        <f t="array" ref="F1377">_xlfn._xlws.FILTER(_xlfn.UNIQUE(options!C1377:C1386),_xlfn.UNIQUE(options!C1377:C1386)&lt;&gt;"","")</f>
        <v/>
      </c>
    </row>
    <row r="1378" spans="2:6">
      <c r="B1378" t="str">
        <v>1377,Lexus,IS 250 C,2013,premium unleaded (required),AUTOMATIC,204,42610,|n</v>
      </c>
      <c r="F1378" s="5" t="str" cm="1">
        <f t="array" ref="F1378">_xlfn._xlws.FILTER(_xlfn.UNIQUE(options!C1378:C1387),_xlfn.UNIQUE(options!C1378:C1387)&lt;&gt;"","")</f>
        <v/>
      </c>
    </row>
    <row r="1379" spans="2:6">
      <c r="B1379" t="str">
        <v>1378,Lexus,IS 250 C,2014,premium unleaded (required),AUTOMATIC,204,42860,1377</v>
      </c>
      <c r="F1379" s="5" t="str" cm="1">
        <f t="array" ref="F1379">_xlfn._xlws.FILTER(_xlfn.UNIQUE(options!C1379:C1388),_xlfn.UNIQUE(options!C1379:C1388)&lt;&gt;"","")</f>
        <v/>
      </c>
    </row>
    <row r="1380" spans="2:6">
      <c r="B1380" t="str">
        <v>1379,Lexus,IS 250 C,2015,premium unleaded (required),AUTOMATIC,204,43360,1378</v>
      </c>
      <c r="F1380" s="5" t="str" cm="1">
        <f t="array" ref="F1380">_xlfn._xlws.FILTER(_xlfn.UNIQUE(options!C1380:C1389),_xlfn.UNIQUE(options!C1380:C1389)&lt;&gt;"","")</f>
        <v/>
      </c>
    </row>
    <row r="1381" spans="2:6">
      <c r="B1381" t="str">
        <v>1380,Lexus,IS 300,2005,premium unleaded (required),AUTOMATIC,215,31105,|n</v>
      </c>
      <c r="F1381" s="5" t="str" cm="1">
        <f t="array" ref="F1381">_xlfn._xlws.FILTER(_xlfn.UNIQUE(options!C1381:C1390),_xlfn.UNIQUE(options!C1381:C1390)&lt;&gt;"","")</f>
        <v/>
      </c>
    </row>
    <row r="1382" spans="2:6">
      <c r="B1382" t="str">
        <v>1381,Lexus,IS 300,2005,premium unleaded (required),MANUAL,215,29735,|n</v>
      </c>
      <c r="F1382" s="5" t="str" cm="1">
        <f t="array" ref="F1382">_xlfn._xlws.FILTER(_xlfn.UNIQUE(options!C1382:C1391),_xlfn.UNIQUE(options!C1382:C1391)&lt;&gt;"","")</f>
        <v/>
      </c>
    </row>
    <row r="1383" spans="2:6">
      <c r="B1383" t="str">
        <v>1382,Lexus,IS 300,2016,premium unleaded (required),AUTOMATIC,255,39700,|n</v>
      </c>
      <c r="F1383" s="5" t="str" cm="1">
        <f t="array" ref="F1383">_xlfn._xlws.FILTER(_xlfn.UNIQUE(options!C1383:C1392),_xlfn.UNIQUE(options!C1383:C1392)&lt;&gt;"","")</f>
        <v/>
      </c>
    </row>
    <row r="1384" spans="2:6">
      <c r="B1384" t="str">
        <v>1383,Lexus,IS 300,2017,premium unleaded (required),AUTOMATIC,255,40200,1382</v>
      </c>
      <c r="F1384" s="5" t="str" cm="1">
        <f t="array" ref="F1384">_xlfn._xlws.FILTER(_xlfn.UNIQUE(options!C1384:C1393),_xlfn.UNIQUE(options!C1384:C1393)&lt;&gt;"","")</f>
        <v/>
      </c>
    </row>
    <row r="1385" spans="2:6">
      <c r="B1385" t="str">
        <v>1384,Lexus,IS 350,2014,premium unleaded (required),AUTOMATIC,306,41850,|n</v>
      </c>
      <c r="F1385" s="5" t="str" cm="1">
        <f t="array" ref="F1385">_xlfn._xlws.FILTER(_xlfn.UNIQUE(options!C1385:C1394),_xlfn.UNIQUE(options!C1385:C1394)&lt;&gt;"","")</f>
        <v/>
      </c>
    </row>
    <row r="1386" spans="2:6">
      <c r="B1386" t="str">
        <v>1385,Lexus,IS 350,2015,premium unleaded (required),AUTOMATIC,306,42300,1384</v>
      </c>
      <c r="F1386" s="5" t="str" cm="1">
        <f t="array" ref="F1386">_xlfn._xlws.FILTER(_xlfn.UNIQUE(options!C1386:C1395),_xlfn.UNIQUE(options!C1386:C1395)&lt;&gt;"","")</f>
        <v/>
      </c>
    </row>
    <row r="1387" spans="2:6">
      <c r="B1387" t="str">
        <v>1386,Lexus,IS 350,2016,premium unleaded (required),AUTOMATIC,306,43035,1385</v>
      </c>
      <c r="F1387" s="5" t="str" cm="1">
        <f t="array" ref="F1387">_xlfn._xlws.FILTER(_xlfn.UNIQUE(options!C1387:C1396),_xlfn.UNIQUE(options!C1387:C1396)&lt;&gt;"","")</f>
        <v/>
      </c>
    </row>
    <row r="1388" spans="2:6">
      <c r="B1388" t="str">
        <v>1387,Lexus,IS 350 C,2013,premium unleaded (required),AUTOMATIC,306,46890,|n</v>
      </c>
      <c r="F1388" s="5" t="str" cm="1">
        <f t="array" ref="F1388">_xlfn._xlws.FILTER(_xlfn.UNIQUE(options!C1388:C1397),_xlfn.UNIQUE(options!C1388:C1397)&lt;&gt;"","")</f>
        <v/>
      </c>
    </row>
    <row r="1389" spans="2:6">
      <c r="B1389" t="str">
        <v>1388,Lexus,IS 350 C,2014,premium unleaded (required),AUTOMATIC,306,47140,1387</v>
      </c>
      <c r="F1389" s="5" t="str" cm="1">
        <f t="array" ref="F1389">_xlfn._xlws.FILTER(_xlfn.UNIQUE(options!C1389:C1398),_xlfn.UNIQUE(options!C1389:C1398)&lt;&gt;"","")</f>
        <v/>
      </c>
    </row>
    <row r="1390" spans="2:6">
      <c r="B1390" t="str">
        <v>1389,Lexus,IS 350 C,2015,premium unleaded (required),AUTOMATIC,306,47640,1388</v>
      </c>
      <c r="F1390" s="5" t="str" cm="1">
        <f t="array" ref="F1390">_xlfn._xlws.FILTER(_xlfn.UNIQUE(options!C1390:C1399),_xlfn.UNIQUE(options!C1390:C1399)&lt;&gt;"","")</f>
        <v/>
      </c>
    </row>
    <row r="1391" spans="2:6">
      <c r="B1391" t="str">
        <v>1390,Lexus,IS F,2012,premium unleaded (required),AUTOMATIC,416,61300,|n</v>
      </c>
      <c r="F1391" s="5" t="str" cm="1">
        <f t="array" ref="F1391">_xlfn._xlws.FILTER(_xlfn.UNIQUE(options!C1391:C1400),_xlfn.UNIQUE(options!C1391:C1400)&lt;&gt;"","")</f>
        <v/>
      </c>
    </row>
    <row r="1392" spans="2:6">
      <c r="B1392" t="str">
        <v>1391,Lexus,IS F,2013,premium unleaded (required),AUTOMATIC,416,61750,1390</v>
      </c>
      <c r="F1392" s="5" t="str" cm="1">
        <f t="array" ref="F1392">_xlfn._xlws.FILTER(_xlfn.UNIQUE(options!C1392:C1401),_xlfn.UNIQUE(options!C1392:C1401)&lt;&gt;"","")</f>
        <v/>
      </c>
    </row>
    <row r="1393" spans="2:6">
      <c r="B1393" t="str">
        <v>1392,Lexus,IS F,2014,premium unleaded (required),AUTOMATIC,416,63600,1391</v>
      </c>
      <c r="F1393" s="5" t="str" cm="1">
        <f t="array" ref="F1393">_xlfn._xlws.FILTER(_xlfn.UNIQUE(options!C1393:C1402),_xlfn.UNIQUE(options!C1393:C1402)&lt;&gt;"","")</f>
        <v/>
      </c>
    </row>
    <row r="1394" spans="2:6">
      <c r="B1394" t="str">
        <v>1393,Lexus,LFA,2012,premium unleaded (required),AUTOMATED_MANUAL,552,375000,|n</v>
      </c>
      <c r="F1394" s="5" t="str" cm="1">
        <f t="array" ref="F1394">_xlfn._xlws.FILTER(_xlfn.UNIQUE(options!C1394:C1403),_xlfn.UNIQUE(options!C1394:C1403)&lt;&gt;"","")</f>
        <v/>
      </c>
    </row>
    <row r="1395" spans="2:6">
      <c r="B1395" t="str">
        <v>1394,Lexus,LS 430,2005,premium unleaded (required),AUTOMATIC,290,56225,|n</v>
      </c>
      <c r="F1395" s="5" t="str" cm="1">
        <f t="array" ref="F1395">_xlfn._xlws.FILTER(_xlfn.UNIQUE(options!C1395:C1404),_xlfn.UNIQUE(options!C1395:C1404)&lt;&gt;"","")</f>
        <v/>
      </c>
    </row>
    <row r="1396" spans="2:6">
      <c r="B1396" t="str">
        <v>1395,Lexus,LS 430,2006,premium unleaded (required),AUTOMATIC,278,56525,1394</v>
      </c>
      <c r="F1396" s="5" t="str" cm="1">
        <f t="array" ref="F1396">_xlfn._xlws.FILTER(_xlfn.UNIQUE(options!C1396:C1405),_xlfn.UNIQUE(options!C1396:C1405)&lt;&gt;"","")</f>
        <v/>
      </c>
    </row>
    <row r="1397" spans="2:6">
      <c r="B1397" t="str">
        <v>1396,Lexus,LS 460,2015,premium unleaded (required),AUTOMATIC,360,87500,|n</v>
      </c>
      <c r="F1397" s="5" t="str" cm="1">
        <f t="array" ref="F1397">_xlfn._xlws.FILTER(_xlfn.UNIQUE(options!C1397:C1406),_xlfn.UNIQUE(options!C1397:C1406)&lt;&gt;"","")</f>
        <v/>
      </c>
    </row>
    <row r="1398" spans="2:6">
      <c r="B1398" t="str">
        <v>1397,Lexus,LS 460,2016,premium unleaded (required),AUTOMATIC,360,82305,1396</v>
      </c>
      <c r="F1398" s="5" t="str" cm="1">
        <f t="array" ref="F1398">_xlfn._xlws.FILTER(_xlfn.UNIQUE(options!C1398:C1407),_xlfn.UNIQUE(options!C1398:C1407)&lt;&gt;"","")</f>
        <v/>
      </c>
    </row>
    <row r="1399" spans="2:6">
      <c r="B1399" t="str">
        <v>1398,Lexus,LS 460,2017,premium unleaded (required),AUTOMATIC,359,82305,1397</v>
      </c>
      <c r="F1399" s="5" t="str" cm="1">
        <f t="array" ref="F1399">_xlfn._xlws.FILTER(_xlfn.UNIQUE(options!C1399:C1408),_xlfn.UNIQUE(options!C1399:C1408)&lt;&gt;"","")</f>
        <v/>
      </c>
    </row>
    <row r="1400" spans="2:6">
      <c r="B1400" t="str">
        <v>1399,Lexus,LS 600h L,2014,premium unleaded (required),AUTOMATIC,438,120060,|n</v>
      </c>
      <c r="F1400" s="5" t="str" cm="1">
        <f t="array" ref="F1400">_xlfn._xlws.FILTER(_xlfn.UNIQUE(options!C1400:C1409),_xlfn.UNIQUE(options!C1400:C1409)&lt;&gt;"","")</f>
        <v/>
      </c>
    </row>
    <row r="1401" spans="2:6">
      <c r="B1401" t="str">
        <v>1400,Lexus,LS 600h L,2015,premium unleaded (required),AUTOMATIC,438,120440,1399</v>
      </c>
      <c r="F1401" s="5" t="str" cm="1">
        <f t="array" ref="F1401">_xlfn._xlws.FILTER(_xlfn.UNIQUE(options!C1401:C1410),_xlfn.UNIQUE(options!C1401:C1410)&lt;&gt;"","")</f>
        <v/>
      </c>
    </row>
    <row r="1402" spans="2:6">
      <c r="B1402" t="str">
        <v>1401,Lexus,LS 600h L,2016,premium unleaded (required),AUTOMATIC,438,120440,1400</v>
      </c>
      <c r="F1402" s="5" t="str" cm="1">
        <f t="array" ref="F1402">_xlfn._xlws.FILTER(_xlfn.UNIQUE(options!C1402:C1411),_xlfn.UNIQUE(options!C1402:C1411)&lt;&gt;"","")</f>
        <v/>
      </c>
    </row>
    <row r="1403" spans="2:6">
      <c r="B1403" t="str">
        <v>1402,Lexus,LX 470,2005,regular unleaded,AUTOMATIC,235,65225,|n</v>
      </c>
      <c r="F1403" s="5" t="str" cm="1">
        <f t="array" ref="F1403">_xlfn._xlws.FILTER(_xlfn.UNIQUE(options!C1403:C1412),_xlfn.UNIQUE(options!C1403:C1412)&lt;&gt;"","")</f>
        <v/>
      </c>
    </row>
    <row r="1404" spans="2:6">
      <c r="B1404" t="str">
        <v>1403,Lexus,LX 470,2006,regular unleaded,AUTOMATIC,275,67395,1402</v>
      </c>
      <c r="F1404" s="5" t="str" cm="1">
        <f t="array" ref="F1404">_xlfn._xlws.FILTER(_xlfn.UNIQUE(options!C1404:C1413),_xlfn.UNIQUE(options!C1404:C1413)&lt;&gt;"","")</f>
        <v/>
      </c>
    </row>
    <row r="1405" spans="2:6">
      <c r="B1405" t="str">
        <v>1404,Lexus,LX 470,2007,regular unleaded,AUTOMATIC,268,67395,1403</v>
      </c>
      <c r="F1405" s="5" t="str" cm="1">
        <f t="array" ref="F1405">_xlfn._xlws.FILTER(_xlfn.UNIQUE(options!C1405:C1414),_xlfn.UNIQUE(options!C1405:C1414)&lt;&gt;"","")</f>
        <v/>
      </c>
    </row>
    <row r="1406" spans="2:6">
      <c r="B1406" t="str">
        <v>1405,Lexus,LX 570,2015,premium unleaded (recommended),AUTOMATIC,383,83180,|n</v>
      </c>
      <c r="F1406" s="5" t="str" cm="1">
        <f t="array" ref="F1406">_xlfn._xlws.FILTER(_xlfn.UNIQUE(options!C1406:C1415),_xlfn.UNIQUE(options!C1406:C1415)&lt;&gt;"","")</f>
        <v/>
      </c>
    </row>
    <row r="1407" spans="2:6">
      <c r="B1407" t="str">
        <v>1406,Lexus,LX 570,2016,premium unleaded (recommended),AUTOMATIC,383,88880,1405</v>
      </c>
      <c r="F1407" s="5" t="str" cm="1">
        <f t="array" ref="F1407">_xlfn._xlws.FILTER(_xlfn.UNIQUE(options!C1407:C1416),_xlfn.UNIQUE(options!C1407:C1416)&lt;&gt;"","")</f>
        <v/>
      </c>
    </row>
    <row r="1408" spans="2:6">
      <c r="B1408" t="str">
        <v>1407,Lexus,LX 570,2017,premium unleaded (recommended),AUTOMATIC,383,89380,1406</v>
      </c>
      <c r="F1408" s="5" t="str" cm="1">
        <f t="array" ref="F1408">_xlfn._xlws.FILTER(_xlfn.UNIQUE(options!C1408:C1417),_xlfn.UNIQUE(options!C1408:C1417)&lt;&gt;"","")</f>
        <v/>
      </c>
    </row>
    <row r="1409" spans="2:6">
      <c r="B1409" t="str">
        <v>1408,Lexus,NX 200t,2015,premium unleaded (required),AUTOMATIC,235,37980,|n</v>
      </c>
      <c r="F1409" s="5" t="str" cm="1">
        <f t="array" ref="F1409">_xlfn._xlws.FILTER(_xlfn.UNIQUE(options!C1409:C1418),_xlfn.UNIQUE(options!C1409:C1418)&lt;&gt;"","")</f>
        <v/>
      </c>
    </row>
    <row r="1410" spans="2:6">
      <c r="B1410" t="str">
        <v>1409,Lexus,NX 200t,2016,premium unleaded (required),AUTOMATIC,235,38465,1408</v>
      </c>
      <c r="F1410" s="5" t="str" cm="1">
        <f t="array" ref="F1410">_xlfn._xlws.FILTER(_xlfn.UNIQUE(options!C1410:C1419),_xlfn.UNIQUE(options!C1410:C1419)&lt;&gt;"","")</f>
        <v/>
      </c>
    </row>
    <row r="1411" spans="2:6">
      <c r="B1411" t="str">
        <v>1410,Lexus,NX 200t,2017,premium unleaded (required),AUTOMATIC,235,38585,1409</v>
      </c>
      <c r="F1411" s="5" t="str" cm="1">
        <f t="array" ref="F1411">_xlfn._xlws.FILTER(_xlfn.UNIQUE(options!C1411:C1420),_xlfn.UNIQUE(options!C1411:C1420)&lt;&gt;"","")</f>
        <v/>
      </c>
    </row>
    <row r="1412" spans="2:6">
      <c r="B1412" t="str">
        <v>1411,Lexus,NX 300h,2015,regular unleaded,AUTOMATIC,194,41310,|n</v>
      </c>
      <c r="F1412" s="5" t="str" cm="1">
        <f t="array" ref="F1412">_xlfn._xlws.FILTER(_xlfn.UNIQUE(options!C1412:C1421),_xlfn.UNIQUE(options!C1412:C1421)&lt;&gt;"","")</f>
        <v/>
      </c>
    </row>
    <row r="1413" spans="2:6">
      <c r="B1413" t="str">
        <v>1412,Lexus,NX 300h,2016,regular unleaded,AUTOMATIC,194,41310,1411</v>
      </c>
      <c r="F1413" s="5" t="str" cm="1">
        <f t="array" ref="F1413">_xlfn._xlws.FILTER(_xlfn.UNIQUE(options!C1413:C1422),_xlfn.UNIQUE(options!C1413:C1422)&lt;&gt;"","")</f>
        <v/>
      </c>
    </row>
    <row r="1414" spans="2:6">
      <c r="B1414" t="str">
        <v>1413,Lexus,NX 300h,2017,regular unleaded,AUTOMATIC,194,39720,1412</v>
      </c>
      <c r="F1414" s="5" t="str" cm="1">
        <f t="array" ref="F1414">_xlfn._xlws.FILTER(_xlfn.UNIQUE(options!C1414:C1423),_xlfn.UNIQUE(options!C1414:C1423)&lt;&gt;"","")</f>
        <v/>
      </c>
    </row>
    <row r="1415" spans="2:6">
      <c r="B1415" t="str">
        <v>1414,Lexus,RC 200t,2016,premium unleaded (required),AUTOMATIC,241,39995,|n</v>
      </c>
      <c r="F1415" s="5" t="str" cm="1">
        <f t="array" ref="F1415">_xlfn._xlws.FILTER(_xlfn.UNIQUE(options!C1415:C1424),_xlfn.UNIQUE(options!C1415:C1424)&lt;&gt;"","")</f>
        <v/>
      </c>
    </row>
    <row r="1416" spans="2:6">
      <c r="B1416" t="str">
        <v>1415,Lexus,RC 200t,2017,premium unleaded (required),AUTOMATIC,241,40155,1414</v>
      </c>
      <c r="F1416" s="5" t="str" cm="1">
        <f t="array" ref="F1416">_xlfn._xlws.FILTER(_xlfn.UNIQUE(options!C1416:C1425),_xlfn.UNIQUE(options!C1416:C1425)&lt;&gt;"","")</f>
        <v/>
      </c>
    </row>
    <row r="1417" spans="2:6">
      <c r="B1417" t="str">
        <v>1416,Lexus,RC 300,2016,premium unleaded (required),AUTOMATIC,255,42610,|n</v>
      </c>
      <c r="F1417" s="5" t="str" cm="1">
        <f t="array" ref="F1417">_xlfn._xlws.FILTER(_xlfn.UNIQUE(options!C1417:C1426),_xlfn.UNIQUE(options!C1417:C1426)&lt;&gt;"","")</f>
        <v/>
      </c>
    </row>
    <row r="1418" spans="2:6">
      <c r="B1418" t="str">
        <v>1417,Lexus,RC 300,2017,premium unleaded (required),AUTOMATIC,255,42770,1416</v>
      </c>
      <c r="F1418" s="5" t="str" cm="1">
        <f t="array" ref="F1418">_xlfn._xlws.FILTER(_xlfn.UNIQUE(options!C1418:C1427),_xlfn.UNIQUE(options!C1418:C1427)&lt;&gt;"","")</f>
        <v/>
      </c>
    </row>
    <row r="1419" spans="2:6">
      <c r="B1419" t="str">
        <v>1418,Lexus,RC 350,2015,premium unleaded (required),AUTOMATIC,306,45025,|n</v>
      </c>
      <c r="F1419" s="5" t="str" cm="1">
        <f t="array" ref="F1419">_xlfn._xlws.FILTER(_xlfn.UNIQUE(options!C1419:C1428),_xlfn.UNIQUE(options!C1419:C1428)&lt;&gt;"","")</f>
        <v/>
      </c>
    </row>
    <row r="1420" spans="2:6">
      <c r="B1420" t="str">
        <v>1419,Lexus,RC 350,2016,premium unleaded (required),AUTOMATIC,306,45015,1418</v>
      </c>
      <c r="F1420" s="5" t="str" cm="1">
        <f t="array" ref="F1420">_xlfn._xlws.FILTER(_xlfn.UNIQUE(options!C1420:C1429),_xlfn.UNIQUE(options!C1420:C1429)&lt;&gt;"","")</f>
        <v/>
      </c>
    </row>
    <row r="1421" spans="2:6">
      <c r="B1421" t="str">
        <v>1420,Lexus,RC 350,2017,premium unleaded (required),AUTOMATIC,306,45175,1419</v>
      </c>
      <c r="F1421" s="5" t="str" cm="1">
        <f t="array" ref="F1421">_xlfn._xlws.FILTER(_xlfn.UNIQUE(options!C1421:C1430),_xlfn.UNIQUE(options!C1421:C1430)&lt;&gt;"","")</f>
        <v/>
      </c>
    </row>
    <row r="1422" spans="2:6">
      <c r="B1422" t="str">
        <v>1421,Lexus,RC F,2015,premium unleaded (required),AUTOMATIC,467,62400,|n</v>
      </c>
      <c r="F1422" s="5" t="str" cm="1">
        <f t="array" ref="F1422">_xlfn._xlws.FILTER(_xlfn.UNIQUE(options!C1422:C1431),_xlfn.UNIQUE(options!C1422:C1431)&lt;&gt;"","")</f>
        <v/>
      </c>
    </row>
    <row r="1423" spans="2:6">
      <c r="B1423" t="str">
        <v>1422,Lexus,RC F,2016,premium unleaded (required),AUTOMATIC,467,62805,1421</v>
      </c>
      <c r="F1423" s="5" t="str" cm="1">
        <f t="array" ref="F1423">_xlfn._xlws.FILTER(_xlfn.UNIQUE(options!C1423:C1432),_xlfn.UNIQUE(options!C1423:C1432)&lt;&gt;"","")</f>
        <v/>
      </c>
    </row>
    <row r="1424" spans="2:6">
      <c r="B1424" t="str">
        <v>1423,Lexus,RC F,2017,premium unleaded (required),AUTOMATIC,467,64165,1422</v>
      </c>
      <c r="F1424" s="5" t="str" cm="1">
        <f t="array" ref="F1424">_xlfn._xlws.FILTER(_xlfn.UNIQUE(options!C1424:C1433),_xlfn.UNIQUE(options!C1424:C1433)&lt;&gt;"","")</f>
        <v/>
      </c>
    </row>
    <row r="1425" spans="2:6">
      <c r="B1425" t="str">
        <v>1424,Lexus,RX 330,2005,regular unleaded,AUTOMATIC,230,37425,|n</v>
      </c>
      <c r="F1425" s="5" t="str" cm="1">
        <f t="array" ref="F1425">_xlfn._xlws.FILTER(_xlfn.UNIQUE(options!C1425:C1434),_xlfn.UNIQUE(options!C1425:C1434)&lt;&gt;"","")</f>
        <v/>
      </c>
    </row>
    <row r="1426" spans="2:6">
      <c r="B1426" t="str">
        <v>1425,Lexus,RX 330,2006,regular unleaded,AUTOMATIC,223,37770,1424</v>
      </c>
      <c r="F1426" s="5" t="str" cm="1">
        <f t="array" ref="F1426">_xlfn._xlws.FILTER(_xlfn.UNIQUE(options!C1426:C1435),_xlfn.UNIQUE(options!C1426:C1435)&lt;&gt;"","")</f>
        <v/>
      </c>
    </row>
    <row r="1427" spans="2:6">
      <c r="B1427" t="str">
        <v>1426,Lexus,RX 350,2015,regular unleaded,AUTOMATIC,270,50220,|n</v>
      </c>
      <c r="F1427" s="5" t="str" cm="1">
        <f t="array" ref="F1427">_xlfn._xlws.FILTER(_xlfn.UNIQUE(options!C1427:C1436),_xlfn.UNIQUE(options!C1427:C1436)&lt;&gt;"","")</f>
        <v/>
      </c>
    </row>
    <row r="1428" spans="2:6">
      <c r="B1428" t="str">
        <v>1427,Lexus,RX 350,2016,regular unleaded,AUTOMATIC,295,49125,1426</v>
      </c>
      <c r="F1428" s="5" t="str" cm="1">
        <f t="array" ref="F1428">_xlfn._xlws.FILTER(_xlfn.UNIQUE(options!C1428:C1437),_xlfn.UNIQUE(options!C1428:C1437)&lt;&gt;"","")</f>
        <v/>
      </c>
    </row>
    <row r="1429" spans="2:6">
      <c r="B1429" t="str">
        <v>1428,Lexus,RX 350,2017,regular unleaded,AUTOMATIC,295,50320,1427</v>
      </c>
      <c r="F1429" s="5" t="str" cm="1">
        <f t="array" ref="F1429">_xlfn._xlws.FILTER(_xlfn.UNIQUE(options!C1429:C1438),_xlfn.UNIQUE(options!C1429:C1438)&lt;&gt;"","")</f>
        <v/>
      </c>
    </row>
    <row r="1430" spans="2:6">
      <c r="B1430" t="str">
        <v>1429,Lexus,RX 400h,2006,regular unleaded,AUTOMATIC,268,46060,|n</v>
      </c>
      <c r="F1430" s="5" t="str" cm="1">
        <f t="array" ref="F1430">_xlfn._xlws.FILTER(_xlfn.UNIQUE(options!C1430:C1439),_xlfn.UNIQUE(options!C1430:C1439)&lt;&gt;"","")</f>
        <v/>
      </c>
    </row>
    <row r="1431" spans="2:6">
      <c r="B1431" t="str">
        <v>1430,Lexus,RX 400h,2007,regular unleaded,AUTOMATIC,268,42580,1429</v>
      </c>
      <c r="F1431" s="5" t="str" cm="1">
        <f t="array" ref="F1431">_xlfn._xlws.FILTER(_xlfn.UNIQUE(options!C1431:C1440),_xlfn.UNIQUE(options!C1431:C1440)&lt;&gt;"","")</f>
        <v/>
      </c>
    </row>
    <row r="1432" spans="2:6">
      <c r="B1432" t="str">
        <v>1431,Lexus,RX 400h,2008,premium unleaded (required),AUTOMATIC,268,43480,|n</v>
      </c>
      <c r="F1432" s="5" t="str" cm="1">
        <f t="array" ref="F1432">_xlfn._xlws.FILTER(_xlfn.UNIQUE(options!C1432:C1441),_xlfn.UNIQUE(options!C1432:C1441)&lt;&gt;"","")</f>
        <v/>
      </c>
    </row>
    <row r="1433" spans="2:6">
      <c r="B1433" t="str">
        <v>1432,Lexus,RX 450h,2015,premium unleaded (required),AUTOMATIC,295,49020,|n</v>
      </c>
      <c r="F1433" s="5" t="str" cm="1">
        <f t="array" ref="F1433">_xlfn._xlws.FILTER(_xlfn.UNIQUE(options!C1433:C1442),_xlfn.UNIQUE(options!C1433:C1442)&lt;&gt;"","")</f>
        <v/>
      </c>
    </row>
    <row r="1434" spans="2:6">
      <c r="B1434" t="str">
        <v>1433,Lexus,RX 450h,2016,premium unleaded (recommended),AUTOMATIC,308,57045,|n</v>
      </c>
      <c r="F1434" s="5" t="str" cm="1">
        <f t="array" ref="F1434">_xlfn._xlws.FILTER(_xlfn.UNIQUE(options!C1434:C1443),_xlfn.UNIQUE(options!C1434:C1443)&lt;&gt;"","")</f>
        <v/>
      </c>
    </row>
    <row r="1435" spans="2:6">
      <c r="B1435" t="str">
        <v>1434,Lexus,RX 450h,2017,premium unleaded (recommended),AUTOMATIC,308,56495,1433</v>
      </c>
      <c r="F1435" s="5" t="str" cm="1">
        <f t="array" ref="F1435">_xlfn._xlws.FILTER(_xlfn.UNIQUE(options!C1435:C1444),_xlfn.UNIQUE(options!C1435:C1444)&lt;&gt;"","")</f>
        <v/>
      </c>
    </row>
    <row r="1436" spans="2:6">
      <c r="B1436" t="str">
        <v>1435,Lexus,SC 430,2008,premium unleaded (required),AUTOMATIC,288,66355,|n</v>
      </c>
      <c r="F1436" s="5" t="str" cm="1">
        <f t="array" ref="F1436">_xlfn._xlws.FILTER(_xlfn.UNIQUE(options!C1436:C1445),_xlfn.UNIQUE(options!C1436:C1445)&lt;&gt;"","")</f>
        <v/>
      </c>
    </row>
    <row r="1437" spans="2:6">
      <c r="B1437" t="str">
        <v>1436,Lexus,SC 430,2009,premium unleaded (required),AUTOMATIC,288,66805,1435</v>
      </c>
      <c r="F1437" s="5" t="str" cm="1">
        <f t="array" ref="F1437">_xlfn._xlws.FILTER(_xlfn.UNIQUE(options!C1437:C1446),_xlfn.UNIQUE(options!C1437:C1446)&lt;&gt;"","")</f>
        <v/>
      </c>
    </row>
    <row r="1438" spans="2:6">
      <c r="B1438" t="str">
        <v>1437,Lexus,SC 430,2010,premium unleaded (required),AUTOMATIC,288,68405,1436</v>
      </c>
      <c r="F1438" s="5" t="str" cm="1">
        <f t="array" ref="F1438">_xlfn._xlws.FILTER(_xlfn.UNIQUE(options!C1438:C1447),_xlfn.UNIQUE(options!C1438:C1447)&lt;&gt;"","")</f>
        <v/>
      </c>
    </row>
    <row r="1439" spans="2:6">
      <c r="B1439" t="str">
        <v>1438,Lincoln,Aviator,2005,premium unleaded (required),AUTOMATIC,302,43585,|n</v>
      </c>
      <c r="F1439" s="5" t="str" cm="1">
        <f t="array" ref="F1439">_xlfn._xlws.FILTER(_xlfn.UNIQUE(options!C1439:C1448),_xlfn.UNIQUE(options!C1439:C1448)&lt;&gt;"","")</f>
        <v/>
      </c>
    </row>
    <row r="1440" spans="2:6">
      <c r="B1440" t="str">
        <v>1439,Lincoln,Continental,2017,premium unleaded (recommended),AUTOMATIC,305,64915,|n</v>
      </c>
      <c r="F1440" s="5" t="str" cm="1">
        <f t="array" ref="F1440">_xlfn._xlws.FILTER(_xlfn.UNIQUE(options!C1440:C1449),_xlfn.UNIQUE(options!C1440:C1449)&lt;&gt;"","")</f>
        <v/>
      </c>
    </row>
    <row r="1441" spans="2:6">
      <c r="B1441" t="str">
        <v>1440,Lincoln,Continental,2017,regular unleaded,AUTOMATIC,305,49515,|n</v>
      </c>
      <c r="F1441" s="5" t="str" cm="1">
        <f t="array" ref="F1441">_xlfn._xlws.FILTER(_xlfn.UNIQUE(options!C1441:C1450),_xlfn.UNIQUE(options!C1441:C1450)&lt;&gt;"","")</f>
        <v/>
      </c>
    </row>
    <row r="1442" spans="2:6">
      <c r="B1442" t="str">
        <v>1441,Lincoln,LS,2005,premium unleaded (required),AUTOMATIC,280,43590,|n</v>
      </c>
      <c r="F1442" s="5" t="str" cm="1">
        <f t="array" ref="F1442">_xlfn._xlws.FILTER(_xlfn.UNIQUE(options!C1442:C1451),_xlfn.UNIQUE(options!C1442:C1451)&lt;&gt;"","")</f>
        <v/>
      </c>
    </row>
    <row r="1443" spans="2:6">
      <c r="B1443" t="str">
        <v>1442,Lincoln,LS,2006,regular unleaded,AUTOMATIC,280,39285,|n</v>
      </c>
      <c r="F1443" s="5" t="str" cm="1">
        <f t="array" ref="F1443">_xlfn._xlws.FILTER(_xlfn.UNIQUE(options!C1443:C1452),_xlfn.UNIQUE(options!C1443:C1452)&lt;&gt;"","")</f>
        <v/>
      </c>
    </row>
    <row r="1444" spans="2:6">
      <c r="B1444" t="str">
        <v>1443,Lincoln,Mark LT,2006,regular unleaded,AUTOMATIC,300,42235,|n</v>
      </c>
      <c r="F1444" s="5" t="str" cm="1">
        <f t="array" ref="F1444">_xlfn._xlws.FILTER(_xlfn.UNIQUE(options!C1444:C1453),_xlfn.UNIQUE(options!C1444:C1453)&lt;&gt;"","")</f>
        <v/>
      </c>
    </row>
    <row r="1445" spans="2:6">
      <c r="B1445" t="str">
        <v>1444,Lincoln,Mark LT,2007,regular unleaded,AUTOMATIC,300,41525,1443</v>
      </c>
      <c r="F1445" s="5" t="str" cm="1">
        <f t="array" ref="F1445">_xlfn._xlws.FILTER(_xlfn.UNIQUE(options!C1445:C1454),_xlfn.UNIQUE(options!C1445:C1454)&lt;&gt;"","")</f>
        <v/>
      </c>
    </row>
    <row r="1446" spans="2:6">
      <c r="B1446" t="str">
        <v>1445,Lincoln,Mark LT,2008,regular unleaded,AUTOMATIC,300,42015,1444</v>
      </c>
      <c r="F1446" s="5" t="str" cm="1">
        <f t="array" ref="F1446">_xlfn._xlws.FILTER(_xlfn.UNIQUE(options!C1446:C1455),_xlfn.UNIQUE(options!C1446:C1455)&lt;&gt;"","")</f>
        <v/>
      </c>
    </row>
    <row r="1447" spans="2:6">
      <c r="B1447" t="str">
        <v>1446,Lincoln,MKC,2015,regular unleaded,AUTOMATIC,240,48525,|n</v>
      </c>
      <c r="F1447" s="5" t="str" cm="1">
        <f t="array" ref="F1447">_xlfn._xlws.FILTER(_xlfn.UNIQUE(options!C1447:C1456),_xlfn.UNIQUE(options!C1447:C1456)&lt;&gt;"","")</f>
        <v/>
      </c>
    </row>
    <row r="1448" spans="2:6">
      <c r="B1448" t="str">
        <v>1447,Lincoln,MKC,2016,regular unleaded,AUTOMATIC,240,48950,1446</v>
      </c>
      <c r="F1448" s="5" t="str" cm="1">
        <f t="array" ref="F1448">_xlfn._xlws.FILTER(_xlfn.UNIQUE(options!C1448:C1457),_xlfn.UNIQUE(options!C1448:C1457)&lt;&gt;"","")</f>
        <v/>
      </c>
    </row>
    <row r="1449" spans="2:6">
      <c r="B1449" t="str">
        <v>1448,Lincoln,MKC,2017,regular unleaded,AUTOMATIC,240,47880,1447</v>
      </c>
      <c r="F1449" s="5" t="str" cm="1">
        <f t="array" ref="F1449">_xlfn._xlws.FILTER(_xlfn.UNIQUE(options!C1449:C1458),_xlfn.UNIQUE(options!C1449:C1458)&lt;&gt;"","")</f>
        <v/>
      </c>
    </row>
    <row r="1450" spans="2:6">
      <c r="B1450" t="str">
        <v>1449,Lincoln,MKS,2014,premium unleaded (recommended),AUTOMATIC,365,45840,|n</v>
      </c>
      <c r="F1450" s="5" t="str" cm="1">
        <f t="array" ref="F1450">_xlfn._xlws.FILTER(_xlfn.UNIQUE(options!C1450:C1459),_xlfn.UNIQUE(options!C1450:C1459)&lt;&gt;"","")</f>
        <v/>
      </c>
    </row>
    <row r="1451" spans="2:6">
      <c r="B1451" t="str">
        <v>1450,Lincoln,MKS,2014,regular unleaded,AUTOMATIC,304,40845,|n</v>
      </c>
      <c r="F1451" s="5" t="str" cm="1">
        <f t="array" ref="F1451">_xlfn._xlws.FILTER(_xlfn.UNIQUE(options!C1451:C1460),_xlfn.UNIQUE(options!C1451:C1460)&lt;&gt;"","")</f>
        <v/>
      </c>
    </row>
    <row r="1452" spans="2:6">
      <c r="B1452" t="str">
        <v>1451,Lincoln,MKS,2015,premium unleaded (recommended),AUTOMATIC,365,45840,|n</v>
      </c>
      <c r="F1452" s="5" t="str" cm="1">
        <f t="array" ref="F1452">_xlfn._xlws.FILTER(_xlfn.UNIQUE(options!C1452:C1461),_xlfn.UNIQUE(options!C1452:C1461)&lt;&gt;"","")</f>
        <v/>
      </c>
    </row>
    <row r="1453" spans="2:6">
      <c r="B1453" t="str">
        <v>1452,Lincoln,MKS,2015,regular unleaded,AUTOMATIC,305,40845,|n</v>
      </c>
      <c r="F1453" s="5" t="str" cm="1">
        <f t="array" ref="F1453">_xlfn._xlws.FILTER(_xlfn.UNIQUE(options!C1453:C1462),_xlfn.UNIQUE(options!C1453:C1462)&lt;&gt;"","")</f>
        <v/>
      </c>
    </row>
    <row r="1454" spans="2:6">
      <c r="B1454" t="str">
        <v>1453,Lincoln,MKS,2016,premium unleaded (recommended),AUTOMATIC,365,46000,|n</v>
      </c>
      <c r="F1454" s="5" t="str" cm="1">
        <f t="array" ref="F1454">_xlfn._xlws.FILTER(_xlfn.UNIQUE(options!C1454:C1463),_xlfn.UNIQUE(options!C1454:C1463)&lt;&gt;"","")</f>
        <v/>
      </c>
    </row>
    <row r="1455" spans="2:6">
      <c r="B1455" t="str">
        <v>1454,Lincoln,MKS,2016,regular unleaded,AUTOMATIC,350,41005,|n</v>
      </c>
      <c r="F1455" s="5" t="str" cm="1">
        <f t="array" ref="F1455">_xlfn._xlws.FILTER(_xlfn.UNIQUE(options!C1455:C1464),_xlfn.UNIQUE(options!C1455:C1464)&lt;&gt;"","")</f>
        <v/>
      </c>
    </row>
    <row r="1456" spans="2:6">
      <c r="B1456" t="str">
        <v>1455,Lincoln,MKT,2015,premium unleaded (recommended),AUTOMATIC,365,45205,|n</v>
      </c>
      <c r="F1456" s="5" t="str" cm="1">
        <f t="array" ref="F1456">_xlfn._xlws.FILTER(_xlfn.UNIQUE(options!C1456:C1465),_xlfn.UNIQUE(options!C1456:C1465)&lt;&gt;"","")</f>
        <v/>
      </c>
    </row>
    <row r="1457" spans="2:6">
      <c r="B1457" t="str">
        <v>1456,Lincoln,MKT,2015,regular unleaded,AUTOMATIC,303,43210,|n</v>
      </c>
      <c r="F1457" s="5" t="str" cm="1">
        <f t="array" ref="F1457">_xlfn._xlws.FILTER(_xlfn.UNIQUE(options!C1457:C1466),_xlfn.UNIQUE(options!C1457:C1466)&lt;&gt;"","")</f>
        <v/>
      </c>
    </row>
    <row r="1458" spans="2:6">
      <c r="B1458" t="str">
        <v>1457,Lincoln,MKT,2016,premium unleaded (recommended),AUTOMATIC,365,45365,|n</v>
      </c>
      <c r="F1458" s="5" t="str" cm="1">
        <f t="array" ref="F1458">_xlfn._xlws.FILTER(_xlfn.UNIQUE(options!C1458:C1467),_xlfn.UNIQUE(options!C1458:C1467)&lt;&gt;"","")</f>
        <v/>
      </c>
    </row>
    <row r="1459" spans="2:6">
      <c r="B1459" t="str">
        <v>1458,Lincoln,MKT,2016,regular unleaded,AUTOMATIC,303,43370,|n</v>
      </c>
      <c r="F1459" s="5" t="str" cm="1">
        <f t="array" ref="F1459">_xlfn._xlws.FILTER(_xlfn.UNIQUE(options!C1459:C1468),_xlfn.UNIQUE(options!C1459:C1468)&lt;&gt;"","")</f>
        <v/>
      </c>
    </row>
    <row r="1460" spans="2:6">
      <c r="B1460" t="str">
        <v>1459,Lincoln,MKT,2017,premium unleaded (recommended),AUTOMATIC,365,49025,|n</v>
      </c>
      <c r="F1460" s="5" t="str" cm="1">
        <f t="array" ref="F1460">_xlfn._xlws.FILTER(_xlfn.UNIQUE(options!C1460:C1469),_xlfn.UNIQUE(options!C1460:C1469)&lt;&gt;"","")</f>
        <v/>
      </c>
    </row>
    <row r="1461" spans="2:6">
      <c r="B1461" t="str">
        <v>1460,Lincoln,MKT,2017,regular unleaded,AUTOMATIC,303,43530,|n</v>
      </c>
      <c r="F1461" s="5" t="str" cm="1">
        <f t="array" ref="F1461">_xlfn._xlws.FILTER(_xlfn.UNIQUE(options!C1461:C1470),_xlfn.UNIQUE(options!C1461:C1470)&lt;&gt;"","")</f>
        <v/>
      </c>
    </row>
    <row r="1462" spans="2:6">
      <c r="B1462" t="str">
        <v>1461,Lincoln,MKX,2015,regular unleaded,AUTOMATIC,305,40850,|n</v>
      </c>
      <c r="F1462" s="5" t="str" cm="1">
        <f t="array" ref="F1462">_xlfn._xlws.FILTER(_xlfn.UNIQUE(options!C1462:C1471),_xlfn.UNIQUE(options!C1462:C1471)&lt;&gt;"","")</f>
        <v/>
      </c>
    </row>
    <row r="1463" spans="2:6">
      <c r="B1463" t="str">
        <v>1462,Lincoln,MKX,2016,regular unleaded,AUTOMATIC,303,55970,1461</v>
      </c>
      <c r="F1463" s="5" t="str" cm="1">
        <f t="array" ref="F1463">_xlfn._xlws.FILTER(_xlfn.UNIQUE(options!C1463:C1472),_xlfn.UNIQUE(options!C1463:C1472)&lt;&gt;"","")</f>
        <v/>
      </c>
    </row>
    <row r="1464" spans="2:6">
      <c r="B1464" t="str">
        <v>1463,Lincoln,MKX,2017,regular unleaded,AUTOMATIC,303,55970,1462</v>
      </c>
      <c r="F1464" s="5" t="str" cm="1">
        <f t="array" ref="F1464">_xlfn._xlws.FILTER(_xlfn.UNIQUE(options!C1464:C1473),_xlfn.UNIQUE(options!C1464:C1473)&lt;&gt;"","")</f>
        <v/>
      </c>
    </row>
    <row r="1465" spans="2:6">
      <c r="B1465" t="str">
        <v>1464,Lincoln,MKZ,2015,regular unleaded,AUTOMATIC,231,47445,|n</v>
      </c>
      <c r="F1465" s="5" t="str" cm="1">
        <f t="array" ref="F1465">_xlfn._xlws.FILTER(_xlfn.UNIQUE(options!C1465:C1474),_xlfn.UNIQUE(options!C1465:C1474)&lt;&gt;"","")</f>
        <v/>
      </c>
    </row>
    <row r="1466" spans="2:6">
      <c r="B1466" t="str">
        <v>1465,Lincoln,MKZ,2016,regular unleaded,AUTOMATIC,231,47495,1464</v>
      </c>
      <c r="F1466" s="5" t="str" cm="1">
        <f t="array" ref="F1466">_xlfn._xlws.FILTER(_xlfn.UNIQUE(options!C1466:C1475),_xlfn.UNIQUE(options!C1466:C1475)&lt;&gt;"","")</f>
        <v/>
      </c>
    </row>
    <row r="1467" spans="2:6">
      <c r="B1467" t="str">
        <v>1466,Lincoln,MKZ,2017,premium unleaded (recommended),AUTOMATIC,245,49560,|n</v>
      </c>
      <c r="F1467" s="5" t="str" cm="1">
        <f t="array" ref="F1467">_xlfn._xlws.FILTER(_xlfn.UNIQUE(options!C1467:C1476),_xlfn.UNIQUE(options!C1467:C1476)&lt;&gt;"","")</f>
        <v/>
      </c>
    </row>
    <row r="1468" spans="2:6">
      <c r="B1468" t="str">
        <v>1467,Lincoln,MKZ,2017,regular unleaded,AUTOMATIC,245,47670,|n</v>
      </c>
      <c r="F1468" s="5" t="str" cm="1">
        <f t="array" ref="F1468">_xlfn._xlws.FILTER(_xlfn.UNIQUE(options!C1468:C1477),_xlfn.UNIQUE(options!C1468:C1477)&lt;&gt;"","")</f>
        <v/>
      </c>
    </row>
    <row r="1469" spans="2:6">
      <c r="B1469" t="str">
        <v>1468,Lincoln,MKZ Hybrid,2011,regular unleaded,AUTOMATIC,191,34645,|n</v>
      </c>
      <c r="F1469" s="5" t="str" cm="1">
        <f t="array" ref="F1469">_xlfn._xlws.FILTER(_xlfn.UNIQUE(options!C1469:C1478),_xlfn.UNIQUE(options!C1469:C1478)&lt;&gt;"","")</f>
        <v/>
      </c>
    </row>
    <row r="1470" spans="2:6">
      <c r="B1470" t="str">
        <v>1469,Lincoln,Navigator,2015,regular unleaded,AUTOMATIC,365,67220,|n</v>
      </c>
      <c r="F1470" s="5" t="str" cm="1">
        <f t="array" ref="F1470">_xlfn._xlws.FILTER(_xlfn.UNIQUE(options!C1470:C1479),_xlfn.UNIQUE(options!C1470:C1479)&lt;&gt;"","")</f>
        <v/>
      </c>
    </row>
    <row r="1471" spans="2:6">
      <c r="B1471" t="str">
        <v>1470,Lincoln,Navigator,2016,regular unleaded,AUTOMATIC,380,76650,1469</v>
      </c>
      <c r="F1471" s="5" t="str" cm="1">
        <f t="array" ref="F1471">_xlfn._xlws.FILTER(_xlfn.UNIQUE(options!C1471:C1480),_xlfn.UNIQUE(options!C1471:C1480)&lt;&gt;"","")</f>
        <v/>
      </c>
    </row>
    <row r="1472" spans="2:6">
      <c r="B1472" t="str">
        <v>1471,Lincoln,Navigator,2017,regular unleaded,AUTOMATIC,380,76645,1470</v>
      </c>
      <c r="F1472" s="5" t="str" cm="1">
        <f t="array" ref="F1472">_xlfn._xlws.FILTER(_xlfn.UNIQUE(options!C1472:C1481),_xlfn.UNIQUE(options!C1472:C1481)&lt;&gt;"","")</f>
        <v/>
      </c>
    </row>
    <row r="1473" spans="2:6">
      <c r="B1473" t="str">
        <v>1472,Lincoln,Town Car,2009,flex-fuel (unleaded/E85),AUTOMATIC,239,52055,|n</v>
      </c>
      <c r="F1473" s="5" t="str" cm="1">
        <f t="array" ref="F1473">_xlfn._xlws.FILTER(_xlfn.UNIQUE(options!C1473:C1482),_xlfn.UNIQUE(options!C1473:C1482)&lt;&gt;"","")</f>
        <v/>
      </c>
    </row>
    <row r="1474" spans="2:6">
      <c r="B1474" t="str">
        <v>1473,Lincoln,Town Car,2010,flex-fuel (unleaded/E85),AUTOMATIC,239,52595,1472</v>
      </c>
      <c r="F1474" s="5" t="str" cm="1">
        <f t="array" ref="F1474">_xlfn._xlws.FILTER(_xlfn.UNIQUE(options!C1474:C1483),_xlfn.UNIQUE(options!C1474:C1483)&lt;&gt;"","")</f>
        <v/>
      </c>
    </row>
    <row r="1475" spans="2:6">
      <c r="B1475" t="str">
        <v>1474,Lincoln,Town Car,2011,flex-fuel (unleaded/E85),AUTOMATIC,239,52895,1473</v>
      </c>
      <c r="F1475" s="5" t="str" cm="1">
        <f t="array" ref="F1475">_xlfn._xlws.FILTER(_xlfn.UNIQUE(options!C1475:C1484),_xlfn.UNIQUE(options!C1475:C1484)&lt;&gt;"","")</f>
        <v/>
      </c>
    </row>
    <row r="1476" spans="2:6">
      <c r="B1476" t="str">
        <v>1475,Lincoln,Zephyr,2006,regular unleaded,AUTOMATIC,221,28995,|n</v>
      </c>
      <c r="F1476" s="5" t="str" cm="1">
        <f t="array" ref="F1476">_xlfn._xlws.FILTER(_xlfn.UNIQUE(options!C1476:C1485),_xlfn.UNIQUE(options!C1476:C1485)&lt;&gt;"","")</f>
        <v/>
      </c>
    </row>
    <row r="1477" spans="2:6">
      <c r="B1477" t="str">
        <v>1476,Lotus,Elise,2009,premium unleaded (required),MANUAL,218,54990,|n</v>
      </c>
      <c r="F1477" s="5" t="str" cm="1">
        <f t="array" ref="F1477">_xlfn._xlws.FILTER(_xlfn.UNIQUE(options!C1477:C1486),_xlfn.UNIQUE(options!C1477:C1486)&lt;&gt;"","")</f>
        <v/>
      </c>
    </row>
    <row r="1478" spans="2:6">
      <c r="B1478" t="str">
        <v>1477,Lotus,Elise,2010,premium unleaded (required),MANUAL,218,54990,1476</v>
      </c>
      <c r="F1478" s="5" t="str" cm="1">
        <f t="array" ref="F1478">_xlfn._xlws.FILTER(_xlfn.UNIQUE(options!C1478:C1487),_xlfn.UNIQUE(options!C1478:C1487)&lt;&gt;"","")</f>
        <v/>
      </c>
    </row>
    <row r="1479" spans="2:6">
      <c r="B1479" t="str">
        <v>1478,Lotus,Elise,2011,premium unleaded (required),MANUAL,217,57950,1477</v>
      </c>
      <c r="F1479" s="5" t="str" cm="1">
        <f t="array" ref="F1479">_xlfn._xlws.FILTER(_xlfn.UNIQUE(options!C1479:C1488),_xlfn.UNIQUE(options!C1479:C1488)&lt;&gt;"","")</f>
        <v/>
      </c>
    </row>
    <row r="1480" spans="2:6">
      <c r="B1480" t="str">
        <v>1479,Lotus,Evora,2011,premium unleaded (required),MANUAL,276,65500,|n</v>
      </c>
      <c r="F1480" s="5" t="str" cm="1">
        <f t="array" ref="F1480">_xlfn._xlws.FILTER(_xlfn.UNIQUE(options!C1480:C1489),_xlfn.UNIQUE(options!C1480:C1489)&lt;&gt;"","")</f>
        <v/>
      </c>
    </row>
    <row r="1481" spans="2:6">
      <c r="B1481" t="str">
        <v>1480,Lotus,Evora,2013,premium unleaded (required),MANUAL,345,78600,1479</v>
      </c>
      <c r="F1481" s="5" t="str" cm="1">
        <f t="array" ref="F1481">_xlfn._xlws.FILTER(_xlfn.UNIQUE(options!C1481:C1490),_xlfn.UNIQUE(options!C1481:C1490)&lt;&gt;"","")</f>
        <v/>
      </c>
    </row>
    <row r="1482" spans="2:6">
      <c r="B1482" t="str">
        <v>1481,Lotus,Evora,2014,premium unleaded (required),MANUAL,345,79980,1480</v>
      </c>
      <c r="F1482" s="5" t="str" cm="1">
        <f t="array" ref="F1482">_xlfn._xlws.FILTER(_xlfn.UNIQUE(options!C1482:C1491),_xlfn.UNIQUE(options!C1482:C1491)&lt;&gt;"","")</f>
        <v/>
      </c>
    </row>
    <row r="1483" spans="2:6">
      <c r="B1483" t="str">
        <v>1482,Lotus,Evora 400,2017,premium unleaded (required),MANUAL,400,91900,|n</v>
      </c>
      <c r="F1483" s="5" t="str" cm="1">
        <f t="array" ref="F1483">_xlfn._xlws.FILTER(_xlfn.UNIQUE(options!C1483:C1492),_xlfn.UNIQUE(options!C1483:C1492)&lt;&gt;"","")</f>
        <v/>
      </c>
    </row>
    <row r="1484" spans="2:6">
      <c r="B1484" t="str">
        <v>1483,Lotus,Exige,2009,premium unleaded (recommended),MANUAL,257,74995,|n</v>
      </c>
      <c r="F1484" s="5" t="str" cm="1">
        <f t="array" ref="F1484">_xlfn._xlws.FILTER(_xlfn.UNIQUE(options!C1484:C1493),_xlfn.UNIQUE(options!C1484:C1493)&lt;&gt;"","")</f>
        <v/>
      </c>
    </row>
    <row r="1485" spans="2:6">
      <c r="B1485" t="str">
        <v>1484,Lotus,Exige,2010,premium unleaded (recommended),MANUAL,240,65690,1483</v>
      </c>
      <c r="F1485" s="5" t="str" cm="1">
        <f t="array" ref="F1485">_xlfn._xlws.FILTER(_xlfn.UNIQUE(options!C1485:C1494),_xlfn.UNIQUE(options!C1485:C1494)&lt;&gt;"","")</f>
        <v/>
      </c>
    </row>
    <row r="1486" spans="2:6">
      <c r="B1486" t="str">
        <v>1485,Lotus,Exige,2011,premium unleaded (recommended),MANUAL,257,74950,1484</v>
      </c>
      <c r="F1486" s="5" t="str" cm="1">
        <f t="array" ref="F1486">_xlfn._xlws.FILTER(_xlfn.UNIQUE(options!C1486:C1495),_xlfn.UNIQUE(options!C1486:C1495)&lt;&gt;"","")</f>
        <v/>
      </c>
    </row>
    <row r="1487" spans="2:6">
      <c r="B1487" t="str">
        <v>1486,Maserati,Coupe,2005,premium unleaded (required),AUTOMATED_MANUAL,385,86877,|n</v>
      </c>
      <c r="F1487" s="5" t="str" cm="1">
        <f t="array" ref="F1487">_xlfn._xlws.FILTER(_xlfn.UNIQUE(options!C1487:C1496),_xlfn.UNIQUE(options!C1487:C1496)&lt;&gt;"","")</f>
        <v/>
      </c>
    </row>
    <row r="1488" spans="2:6">
      <c r="B1488" t="str">
        <v>1487,Maserati,Coupe,2005,premium unleaded (required),MANUAL,385,82633,|n</v>
      </c>
      <c r="F1488" s="5" t="str" cm="1">
        <f t="array" ref="F1488">_xlfn._xlws.FILTER(_xlfn.UNIQUE(options!C1488:C1497),_xlfn.UNIQUE(options!C1488:C1497)&lt;&gt;"","")</f>
        <v/>
      </c>
    </row>
    <row r="1489" spans="2:6">
      <c r="B1489" t="str">
        <v>1488,Maserati,Coupe,2006,premium unleaded (required),AUTOMATED_MANUAL,390,87577,|n</v>
      </c>
      <c r="F1489" s="5" t="str" cm="1">
        <f t="array" ref="F1489">_xlfn._xlws.FILTER(_xlfn.UNIQUE(options!C1489:C1498),_xlfn.UNIQUE(options!C1489:C1498)&lt;&gt;"","")</f>
        <v/>
      </c>
    </row>
    <row r="1490" spans="2:6">
      <c r="B1490" t="str">
        <v>1489,Maserati,Coupe,2006,premium unleaded (required),MANUAL,390,79900,|n</v>
      </c>
      <c r="F1490" s="5" t="str" cm="1">
        <f t="array" ref="F1490">_xlfn._xlws.FILTER(_xlfn.UNIQUE(options!C1490:C1499),_xlfn.UNIQUE(options!C1490:C1499)&lt;&gt;"","")</f>
        <v/>
      </c>
    </row>
    <row r="1491" spans="2:6">
      <c r="B1491" t="str">
        <v>1490,Maserati,Ghibli,2015,premium unleaded (required),AUTOMATIC,404,77900,|n</v>
      </c>
      <c r="F1491" s="5" t="str" cm="1">
        <f t="array" ref="F1491">_xlfn._xlws.FILTER(_xlfn.UNIQUE(options!C1491:C1500),_xlfn.UNIQUE(options!C1491:C1500)&lt;&gt;"","")</f>
        <v/>
      </c>
    </row>
    <row r="1492" spans="2:6">
      <c r="B1492" t="str">
        <v>1491,Maserati,Ghibli,2016,premium unleaded (required),AUTOMATIC,404,78550,1490</v>
      </c>
      <c r="F1492" s="5" t="str" cm="1">
        <f t="array" ref="F1492">_xlfn._xlws.FILTER(_xlfn.UNIQUE(options!C1492:C1501),_xlfn.UNIQUE(options!C1492:C1501)&lt;&gt;"","")</f>
        <v/>
      </c>
    </row>
    <row r="1493" spans="2:6">
      <c r="B1493" t="str">
        <v>1492,Maserati,Ghibli,2017,premium unleaded (required),AUTOMATIC,404,79700,1491</v>
      </c>
      <c r="F1493" s="5" t="str" cm="1">
        <f t="array" ref="F1493">_xlfn._xlws.FILTER(_xlfn.UNIQUE(options!C1493:C1502),_xlfn.UNIQUE(options!C1493:C1502)&lt;&gt;"","")</f>
        <v/>
      </c>
    </row>
    <row r="1494" spans="2:6">
      <c r="B1494" t="str">
        <v>1493,Maserati,GranSport,2005,premium unleaded (required),AUTOMATED_MANUAL,395,98172,|n</v>
      </c>
      <c r="F1494" s="5" t="str" cm="1">
        <f t="array" ref="F1494">_xlfn._xlws.FILTER(_xlfn.UNIQUE(options!C1494:C1503),_xlfn.UNIQUE(options!C1494:C1503)&lt;&gt;"","")</f>
        <v/>
      </c>
    </row>
    <row r="1495" spans="2:6">
      <c r="B1495" t="str">
        <v>1494,Maserati,GranSport,2006,premium unleaded (required),AUTOMATIC,401,104122,|n</v>
      </c>
      <c r="F1495" s="5" t="str" cm="1">
        <f t="array" ref="F1495">_xlfn._xlws.FILTER(_xlfn.UNIQUE(options!C1495:C1504),_xlfn.UNIQUE(options!C1495:C1504)&lt;&gt;"","")</f>
        <v/>
      </c>
    </row>
    <row r="1496" spans="2:6">
      <c r="B1496" t="str">
        <v>1495,Maserati,GranTurismo,2014,premium unleaded (required),AUTOMATIC,454,143400,|n</v>
      </c>
      <c r="F1496" s="5" t="str" cm="1">
        <f t="array" ref="F1496">_xlfn._xlws.FILTER(_xlfn.UNIQUE(options!C1496:C1505),_xlfn.UNIQUE(options!C1496:C1505)&lt;&gt;"","")</f>
        <v/>
      </c>
    </row>
    <row r="1497" spans="2:6">
      <c r="B1497" t="str">
        <v>1496,Maserati,GranTurismo,2015,premium unleaded (required),AUTOMATIC,454,165627,1495</v>
      </c>
      <c r="F1497" s="5" t="str" cm="1">
        <f t="array" ref="F1497">_xlfn._xlws.FILTER(_xlfn.UNIQUE(options!C1497:C1506),_xlfn.UNIQUE(options!C1497:C1506)&lt;&gt;"","")</f>
        <v/>
      </c>
    </row>
    <row r="1498" spans="2:6">
      <c r="B1498" t="str">
        <v>1497,Maserati,GranTurismo,2016,premium unleaded (required),AUTOMATIC,454,165627,1496</v>
      </c>
      <c r="F1498" s="5" t="str" cm="1">
        <f t="array" ref="F1498">_xlfn._xlws.FILTER(_xlfn.UNIQUE(options!C1498:C1507),_xlfn.UNIQUE(options!C1498:C1507)&lt;&gt;"","")</f>
        <v/>
      </c>
    </row>
    <row r="1499" spans="2:6">
      <c r="B1499" t="str">
        <v>1498,Maserati,GranTurismo Convertible,2014,premium unleaded (required),AUTOMATIC,454,153400,|n</v>
      </c>
      <c r="F1499" s="5" t="str" cm="1">
        <f t="array" ref="F1499">_xlfn._xlws.FILTER(_xlfn.UNIQUE(options!C1499:C1508),_xlfn.UNIQUE(options!C1499:C1508)&lt;&gt;"","")</f>
        <v/>
      </c>
    </row>
    <row r="1500" spans="2:6">
      <c r="B1500" t="str">
        <v>1499,Maserati,GranTurismo Convertible,2015,premium unleaded (required),AUTOMATIC,454,182009,1498</v>
      </c>
      <c r="F1500" s="5" t="str" cm="1">
        <f t="array" ref="F1500">_xlfn._xlws.FILTER(_xlfn.UNIQUE(options!C1500:C1509),_xlfn.UNIQUE(options!C1500:C1509)&lt;&gt;"","")</f>
        <v/>
      </c>
    </row>
    <row r="1501" spans="2:6">
      <c r="B1501" t="str">
        <v>1500,Maserati,GranTurismo Convertible,2016,premium unleaded (required),AUTOMATIC,454,182009,1499</v>
      </c>
      <c r="F1501" s="5" t="str" cm="1">
        <f t="array" ref="F1501">_xlfn._xlws.FILTER(_xlfn.UNIQUE(options!C1501:C1510),_xlfn.UNIQUE(options!C1501:C1510)&lt;&gt;"","")</f>
        <v/>
      </c>
    </row>
    <row r="1502" spans="2:6">
      <c r="B1502" t="str">
        <v>1501,Maserati,Levante,2017,premium unleaded (required),AUTOMATIC,424,83000,|n</v>
      </c>
      <c r="F1502" s="5" t="str" cm="1">
        <f t="array" ref="F1502">_xlfn._xlws.FILTER(_xlfn.UNIQUE(options!C1502:C1511),_xlfn.UNIQUE(options!C1502:C1511)&lt;&gt;"","")</f>
        <v/>
      </c>
    </row>
    <row r="1503" spans="2:6">
      <c r="B1503" t="str">
        <v>1502,Maserati,Quattroporte,2015,premium unleaded (required),AUTOMATIC,523,140500,|n</v>
      </c>
      <c r="F1503" s="5" t="str" cm="1">
        <f t="array" ref="F1503">_xlfn._xlws.FILTER(_xlfn.UNIQUE(options!C1503:C1512),_xlfn.UNIQUE(options!C1503:C1512)&lt;&gt;"","")</f>
        <v/>
      </c>
    </row>
    <row r="1504" spans="2:6">
      <c r="B1504" t="str">
        <v>1503,Maserati,Quattroporte,2016,premium unleaded (required),AUTOMATIC,523,141500,1502</v>
      </c>
      <c r="F1504" s="5" t="str" cm="1">
        <f t="array" ref="F1504">_xlfn._xlws.FILTER(_xlfn.UNIQUE(options!C1504:C1513),_xlfn.UNIQUE(options!C1504:C1513)&lt;&gt;"","")</f>
        <v/>
      </c>
    </row>
    <row r="1505" spans="2:6">
      <c r="B1505" t="str">
        <v>1504,Maserati,Quattroporte,2017,premium unleaded (required),AUTOMATIC,523,145500,1503</v>
      </c>
      <c r="F1505" s="5" t="str" cm="1">
        <f t="array" ref="F1505">_xlfn._xlws.FILTER(_xlfn.UNIQUE(options!C1505:C1514),_xlfn.UNIQUE(options!C1505:C1514)&lt;&gt;"","")</f>
        <v/>
      </c>
    </row>
    <row r="1506" spans="2:6">
      <c r="B1506" t="str">
        <v>1505,Maserati,Spyder,2005,premium unleaded (required),AUTOMATED_MANUAL,385,91415,|n</v>
      </c>
      <c r="F1506" s="5" t="str" cm="1">
        <f t="array" ref="F1506">_xlfn._xlws.FILTER(_xlfn.UNIQUE(options!C1506:C1515),_xlfn.UNIQUE(options!C1506:C1515)&lt;&gt;"","")</f>
        <v/>
      </c>
    </row>
    <row r="1507" spans="2:6">
      <c r="B1507" t="str">
        <v>1506,Maserati,Spyder,2005,premium unleaded (required),MANUAL,385,87252,|n</v>
      </c>
      <c r="F1507" s="5" t="str" cm="1">
        <f t="array" ref="F1507">_xlfn._xlws.FILTER(_xlfn.UNIQUE(options!C1507:C1516),_xlfn.UNIQUE(options!C1507:C1516)&lt;&gt;"","")</f>
        <v/>
      </c>
    </row>
    <row r="1508" spans="2:6">
      <c r="B1508" t="str">
        <v>1507,Maybach,57,2010,premium unleaded (required),AUTOMATIC,631,455500,|n</v>
      </c>
      <c r="F1508" s="5" t="str" cm="1">
        <f t="array" ref="F1508">_xlfn._xlws.FILTER(_xlfn.UNIQUE(options!C1508:C1517),_xlfn.UNIQUE(options!C1508:C1517)&lt;&gt;"","")</f>
        <v/>
      </c>
    </row>
    <row r="1509" spans="2:6">
      <c r="B1509" t="str">
        <v>1508,Maybach,57,2011,premium unleaded (required),AUTOMATIC,620,412000,1507</v>
      </c>
      <c r="F1509" s="5" t="str" cm="1">
        <f t="array" ref="F1509">_xlfn._xlws.FILTER(_xlfn.UNIQUE(options!C1509:C1518),_xlfn.UNIQUE(options!C1509:C1518)&lt;&gt;"","")</f>
        <v/>
      </c>
    </row>
    <row r="1510" spans="2:6">
      <c r="B1510" t="str">
        <v>1509,Maybach,57,2012,premium unleaded (required),AUTOMATIC,620,418950,1508</v>
      </c>
      <c r="F1510" s="5" t="str" cm="1">
        <f t="array" ref="F1510">_xlfn._xlws.FILTER(_xlfn.UNIQUE(options!C1510:C1519),_xlfn.UNIQUE(options!C1510:C1519)&lt;&gt;"","")</f>
        <v/>
      </c>
    </row>
    <row r="1511" spans="2:6">
      <c r="B1511" t="str">
        <v>1510,Maybach,62,2010,premium unleaded (required),AUTOMATIC,631,506500,|n</v>
      </c>
      <c r="F1511" s="5" t="str" cm="1">
        <f t="array" ref="F1511">_xlfn._xlws.FILTER(_xlfn.UNIQUE(options!C1511:C1520),_xlfn.UNIQUE(options!C1511:C1520)&lt;&gt;"","")</f>
        <v/>
      </c>
    </row>
    <row r="1512" spans="2:6">
      <c r="B1512" t="str">
        <v>1511,Maybach,62,2011,premium unleaded (required),AUTOMATIC,620,463000,1510</v>
      </c>
      <c r="F1512" s="5" t="str" cm="1">
        <f t="array" ref="F1512">_xlfn._xlws.FILTER(_xlfn.UNIQUE(options!C1512:C1521),_xlfn.UNIQUE(options!C1512:C1521)&lt;&gt;"","")</f>
        <v/>
      </c>
    </row>
    <row r="1513" spans="2:6">
      <c r="B1513" t="str">
        <v>1512,Maybach,62,2012,premium unleaded (required),AUTOMATIC,620,470350,1511</v>
      </c>
      <c r="F1513" s="5" t="str" cm="1">
        <f t="array" ref="F1513">_xlfn._xlws.FILTER(_xlfn.UNIQUE(options!C1513:C1522),_xlfn.UNIQUE(options!C1513:C1522)&lt;&gt;"","")</f>
        <v/>
      </c>
    </row>
    <row r="1514" spans="2:6">
      <c r="B1514" t="str">
        <v>1513,Maybach,Landaulet,2011,premium unleaded (required),AUTOMATIC,620,1380000,|n</v>
      </c>
      <c r="F1514" s="5" t="str" cm="1">
        <f t="array" ref="F1514">_xlfn._xlws.FILTER(_xlfn.UNIQUE(options!C1514:C1523),_xlfn.UNIQUE(options!C1514:C1523)&lt;&gt;"","")</f>
        <v/>
      </c>
    </row>
    <row r="1515" spans="2:6">
      <c r="B1515" t="str">
        <v>1514,Maybach,Landaulet,2012,premium unleaded (required),AUTOMATIC,620,1382750,1513</v>
      </c>
      <c r="F1515" s="5" t="str" cm="1">
        <f t="array" ref="F1515">_xlfn._xlws.FILTER(_xlfn.UNIQUE(options!C1515:C1524),_xlfn.UNIQUE(options!C1515:C1524)&lt;&gt;"","")</f>
        <v/>
      </c>
    </row>
    <row r="1516" spans="2:6">
      <c r="B1516" t="str">
        <v>1515,Mazda,2,2012,regular unleaded,AUTOMATIC,100,16860,|n</v>
      </c>
      <c r="F1516" s="5" t="str" cm="1">
        <f t="array" ref="F1516">_xlfn._xlws.FILTER(_xlfn.UNIQUE(options!C1516:C1525),_xlfn.UNIQUE(options!C1516:C1525)&lt;&gt;"","")</f>
        <v/>
      </c>
    </row>
    <row r="1517" spans="2:6">
      <c r="B1517" t="str">
        <v>1516,Mazda,2,2012,regular unleaded,MANUAL,100,16020,|n</v>
      </c>
      <c r="F1517" s="5" t="str" cm="1">
        <f t="array" ref="F1517">_xlfn._xlws.FILTER(_xlfn.UNIQUE(options!C1517:C1526),_xlfn.UNIQUE(options!C1517:C1526)&lt;&gt;"","")</f>
        <v/>
      </c>
    </row>
    <row r="1518" spans="2:6">
      <c r="B1518" t="str">
        <v>1517,Mazda,2,2013,regular unleaded,AUTOMATIC,100,17050,|n</v>
      </c>
      <c r="F1518" s="5" t="str" cm="1">
        <f t="array" ref="F1518">_xlfn._xlws.FILTER(_xlfn.UNIQUE(options!C1518:C1527),_xlfn.UNIQUE(options!C1518:C1527)&lt;&gt;"","")</f>
        <v/>
      </c>
    </row>
    <row r="1519" spans="2:6">
      <c r="B1519" t="str">
        <v>1518,Mazda,2,2013,regular unleaded,MANUAL,100,16210,|n</v>
      </c>
      <c r="F1519" s="5" t="str" cm="1">
        <f t="array" ref="F1519">_xlfn._xlws.FILTER(_xlfn.UNIQUE(options!C1519:C1528),_xlfn.UNIQUE(options!C1519:C1528)&lt;&gt;"","")</f>
        <v/>
      </c>
    </row>
    <row r="1520" spans="2:6">
      <c r="B1520" t="str">
        <v>1519,Mazda,2,2014,regular unleaded,AUTOMATIC,100,17050,|n</v>
      </c>
      <c r="F1520" s="5" t="str" cm="1">
        <f t="array" ref="F1520">_xlfn._xlws.FILTER(_xlfn.UNIQUE(options!C1520:C1529),_xlfn.UNIQUE(options!C1520:C1529)&lt;&gt;"","")</f>
        <v/>
      </c>
    </row>
    <row r="1521" spans="2:6">
      <c r="B1521" t="str">
        <v>1520,Mazda,2,2014,regular unleaded,MANUAL,100,16210,|n</v>
      </c>
      <c r="F1521" s="5" t="str" cm="1">
        <f t="array" ref="F1521">_xlfn._xlws.FILTER(_xlfn.UNIQUE(options!C1521:C1530),_xlfn.UNIQUE(options!C1521:C1530)&lt;&gt;"","")</f>
        <v/>
      </c>
    </row>
    <row r="1522" spans="2:6">
      <c r="B1522" t="str">
        <v>1521,Mazda,3,2015,regular unleaded,AUTOMATIC,184,26595,|n</v>
      </c>
      <c r="F1522" s="5" t="str" cm="1">
        <f t="array" ref="F1522">_xlfn._xlws.FILTER(_xlfn.UNIQUE(options!C1522:C1531),_xlfn.UNIQUE(options!C1522:C1531)&lt;&gt;"","")</f>
        <v/>
      </c>
    </row>
    <row r="1523" spans="2:6">
      <c r="B1523" t="str">
        <v>1522,Mazda,3,2015,regular unleaded,MANUAL,184,25545,|n</v>
      </c>
      <c r="F1523" s="5" t="str" cm="1">
        <f t="array" ref="F1523">_xlfn._xlws.FILTER(_xlfn.UNIQUE(options!C1523:C1532),_xlfn.UNIQUE(options!C1523:C1532)&lt;&gt;"","")</f>
        <v/>
      </c>
    </row>
    <row r="1524" spans="2:6">
      <c r="B1524" t="str">
        <v>1523,Mazda,3,2016,regular unleaded,AUTOMATIC,184,26495,|n</v>
      </c>
      <c r="F1524" s="5" t="str" cm="1">
        <f t="array" ref="F1524">_xlfn._xlws.FILTER(_xlfn.UNIQUE(options!C1524:C1533),_xlfn.UNIQUE(options!C1524:C1533)&lt;&gt;"","")</f>
        <v/>
      </c>
    </row>
    <row r="1525" spans="2:6">
      <c r="B1525" t="str">
        <v>1524,Mazda,3,2016,regular unleaded,MANUAL,184,25445,|n</v>
      </c>
      <c r="F1525" s="5" t="str" cm="1">
        <f t="array" ref="F1525">_xlfn._xlws.FILTER(_xlfn.UNIQUE(options!C1525:C1534),_xlfn.UNIQUE(options!C1525:C1534)&lt;&gt;"","")</f>
        <v/>
      </c>
    </row>
    <row r="1526" spans="2:6">
      <c r="B1526" t="str">
        <v>1525,Mazda,3,2017,regular unleaded,AUTOMATIC,184,24945,|n</v>
      </c>
      <c r="F1526" s="5" t="str" cm="1">
        <f t="array" ref="F1526">_xlfn._xlws.FILTER(_xlfn.UNIQUE(options!C1526:C1535),_xlfn.UNIQUE(options!C1526:C1535)&lt;&gt;"","")</f>
        <v/>
      </c>
    </row>
    <row r="1527" spans="2:6">
      <c r="B1527" t="str">
        <v>1526,Mazda,3,2017,regular unleaded,MANUAL,184,23895,|n</v>
      </c>
      <c r="F1527" s="5" t="str" cm="1">
        <f t="array" ref="F1527">_xlfn._xlws.FILTER(_xlfn.UNIQUE(options!C1527:C1536),_xlfn.UNIQUE(options!C1527:C1536)&lt;&gt;"","")</f>
        <v/>
      </c>
    </row>
    <row r="1528" spans="2:6">
      <c r="B1528" t="str">
        <v>1527,Mazda,5,2013,regular unleaded,AUTOMATIC,157,24470,|n</v>
      </c>
      <c r="F1528" s="5" t="str" cm="1">
        <f t="array" ref="F1528">_xlfn._xlws.FILTER(_xlfn.UNIQUE(options!C1528:C1537),_xlfn.UNIQUE(options!C1528:C1537)&lt;&gt;"","")</f>
        <v/>
      </c>
    </row>
    <row r="1529" spans="2:6">
      <c r="B1529" t="str">
        <v>1528,Mazda,5,2013,regular unleaded,MANUAL,157,19940,|n</v>
      </c>
      <c r="F1529" s="5" t="str" cm="1">
        <f t="array" ref="F1529">_xlfn._xlws.FILTER(_xlfn.UNIQUE(options!C1529:C1538),_xlfn.UNIQUE(options!C1529:C1538)&lt;&gt;"","")</f>
        <v/>
      </c>
    </row>
    <row r="1530" spans="2:6">
      <c r="B1530" t="str">
        <v>1529,Mazda,5,2014,regular unleaded,AUTOMATIC,157,24670,|n</v>
      </c>
      <c r="F1530" s="5" t="str" cm="1">
        <f t="array" ref="F1530">_xlfn._xlws.FILTER(_xlfn.UNIQUE(options!C1530:C1539),_xlfn.UNIQUE(options!C1530:C1539)&lt;&gt;"","")</f>
        <v/>
      </c>
    </row>
    <row r="1531" spans="2:6">
      <c r="B1531" t="str">
        <v>1530,Mazda,5,2014,regular unleaded,MANUAL,157,20140,|n</v>
      </c>
      <c r="F1531" s="5" t="str" cm="1">
        <f t="array" ref="F1531">_xlfn._xlws.FILTER(_xlfn.UNIQUE(options!C1531:C1540),_xlfn.UNIQUE(options!C1531:C1540)&lt;&gt;"","")</f>
        <v/>
      </c>
    </row>
    <row r="1532" spans="2:6">
      <c r="B1532" t="str">
        <v>1531,Mazda,5,2015,regular unleaded,AUTOMATIC,157,24770,|n</v>
      </c>
      <c r="F1532" s="5" t="str" cm="1">
        <f t="array" ref="F1532">_xlfn._xlws.FILTER(_xlfn.UNIQUE(options!C1532:C1541),_xlfn.UNIQUE(options!C1532:C1541)&lt;&gt;"","")</f>
        <v/>
      </c>
    </row>
    <row r="1533" spans="2:6">
      <c r="B1533" t="str">
        <v>1532,Mazda,6,2015,regular unleaded,AUTOMATIC,184,29895,|n</v>
      </c>
      <c r="F1533" s="5" t="str" cm="1">
        <f t="array" ref="F1533">_xlfn._xlws.FILTER(_xlfn.UNIQUE(options!C1533:C1542),_xlfn.UNIQUE(options!C1533:C1542)&lt;&gt;"","")</f>
        <v/>
      </c>
    </row>
    <row r="1534" spans="2:6">
      <c r="B1534" t="str">
        <v>1533,Mazda,6,2015,regular unleaded,MANUAL,184,23845,|n</v>
      </c>
      <c r="F1534" s="5" t="str" cm="1">
        <f t="array" ref="F1534">_xlfn._xlws.FILTER(_xlfn.UNIQUE(options!C1534:C1543),_xlfn.UNIQUE(options!C1534:C1543)&lt;&gt;"","")</f>
        <v/>
      </c>
    </row>
    <row r="1535" spans="2:6">
      <c r="B1535" t="str">
        <v>1534,Mazda,6,2016,regular unleaded,AUTOMATIC,184,30195,|n</v>
      </c>
      <c r="F1535" s="5" t="str" cm="1">
        <f t="array" ref="F1535">_xlfn._xlws.FILTER(_xlfn.UNIQUE(options!C1535:C1544),_xlfn.UNIQUE(options!C1535:C1544)&lt;&gt;"","")</f>
        <v/>
      </c>
    </row>
    <row r="1536" spans="2:6">
      <c r="B1536" t="str">
        <v>1535,Mazda,6,2016,regular unleaded,MANUAL,184,23945,|n</v>
      </c>
      <c r="F1536" s="5" t="str" cm="1">
        <f t="array" ref="F1536">_xlfn._xlws.FILTER(_xlfn.UNIQUE(options!C1536:C1545),_xlfn.UNIQUE(options!C1536:C1545)&lt;&gt;"","")</f>
        <v/>
      </c>
    </row>
    <row r="1537" spans="2:6">
      <c r="B1537" t="str">
        <v>1536,Mazda,6,2017,regular unleaded,AUTOMATIC,184,30695,|n</v>
      </c>
      <c r="F1537" s="5" t="str" cm="1">
        <f t="array" ref="F1537">_xlfn._xlws.FILTER(_xlfn.UNIQUE(options!C1537:C1546),_xlfn.UNIQUE(options!C1537:C1546)&lt;&gt;"","")</f>
        <v/>
      </c>
    </row>
    <row r="1538" spans="2:6">
      <c r="B1538" t="str">
        <v>1537,Mazda,6,2017,regular unleaded,MANUAL,184,24195,|n</v>
      </c>
      <c r="F1538" s="5" t="str" cm="1">
        <f t="array" ref="F1538">_xlfn._xlws.FILTER(_xlfn.UNIQUE(options!C1538:C1547),_xlfn.UNIQUE(options!C1538:C1547)&lt;&gt;"","")</f>
        <v/>
      </c>
    </row>
    <row r="1539" spans="2:6">
      <c r="B1539" t="str">
        <v>1538,Mazda,B-Series Truck,2007,regular unleaded,AUTOMATIC,207,26590,|n</v>
      </c>
      <c r="F1539" s="5" t="str" cm="1">
        <f t="array" ref="F1539">_xlfn._xlws.FILTER(_xlfn.UNIQUE(options!C1539:C1548),_xlfn.UNIQUE(options!C1539:C1548)&lt;&gt;"","")</f>
        <v/>
      </c>
    </row>
    <row r="1540" spans="2:6">
      <c r="B1540" t="str">
        <v>1539,Mazda,B-Series Truck,2007,regular unleaded,MANUAL,207,22045,|n</v>
      </c>
      <c r="F1540" s="5" t="str" cm="1">
        <f t="array" ref="F1540">_xlfn._xlws.FILTER(_xlfn.UNIQUE(options!C1540:C1549),_xlfn.UNIQUE(options!C1540:C1549)&lt;&gt;"","")</f>
        <v/>
      </c>
    </row>
    <row r="1541" spans="2:6">
      <c r="B1541" t="str">
        <v>1540,Mazda,B-Series Truck,2008,regular unleaded,AUTOMATIC,207,26590,|n</v>
      </c>
      <c r="F1541" s="5" t="str" cm="1">
        <f t="array" ref="F1541">_xlfn._xlws.FILTER(_xlfn.UNIQUE(options!C1541:C1550),_xlfn.UNIQUE(options!C1541:C1550)&lt;&gt;"","")</f>
        <v/>
      </c>
    </row>
    <row r="1542" spans="2:6">
      <c r="B1542" t="str">
        <v>1541,Mazda,B-Series Truck,2008,regular unleaded,MANUAL,207,22045,|n</v>
      </c>
      <c r="F1542" s="5" t="str" cm="1">
        <f t="array" ref="F1542">_xlfn._xlws.FILTER(_xlfn.UNIQUE(options!C1542:C1551),_xlfn.UNIQUE(options!C1542:C1551)&lt;&gt;"","")</f>
        <v/>
      </c>
    </row>
    <row r="1543" spans="2:6">
      <c r="B1543" t="str">
        <v>1542,Mazda,B-Series Truck,2009,regular unleaded,MANUAL,207,22150,1541</v>
      </c>
      <c r="F1543" s="5" t="str" cm="1">
        <f t="array" ref="F1543">_xlfn._xlws.FILTER(_xlfn.UNIQUE(options!C1543:C1552),_xlfn.UNIQUE(options!C1543:C1552)&lt;&gt;"","")</f>
        <v/>
      </c>
    </row>
    <row r="1544" spans="2:6">
      <c r="B1544" t="str">
        <v>1543,Mazda,CX-3,2016,regular unleaded,AUTOMATIC,146,26240,|n</v>
      </c>
      <c r="F1544" s="5" t="str" cm="1">
        <f t="array" ref="F1544">_xlfn._xlws.FILTER(_xlfn.UNIQUE(options!C1544:C1553),_xlfn.UNIQUE(options!C1544:C1553)&lt;&gt;"","")</f>
        <v/>
      </c>
    </row>
    <row r="1545" spans="2:6">
      <c r="B1545" t="str">
        <v>1544,Mazda,CX-3,2017,regular unleaded,AUTOMATIC,146,26240,1543</v>
      </c>
      <c r="F1545" s="5" t="str" cm="1">
        <f t="array" ref="F1545">_xlfn._xlws.FILTER(_xlfn.UNIQUE(options!C1545:C1554),_xlfn.UNIQUE(options!C1545:C1554)&lt;&gt;"","")</f>
        <v/>
      </c>
    </row>
    <row r="1546" spans="2:6">
      <c r="B1546" t="str">
        <v>1545,Mazda,CX-5,2014,regular unleaded,AUTOMATIC,184,29070,|n</v>
      </c>
      <c r="F1546" s="5" t="str" cm="1">
        <f t="array" ref="F1546">_xlfn._xlws.FILTER(_xlfn.UNIQUE(options!C1546:C1555),_xlfn.UNIQUE(options!C1546:C1555)&lt;&gt;"","")</f>
        <v/>
      </c>
    </row>
    <row r="1547" spans="2:6">
      <c r="B1547" t="str">
        <v>1546,Mazda,CX-5,2014,regular unleaded,MANUAL,155,21395,|n</v>
      </c>
      <c r="F1547" s="5" t="str" cm="1">
        <f t="array" ref="F1547">_xlfn._xlws.FILTER(_xlfn.UNIQUE(options!C1547:C1556),_xlfn.UNIQUE(options!C1547:C1556)&lt;&gt;"","")</f>
        <v/>
      </c>
    </row>
    <row r="1548" spans="2:6">
      <c r="B1548" t="str">
        <v>1547,Mazda,CX-5,2015,regular unleaded,AUTOMATIC,184,29220,|n</v>
      </c>
      <c r="F1548" s="5" t="str" cm="1">
        <f t="array" ref="F1548">_xlfn._xlws.FILTER(_xlfn.UNIQUE(options!C1548:C1557),_xlfn.UNIQUE(options!C1548:C1557)&lt;&gt;"","")</f>
        <v/>
      </c>
    </row>
    <row r="1549" spans="2:6">
      <c r="B1549" t="str">
        <v>1548,Mazda,CX-5,2015,regular unleaded,MANUAL,155,21545,|n</v>
      </c>
      <c r="F1549" s="5" t="str" cm="1">
        <f t="array" ref="F1549">_xlfn._xlws.FILTER(_xlfn.UNIQUE(options!C1549:C1558),_xlfn.UNIQUE(options!C1549:C1558)&lt;&gt;"","")</f>
        <v/>
      </c>
    </row>
    <row r="1550" spans="2:6">
      <c r="B1550" t="str">
        <v>1549,Mazda,CX-5,2016,regular unleaded,AUTOMATIC,184,29870,|n</v>
      </c>
      <c r="F1550" s="5" t="str" cm="1">
        <f t="array" ref="F1550">_xlfn._xlws.FILTER(_xlfn.UNIQUE(options!C1550:C1559),_xlfn.UNIQUE(options!C1550:C1559)&lt;&gt;"","")</f>
        <v/>
      </c>
    </row>
    <row r="1551" spans="2:6">
      <c r="B1551" t="str">
        <v>1550,Mazda,CX-5,2016,regular unleaded,MANUAL,155,21795,|n</v>
      </c>
      <c r="F1551" s="5" t="str" cm="1">
        <f t="array" ref="F1551">_xlfn._xlws.FILTER(_xlfn.UNIQUE(options!C1551:C1560),_xlfn.UNIQUE(options!C1551:C1560)&lt;&gt;"","")</f>
        <v/>
      </c>
    </row>
    <row r="1552" spans="2:6">
      <c r="B1552" t="str">
        <v>1551,Mazda,CX-7,2010,premium unleaded (recommended),AUTOMATIC,244,33035,|n</v>
      </c>
      <c r="F1552" s="5" t="str" cm="1">
        <f t="array" ref="F1552">_xlfn._xlws.FILTER(_xlfn.UNIQUE(options!C1552:C1561),_xlfn.UNIQUE(options!C1552:C1561)&lt;&gt;"","")</f>
        <v/>
      </c>
    </row>
    <row r="1553" spans="2:6">
      <c r="B1553" t="str">
        <v>1552,Mazda,CX-7,2010,regular unleaded,AUTOMATIC,161,22490,|n</v>
      </c>
      <c r="F1553" s="5" t="str" cm="1">
        <f t="array" ref="F1553">_xlfn._xlws.FILTER(_xlfn.UNIQUE(options!C1553:C1562),_xlfn.UNIQUE(options!C1553:C1562)&lt;&gt;"","")</f>
        <v/>
      </c>
    </row>
    <row r="1554" spans="2:6">
      <c r="B1554" t="str">
        <v>1553,Mazda,CX-7,2011,premium unleaded (recommended),AUTOMATIC,244,33340,|n</v>
      </c>
      <c r="F1554" s="5" t="str" cm="1">
        <f t="array" ref="F1554">_xlfn._xlws.FILTER(_xlfn.UNIQUE(options!C1554:C1563),_xlfn.UNIQUE(options!C1554:C1563)&lt;&gt;"","")</f>
        <v/>
      </c>
    </row>
    <row r="1555" spans="2:6">
      <c r="B1555" t="str">
        <v>1554,Mazda,CX-7,2011,regular unleaded,AUTOMATIC,161,26390,|n</v>
      </c>
      <c r="F1555" s="5" t="str" cm="1">
        <f t="array" ref="F1555">_xlfn._xlws.FILTER(_xlfn.UNIQUE(options!C1555:C1564),_xlfn.UNIQUE(options!C1555:C1564)&lt;&gt;"","")</f>
        <v/>
      </c>
    </row>
    <row r="1556" spans="2:6">
      <c r="B1556" t="str">
        <v>1555,Mazda,CX-7,2012,premium unleaded (recommended),AUTOMATIC,244,33540,|n</v>
      </c>
      <c r="F1556" s="5" t="str" cm="1">
        <f t="array" ref="F1556">_xlfn._xlws.FILTER(_xlfn.UNIQUE(options!C1556:C1565),_xlfn.UNIQUE(options!C1556:C1565)&lt;&gt;"","")</f>
        <v/>
      </c>
    </row>
    <row r="1557" spans="2:6">
      <c r="B1557" t="str">
        <v>1556,Mazda,CX-7,2012,regular unleaded,AUTOMATIC,161,26590,|n</v>
      </c>
      <c r="F1557" s="5" t="str" cm="1">
        <f t="array" ref="F1557">_xlfn._xlws.FILTER(_xlfn.UNIQUE(options!C1557:C1566),_xlfn.UNIQUE(options!C1557:C1566)&lt;&gt;"","")</f>
        <v/>
      </c>
    </row>
    <row r="1558" spans="2:6">
      <c r="B1558" t="str">
        <v>1557,Mazda,CX-9,2014,regular unleaded,AUTOMATIC,273,36625,|n</v>
      </c>
      <c r="F1558" s="5" t="str" cm="1">
        <f t="array" ref="F1558">_xlfn._xlws.FILTER(_xlfn.UNIQUE(options!C1558:C1567),_xlfn.UNIQUE(options!C1558:C1567)&lt;&gt;"","")</f>
        <v/>
      </c>
    </row>
    <row r="1559" spans="2:6">
      <c r="B1559" t="str">
        <v>1558,Mazda,CX-9,2015,regular unleaded,AUTOMATIC,273,36625,1557</v>
      </c>
      <c r="F1559" s="5" t="str" cm="1">
        <f t="array" ref="F1559">_xlfn._xlws.FILTER(_xlfn.UNIQUE(options!C1559:C1568),_xlfn.UNIQUE(options!C1559:C1568)&lt;&gt;"","")</f>
        <v/>
      </c>
    </row>
    <row r="1560" spans="2:6">
      <c r="B1560" t="str">
        <v>1559,Mazda,CX-9,2016,regular unleaded,AUTOMATIC,227,44015,1558</v>
      </c>
      <c r="F1560" s="5" t="str" cm="1">
        <f t="array" ref="F1560">_xlfn._xlws.FILTER(_xlfn.UNIQUE(options!C1560:C1569),_xlfn.UNIQUE(options!C1560:C1569)&lt;&gt;"","")</f>
        <v/>
      </c>
    </row>
    <row r="1561" spans="2:6">
      <c r="B1561" t="str">
        <v>1560,Mazda,Mazdaspeed 3,2011,premium unleaded (required),MANUAL,263,23700,|n</v>
      </c>
      <c r="F1561" s="5" t="str" cm="1">
        <f t="array" ref="F1561">_xlfn._xlws.FILTER(_xlfn.UNIQUE(options!C1561:C1570),_xlfn.UNIQUE(options!C1561:C1570)&lt;&gt;"","")</f>
        <v/>
      </c>
    </row>
    <row r="1562" spans="2:6">
      <c r="B1562" t="str">
        <v>1561,Mazda,Mazdaspeed 3,2012,premium unleaded (required),MANUAL,263,24000,1560</v>
      </c>
      <c r="F1562" s="5" t="str" cm="1">
        <f t="array" ref="F1562">_xlfn._xlws.FILTER(_xlfn.UNIQUE(options!C1562:C1571),_xlfn.UNIQUE(options!C1562:C1571)&lt;&gt;"","")</f>
        <v/>
      </c>
    </row>
    <row r="1563" spans="2:6">
      <c r="B1563" t="str">
        <v>1562,Mazda,Mazdaspeed 3,2013,premium unleaded (required),MANUAL,263,24200,1561</v>
      </c>
      <c r="F1563" s="5" t="str" cm="1">
        <f t="array" ref="F1563">_xlfn._xlws.FILTER(_xlfn.UNIQUE(options!C1563:C1572),_xlfn.UNIQUE(options!C1563:C1572)&lt;&gt;"","")</f>
        <v/>
      </c>
    </row>
    <row r="1564" spans="2:6">
      <c r="B1564" t="str">
        <v>1563,Mazda,Mazdaspeed 6,2006,premium unleaded (required),MANUAL,274,29925,|n</v>
      </c>
      <c r="F1564" s="5" t="str" cm="1">
        <f t="array" ref="F1564">_xlfn._xlws.FILTER(_xlfn.UNIQUE(options!C1564:C1573),_xlfn.UNIQUE(options!C1564:C1573)&lt;&gt;"","")</f>
        <v/>
      </c>
    </row>
    <row r="1565" spans="2:6">
      <c r="B1565" t="str">
        <v>1564,Mazda,Mazdaspeed 6,2007,premium unleaded (required),MANUAL,274,29925,1563</v>
      </c>
      <c r="F1565" s="5" t="str" cm="1">
        <f t="array" ref="F1565">_xlfn._xlws.FILTER(_xlfn.UNIQUE(options!C1565:C1574),_xlfn.UNIQUE(options!C1565:C1574)&lt;&gt;"","")</f>
        <v/>
      </c>
    </row>
    <row r="1566" spans="2:6">
      <c r="B1566" t="str">
        <v>1565,Mazda,Mazdaspeed MX-5 Miata,2005,premium unleaded (required),MANUAL,178,26580,|n</v>
      </c>
      <c r="F1566" s="5" t="str" cm="1">
        <f t="array" ref="F1566">_xlfn._xlws.FILTER(_xlfn.UNIQUE(options!C1566:C1575),_xlfn.UNIQUE(options!C1566:C1575)&lt;&gt;"","")</f>
        <v/>
      </c>
    </row>
    <row r="1567" spans="2:6">
      <c r="B1567" t="str">
        <v>1566,Mazda,MPV,2005,regular unleaded,AUTOMATIC,200,28515,|n</v>
      </c>
      <c r="F1567" s="5" t="str" cm="1">
        <f t="array" ref="F1567">_xlfn._xlws.FILTER(_xlfn.UNIQUE(options!C1567:C1576),_xlfn.UNIQUE(options!C1567:C1576)&lt;&gt;"","")</f>
        <v/>
      </c>
    </row>
    <row r="1568" spans="2:6">
      <c r="B1568" t="str">
        <v>1567,Mazda,MPV,2006,regular unleaded,AUTOMATIC,200,28515,1566</v>
      </c>
      <c r="F1568" s="5" t="str" cm="1">
        <f t="array" ref="F1568">_xlfn._xlws.FILTER(_xlfn.UNIQUE(options!C1568:C1577),_xlfn.UNIQUE(options!C1568:C1577)&lt;&gt;"","")</f>
        <v/>
      </c>
    </row>
    <row r="1569" spans="2:6">
      <c r="B1569" t="str">
        <v>1568,Mazda,MX-5 Miata,2014,premium unleaded (recommended),AUTOMATIC,158,30550,|n</v>
      </c>
      <c r="F1569" s="5" t="str" cm="1">
        <f t="array" ref="F1569">_xlfn._xlws.FILTER(_xlfn.UNIQUE(options!C1569:C1578),_xlfn.UNIQUE(options!C1569:C1578)&lt;&gt;"","")</f>
        <v/>
      </c>
    </row>
    <row r="1570" spans="2:6">
      <c r="B1570" t="str">
        <v>1569,Mazda,MX-5 Miata,2014,premium unleaded (recommended),MANUAL,167,29450,|n</v>
      </c>
      <c r="F1570" s="5" t="str" cm="1">
        <f t="array" ref="F1570">_xlfn._xlws.FILTER(_xlfn.UNIQUE(options!C1570:C1579),_xlfn.UNIQUE(options!C1570:C1579)&lt;&gt;"","")</f>
        <v/>
      </c>
    </row>
    <row r="1571" spans="2:6">
      <c r="B1571" t="str">
        <v>1570,Mazda,MX-5 Miata,2015,premium unleaded (recommended),AUTOMATIC,158,32655,|n</v>
      </c>
      <c r="F1571" s="5" t="str" cm="1">
        <f t="array" ref="F1571">_xlfn._xlws.FILTER(_xlfn.UNIQUE(options!C1571:C1580),_xlfn.UNIQUE(options!C1571:C1580)&lt;&gt;"","")</f>
        <v/>
      </c>
    </row>
    <row r="1572" spans="2:6">
      <c r="B1572" t="str">
        <v>1571,Mazda,MX-5 Miata,2015,premium unleaded (recommended),MANUAL,167,32205,|n</v>
      </c>
      <c r="F1572" s="5" t="str" cm="1">
        <f t="array" ref="F1572">_xlfn._xlws.FILTER(_xlfn.UNIQUE(options!C1572:C1581),_xlfn.UNIQUE(options!C1572:C1581)&lt;&gt;"","")</f>
        <v/>
      </c>
    </row>
    <row r="1573" spans="2:6">
      <c r="B1573" t="str">
        <v>1572,Mazda,MX-5 Miata,2016,premium unleaded (recommended),AUTOMATIC,155,31270,|n</v>
      </c>
      <c r="F1573" s="5" t="str" cm="1">
        <f t="array" ref="F1573">_xlfn._xlws.FILTER(_xlfn.UNIQUE(options!C1573:C1582),_xlfn.UNIQUE(options!C1573:C1582)&lt;&gt;"","")</f>
        <v/>
      </c>
    </row>
    <row r="1574" spans="2:6">
      <c r="B1574" t="str">
        <v>1573,Mazda,MX-5 Miata,2016,premium unleaded (recommended),MANUAL,155,30065,|n</v>
      </c>
      <c r="F1574" s="5" t="str" cm="1">
        <f t="array" ref="F1574">_xlfn._xlws.FILTER(_xlfn.UNIQUE(options!C1574:C1583),_xlfn.UNIQUE(options!C1574:C1583)&lt;&gt;"","")</f>
        <v/>
      </c>
    </row>
    <row r="1575" spans="2:6">
      <c r="B1575" t="str">
        <v>1574,Mazda,RX-8,2009,premium unleaded (required),AUTOMATIC,212,31700,|n</v>
      </c>
      <c r="F1575" s="5" t="str" cm="1">
        <f t="array" ref="F1575">_xlfn._xlws.FILTER(_xlfn.UNIQUE(options!C1575:C1584),_xlfn.UNIQUE(options!C1575:C1584)&lt;&gt;"","")</f>
        <v/>
      </c>
    </row>
    <row r="1576" spans="2:6">
      <c r="B1576" t="str">
        <v>1575,Mazda,RX-8,2009,premium unleaded (required),MANUAL,232,31930,|n</v>
      </c>
      <c r="F1576" s="5" t="str" cm="1">
        <f t="array" ref="F1576">_xlfn._xlws.FILTER(_xlfn.UNIQUE(options!C1576:C1585),_xlfn.UNIQUE(options!C1576:C1585)&lt;&gt;"","")</f>
        <v/>
      </c>
    </row>
    <row r="1577" spans="2:6">
      <c r="B1577" t="str">
        <v>1576,Mazda,RX-8,2010,premium unleaded (required),AUTOMATIC,212,32810,|n</v>
      </c>
      <c r="F1577" s="5" t="str" cm="1">
        <f t="array" ref="F1577">_xlfn._xlws.FILTER(_xlfn.UNIQUE(options!C1577:C1586),_xlfn.UNIQUE(options!C1577:C1586)&lt;&gt;"","")</f>
        <v/>
      </c>
    </row>
    <row r="1578" spans="2:6">
      <c r="B1578" t="str">
        <v>1577,Mazda,RX-8,2010,premium unleaded (required),MANUAL,232,32140,|n</v>
      </c>
      <c r="F1578" s="5" t="str" cm="1">
        <f t="array" ref="F1578">_xlfn._xlws.FILTER(_xlfn.UNIQUE(options!C1578:C1587),_xlfn.UNIQUE(options!C1578:C1587)&lt;&gt;"","")</f>
        <v/>
      </c>
    </row>
    <row r="1579" spans="2:6">
      <c r="B1579" t="str">
        <v>1578,Mazda,RX-8,2011,premium unleaded (required),AUTOMATIC,212,32960,|n</v>
      </c>
      <c r="F1579" s="5" t="str" cm="1">
        <f t="array" ref="F1579">_xlfn._xlws.FILTER(_xlfn.UNIQUE(options!C1579:C1588),_xlfn.UNIQUE(options!C1579:C1588)&lt;&gt;"","")</f>
        <v/>
      </c>
    </row>
    <row r="1580" spans="2:6">
      <c r="B1580" t="str">
        <v>1579,Mazda,RX-8,2011,premium unleaded (required),MANUAL,232,32290,|n</v>
      </c>
      <c r="F1580" s="5" t="str" cm="1">
        <f t="array" ref="F1580">_xlfn._xlws.FILTER(_xlfn.UNIQUE(options!C1580:C1589),_xlfn.UNIQUE(options!C1580:C1589)&lt;&gt;"","")</f>
        <v/>
      </c>
    </row>
    <row r="1581" spans="2:6">
      <c r="B1581" t="str">
        <v>1580,Mazda,Tribute,2009,regular unleaded,AUTOMATIC,240,27635,|n</v>
      </c>
      <c r="F1581" s="5" t="str" cm="1">
        <f t="array" ref="F1581">_xlfn._xlws.FILTER(_xlfn.UNIQUE(options!C1581:C1590),_xlfn.UNIQUE(options!C1581:C1590)&lt;&gt;"","")</f>
        <v/>
      </c>
    </row>
    <row r="1582" spans="2:6">
      <c r="B1582" t="str">
        <v>1581,Mazda,Tribute,2009,regular unleaded,MANUAL,171,19730,|n</v>
      </c>
      <c r="F1582" s="5" t="str" cm="1">
        <f t="array" ref="F1582">_xlfn._xlws.FILTER(_xlfn.UNIQUE(options!C1582:C1591),_xlfn.UNIQUE(options!C1582:C1591)&lt;&gt;"","")</f>
        <v/>
      </c>
    </row>
    <row r="1583" spans="2:6">
      <c r="B1583" t="str">
        <v>1582,Mazda,Tribute,2010,flex-fuel (unleaded/E85),AUTOMATIC,240,28915,|n</v>
      </c>
      <c r="F1583" s="5" t="str" cm="1">
        <f t="array" ref="F1583">_xlfn._xlws.FILTER(_xlfn.UNIQUE(options!C1583:C1592),_xlfn.UNIQUE(options!C1583:C1592)&lt;&gt;"","")</f>
        <v/>
      </c>
    </row>
    <row r="1584" spans="2:6">
      <c r="B1584" t="str">
        <v>1583,Mazda,Tribute,2010,regular unleaded,AUTOMATIC,171,27305,|n</v>
      </c>
      <c r="F1584" s="5" t="str" cm="1">
        <f t="array" ref="F1584">_xlfn._xlws.FILTER(_xlfn.UNIQUE(options!C1584:C1593),_xlfn.UNIQUE(options!C1584:C1593)&lt;&gt;"","")</f>
        <v/>
      </c>
    </row>
    <row r="1585" spans="2:6">
      <c r="B1585" t="str">
        <v>1584,Mazda,Tribute,2010,regular unleaded,MANUAL,171,20405,|n</v>
      </c>
      <c r="F1585" s="5" t="str" cm="1">
        <f t="array" ref="F1585">_xlfn._xlws.FILTER(_xlfn.UNIQUE(options!C1585:C1594),_xlfn.UNIQUE(options!C1585:C1594)&lt;&gt;"","")</f>
        <v/>
      </c>
    </row>
    <row r="1586" spans="2:6">
      <c r="B1586" t="str">
        <v>1585,Mazda,Tribute,2011,flex-fuel (unleaded/E85),AUTOMATIC,240,29065,|n</v>
      </c>
      <c r="F1586" s="5" t="str" cm="1">
        <f t="array" ref="F1586">_xlfn._xlws.FILTER(_xlfn.UNIQUE(options!C1586:C1595),_xlfn.UNIQUE(options!C1586:C1595)&lt;&gt;"","")</f>
        <v/>
      </c>
    </row>
    <row r="1587" spans="2:6">
      <c r="B1587" t="str">
        <v>1586,Mazda,Tribute,2011,regular unleaded,AUTOMATIC,171,27455,|n</v>
      </c>
      <c r="F1587" s="5" t="str" cm="1">
        <f t="array" ref="F1587">_xlfn._xlws.FILTER(_xlfn.UNIQUE(options!C1587:C1596),_xlfn.UNIQUE(options!C1587:C1596)&lt;&gt;"","")</f>
        <v/>
      </c>
    </row>
    <row r="1588" spans="2:6">
      <c r="B1588" t="str">
        <v>1587,Mazda,Tribute,2011,regular unleaded,MANUAL,171,20555,|n</v>
      </c>
      <c r="F1588" s="5" t="str" cm="1">
        <f t="array" ref="F1588">_xlfn._xlws.FILTER(_xlfn.UNIQUE(options!C1588:C1597),_xlfn.UNIQUE(options!C1588:C1597)&lt;&gt;"","")</f>
        <v/>
      </c>
    </row>
    <row r="1589" spans="2:6">
      <c r="B1589" t="str">
        <v>1588,Mazda,Tribute Hybrid,2008,regular unleaded,AUTOMATIC,133,29745,|n</v>
      </c>
      <c r="F1589" s="5" t="str" cm="1">
        <f t="array" ref="F1589">_xlfn._xlws.FILTER(_xlfn.UNIQUE(options!C1589:C1598),_xlfn.UNIQUE(options!C1589:C1598)&lt;&gt;"","")</f>
        <v/>
      </c>
    </row>
    <row r="1590" spans="2:6">
      <c r="B1590" t="str">
        <v>1589,Mazda,Tribute Hybrid,2009,regular unleaded,AUTOMATIC,177,33445,1588</v>
      </c>
      <c r="F1590" s="5" t="str" cm="1">
        <f t="array" ref="F1590">_xlfn._xlws.FILTER(_xlfn.UNIQUE(options!C1590:C1599),_xlfn.UNIQUE(options!C1590:C1599)&lt;&gt;"","")</f>
        <v/>
      </c>
    </row>
    <row r="1591" spans="2:6">
      <c r="B1591" t="str">
        <v>1590,McLaren,570S,2016,premium unleaded (required),AUTOMATED_MANUAL,562,184900,|n</v>
      </c>
      <c r="F1591" s="5" t="str" cm="1">
        <f t="array" ref="F1591">_xlfn._xlws.FILTER(_xlfn.UNIQUE(options!C1591:C1600),_xlfn.UNIQUE(options!C1591:C1600)&lt;&gt;"","")</f>
        <v/>
      </c>
    </row>
    <row r="1592" spans="2:6">
      <c r="B1592" t="str">
        <v>1591,McLaren,650S Coupe,2015,premium unleaded (required),AUTOMATED_MANUAL,641,265500,|n</v>
      </c>
      <c r="F1592" s="5" t="str" cm="1">
        <f t="array" ref="F1592">_xlfn._xlws.FILTER(_xlfn.UNIQUE(options!C1592:C1601),_xlfn.UNIQUE(options!C1592:C1601)&lt;&gt;"","")</f>
        <v/>
      </c>
    </row>
    <row r="1593" spans="2:6">
      <c r="B1593" t="str">
        <v>1592,McLaren,650S Spider,2015,premium unleaded (required),AUTOMATED_MANUAL,641,280225,|n</v>
      </c>
      <c r="F1593" s="5" t="str" cm="1">
        <f t="array" ref="F1593">_xlfn._xlws.FILTER(_xlfn.UNIQUE(options!C1593:C1602),_xlfn.UNIQUE(options!C1593:C1602)&lt;&gt;"","")</f>
        <v/>
      </c>
    </row>
    <row r="1594" spans="2:6">
      <c r="B1594" t="str">
        <v>1593,McLaren,MP4-12C,2012,premium unleaded (required),AUTOMATED_MANUAL,592,229000,|n</v>
      </c>
      <c r="F1594" s="5" t="str" cm="1">
        <f t="array" ref="F1594">_xlfn._xlws.FILTER(_xlfn.UNIQUE(options!C1594:C1603),_xlfn.UNIQUE(options!C1594:C1603)&lt;&gt;"","")</f>
        <v/>
      </c>
    </row>
    <row r="1595" spans="2:6">
      <c r="B1595" t="str">
        <v>1594,McLaren,MP4-12C,2013,premium unleaded (required),AUTOMATED_MANUAL,616,239400,1593</v>
      </c>
      <c r="F1595" s="5" t="str" cm="1">
        <f t="array" ref="F1595">_xlfn._xlws.FILTER(_xlfn.UNIQUE(options!C1595:C1604),_xlfn.UNIQUE(options!C1595:C1604)&lt;&gt;"","")</f>
        <v/>
      </c>
    </row>
    <row r="1596" spans="2:6">
      <c r="B1596" t="str">
        <v>1595,Mercedes-Benz,AMG GT,2016,premium unleaded (required),AUTOMATED_MANUAL,503,129900,|n</v>
      </c>
      <c r="F1596" s="5" t="str" cm="1">
        <f t="array" ref="F1596">_xlfn._xlws.FILTER(_xlfn.UNIQUE(options!C1596:C1605),_xlfn.UNIQUE(options!C1596:C1605)&lt;&gt;"","")</f>
        <v/>
      </c>
    </row>
    <row r="1597" spans="2:6">
      <c r="B1597" t="str">
        <v>1596,Mercedes-Benz,AMG GT,2017,premium unleaded (required),AUTOMATIC,503,131200,|n</v>
      </c>
      <c r="F1597" s="5" t="str" cm="1">
        <f t="array" ref="F1597">_xlfn._xlws.FILTER(_xlfn.UNIQUE(options!C1597:C1606),_xlfn.UNIQUE(options!C1597:C1606)&lt;&gt;"","")</f>
        <v/>
      </c>
    </row>
    <row r="1598" spans="2:6">
      <c r="B1598" t="str">
        <v>1597,Mercedes-Benz,B-Class Electric Drive,2015,electric,DIRECT_DRIVE,177,41450,|n</v>
      </c>
      <c r="F1598" s="5" t="str" cm="1">
        <f t="array" ref="F1598">_xlfn._xlws.FILTER(_xlfn.UNIQUE(options!C1598:C1607),_xlfn.UNIQUE(options!C1598:C1607)&lt;&gt;"","")</f>
        <v/>
      </c>
    </row>
    <row r="1599" spans="2:6">
      <c r="B1599" t="str">
        <v>1598,Mercedes-Benz,B-Class Electric Drive,2016,electric,DIRECT_DRIVE,177,41450,1597</v>
      </c>
      <c r="F1599" s="5" t="str" cm="1">
        <f t="array" ref="F1599">_xlfn._xlws.FILTER(_xlfn.UNIQUE(options!C1599:C1608),_xlfn.UNIQUE(options!C1599:C1608)&lt;&gt;"","")</f>
        <v/>
      </c>
    </row>
    <row r="1600" spans="2:6">
      <c r="B1600" t="str">
        <v>1599,Mercedes-Benz,B-Class Electric Drive,2017,electric,DIRECT_DRIVE,177,39900,1598</v>
      </c>
      <c r="F1600" s="5" t="str" cm="1">
        <f t="array" ref="F1600">_xlfn._xlws.FILTER(_xlfn.UNIQUE(options!C1600:C1609),_xlfn.UNIQUE(options!C1600:C1609)&lt;&gt;"","")</f>
        <v/>
      </c>
    </row>
    <row r="1601" spans="2:6">
      <c r="B1601" t="str">
        <v>1600,Mercedes-Benz,C-Class,2015,premium unleaded (required),AUTOMATIC,503,71900,|n</v>
      </c>
      <c r="F1601" s="5" t="str" cm="1">
        <f t="array" ref="F1601">_xlfn._xlws.FILTER(_xlfn.UNIQUE(options!C1601:C1610),_xlfn.UNIQUE(options!C1601:C1610)&lt;&gt;"","")</f>
        <v/>
      </c>
    </row>
    <row r="1602" spans="2:6">
      <c r="B1602" t="str">
        <v>1601,Mercedes-Benz,C-Class,2016,premium unleaded (required),AUTOMATIC,503,73250,1600</v>
      </c>
      <c r="F1602" s="5" t="str" cm="1">
        <f t="array" ref="F1602">_xlfn._xlws.FILTER(_xlfn.UNIQUE(options!C1602:C1611),_xlfn.UNIQUE(options!C1602:C1611)&lt;&gt;"","")</f>
        <v/>
      </c>
    </row>
    <row r="1603" spans="2:6">
      <c r="B1603" t="str">
        <v>1602,Mercedes-Benz,C-Class,2017,premium unleaded (required),AUTOMATIC,503,75000,1601</v>
      </c>
      <c r="F1603" s="5" t="str" cm="1">
        <f t="array" ref="F1603">_xlfn._xlws.FILTER(_xlfn.UNIQUE(options!C1603:C1612),_xlfn.UNIQUE(options!C1603:C1612)&lt;&gt;"","")</f>
        <v/>
      </c>
    </row>
    <row r="1604" spans="2:6">
      <c r="B1604" t="str">
        <v>1603,Mercedes-Benz,CLA-Class,2015,premium unleaded (required),AUTOMATED_MANUAL,355,48500,|n</v>
      </c>
      <c r="F1604" s="5" t="str" cm="1">
        <f t="array" ref="F1604">_xlfn._xlws.FILTER(_xlfn.UNIQUE(options!C1604:C1613),_xlfn.UNIQUE(options!C1604:C1613)&lt;&gt;"","")</f>
        <v/>
      </c>
    </row>
    <row r="1605" spans="2:6">
      <c r="B1605" t="str">
        <v>1604,Mercedes-Benz,CLA-Class,2016,premium unleaded (required),AUTOMATED_MANUAL,375,49500,1603</v>
      </c>
      <c r="F1605" s="5" t="str" cm="1">
        <f t="array" ref="F1605">_xlfn._xlws.FILTER(_xlfn.UNIQUE(options!C1605:C1614),_xlfn.UNIQUE(options!C1605:C1614)&lt;&gt;"","")</f>
        <v/>
      </c>
    </row>
    <row r="1606" spans="2:6">
      <c r="B1606" t="str">
        <v>1605,Mercedes-Benz,CLA-Class,2017,premium unleaded (required),AUTOMATIC,375,49950,|n</v>
      </c>
      <c r="F1606" s="5" t="str" cm="1">
        <f t="array" ref="F1606">_xlfn._xlws.FILTER(_xlfn.UNIQUE(options!C1606:C1615),_xlfn.UNIQUE(options!C1606:C1615)&lt;&gt;"","")</f>
        <v/>
      </c>
    </row>
    <row r="1607" spans="2:6">
      <c r="B1607" t="str">
        <v>1606,Mercedes-Benz,CL-Class,2012,premium unleaded (required),AUTOMATIC,621,211000,|n</v>
      </c>
      <c r="F1607" s="5" t="str" cm="1">
        <f t="array" ref="F1607">_xlfn._xlws.FILTER(_xlfn.UNIQUE(options!C1607:C1616),_xlfn.UNIQUE(options!C1607:C1616)&lt;&gt;"","")</f>
        <v/>
      </c>
    </row>
    <row r="1608" spans="2:6">
      <c r="B1608" t="str">
        <v>1607,Mercedes-Benz,CL-Class,2013,premium unleaded (required),AUTOMATIC,621,213200,1606</v>
      </c>
      <c r="F1608" s="5" t="str" cm="1">
        <f t="array" ref="F1608">_xlfn._xlws.FILTER(_xlfn.UNIQUE(options!C1608:C1617),_xlfn.UNIQUE(options!C1608:C1617)&lt;&gt;"","")</f>
        <v/>
      </c>
    </row>
    <row r="1609" spans="2:6">
      <c r="B1609" t="str">
        <v>1608,Mercedes-Benz,CL-Class,2014,premium unleaded (required),AUTOMATIC,621,215500,1607</v>
      </c>
      <c r="F1609" s="5" t="str" cm="1">
        <f t="array" ref="F1609">_xlfn._xlws.FILTER(_xlfn.UNIQUE(options!C1609:C1618),_xlfn.UNIQUE(options!C1609:C1618)&lt;&gt;"","")</f>
        <v/>
      </c>
    </row>
    <row r="1610" spans="2:6">
      <c r="B1610" t="str">
        <v>1609,Mercedes-Benz,CLK-Class,2007,premium unleaded (required),AUTOMATIC,475,89200,|n</v>
      </c>
      <c r="F1610" s="5" t="str" cm="1">
        <f t="array" ref="F1610">_xlfn._xlws.FILTER(_xlfn.UNIQUE(options!C1610:C1619),_xlfn.UNIQUE(options!C1610:C1619)&lt;&gt;"","")</f>
        <v/>
      </c>
    </row>
    <row r="1611" spans="2:6">
      <c r="B1611" t="str">
        <v>1610,Mercedes-Benz,CLK-Class,2008,premium unleaded (required),AUTOMATIC,500,135000,1609</v>
      </c>
      <c r="F1611" s="5" t="str" cm="1">
        <f t="array" ref="F1611">_xlfn._xlws.FILTER(_xlfn.UNIQUE(options!C1611:C1620),_xlfn.UNIQUE(options!C1611:C1620)&lt;&gt;"","")</f>
        <v/>
      </c>
    </row>
    <row r="1612" spans="2:6">
      <c r="B1612" t="str">
        <v>1611,Mercedes-Benz,CLK-Class,2009,premium unleaded (required),AUTOMATIC,382,64800,1610</v>
      </c>
      <c r="F1612" s="5" t="str" cm="1">
        <f t="array" ref="F1612">_xlfn._xlws.FILTER(_xlfn.UNIQUE(options!C1612:C1621),_xlfn.UNIQUE(options!C1612:C1621)&lt;&gt;"","")</f>
        <v/>
      </c>
    </row>
    <row r="1613" spans="2:6">
      <c r="B1613" t="str">
        <v>1612,Mercedes-Benz,CLS-Class,2015,premium unleaded (required),AUTOMATIC,577,106550,|n</v>
      </c>
      <c r="F1613" s="5" t="str" cm="1">
        <f t="array" ref="F1613">_xlfn._xlws.FILTER(_xlfn.UNIQUE(options!C1613:C1622),_xlfn.UNIQUE(options!C1613:C1622)&lt;&gt;"","")</f>
        <v/>
      </c>
    </row>
    <row r="1614" spans="2:6">
      <c r="B1614" t="str">
        <v>1613,Mercedes-Benz,CLS-Class,2016,premium unleaded (required),AUTOMATIC,577,107800,1612</v>
      </c>
      <c r="F1614" s="5" t="str" cm="1">
        <f t="array" ref="F1614">_xlfn._xlws.FILTER(_xlfn.UNIQUE(options!C1614:C1623),_xlfn.UNIQUE(options!C1614:C1623)&lt;&gt;"","")</f>
        <v/>
      </c>
    </row>
    <row r="1615" spans="2:6">
      <c r="B1615" t="str">
        <v>1614,Mercedes-Benz,CLS-Class,2017,premium unleaded (required),AUTOMATIC,577,108900,1613</v>
      </c>
      <c r="F1615" s="5" t="str" cm="1">
        <f t="array" ref="F1615">_xlfn._xlws.FILTER(_xlfn.UNIQUE(options!C1615:C1624),_xlfn.UNIQUE(options!C1615:C1624)&lt;&gt;"","")</f>
        <v/>
      </c>
    </row>
    <row r="1616" spans="2:6">
      <c r="B1616" t="str">
        <v>1615,Mercedes-Benz,E-Class,2015,diesel,AUTOMATIC,195,54300,|n</v>
      </c>
      <c r="F1616" s="5" t="str" cm="1">
        <f t="array" ref="F1616">_xlfn._xlws.FILTER(_xlfn.UNIQUE(options!C1616:C1625),_xlfn.UNIQUE(options!C1616:C1625)&lt;&gt;"","")</f>
        <v/>
      </c>
    </row>
    <row r="1617" spans="2:6">
      <c r="B1617" t="str">
        <v>1616,Mercedes-Benz,E-Class,2015,premium unleaded (required),AUTOMATIC,577,103200,|n</v>
      </c>
      <c r="F1617" s="5" t="str" cm="1">
        <f t="array" ref="F1617">_xlfn._xlws.FILTER(_xlfn.UNIQUE(options!C1617:C1626),_xlfn.UNIQUE(options!C1617:C1626)&lt;&gt;"","")</f>
        <v/>
      </c>
    </row>
    <row r="1618" spans="2:6">
      <c r="B1618" t="str">
        <v>1617,Mercedes-Benz,E-Class,2016,diesel,AUTOMATIC,195,55150,|n</v>
      </c>
      <c r="F1618" s="5" t="str" cm="1">
        <f t="array" ref="F1618">_xlfn._xlws.FILTER(_xlfn.UNIQUE(options!C1618:C1627),_xlfn.UNIQUE(options!C1618:C1627)&lt;&gt;"","")</f>
        <v/>
      </c>
    </row>
    <row r="1619" spans="2:6">
      <c r="B1619" t="str">
        <v>1618,Mercedes-Benz,E-Class,2016,premium unleaded (required),AUTOMATIC,577,104300,|n</v>
      </c>
      <c r="F1619" s="5" t="str" cm="1">
        <f t="array" ref="F1619">_xlfn._xlws.FILTER(_xlfn.UNIQUE(options!C1619:C1628),_xlfn.UNIQUE(options!C1619:C1628)&lt;&gt;"","")</f>
        <v/>
      </c>
    </row>
    <row r="1620" spans="2:6">
      <c r="B1620" t="str">
        <v>1619,Mercedes-Benz,E-Class,2017,premium unleaded (required),AUTOMATIC,402,69100,1618</v>
      </c>
      <c r="F1620" s="5" t="str" cm="1">
        <f t="array" ref="F1620">_xlfn._xlws.FILTER(_xlfn.UNIQUE(options!C1620:C1629),_xlfn.UNIQUE(options!C1620:C1629)&lt;&gt;"","")</f>
        <v/>
      </c>
    </row>
    <row r="1621" spans="2:6">
      <c r="B1621" t="str">
        <v>1620,Mercedes-Benz,G-Class,2015,premium unleaded (required),AUTOMATIC,536,137100,|n</v>
      </c>
      <c r="F1621" s="5" t="str" cm="1">
        <f t="array" ref="F1621">_xlfn._xlws.FILTER(_xlfn.UNIQUE(options!C1621:C1630),_xlfn.UNIQUE(options!C1621:C1630)&lt;&gt;"","")</f>
        <v/>
      </c>
    </row>
    <row r="1622" spans="2:6">
      <c r="B1622" t="str">
        <v>1621,Mercedes-Benz,G-Class,2016,premium unleaded (required),AUTOMATIC,621,217900,1620</v>
      </c>
      <c r="F1622" s="5" t="str" cm="1">
        <f t="array" ref="F1622">_xlfn._xlws.FILTER(_xlfn.UNIQUE(options!C1622:C1631),_xlfn.UNIQUE(options!C1622:C1631)&lt;&gt;"","")</f>
        <v/>
      </c>
    </row>
    <row r="1623" spans="2:6">
      <c r="B1623" t="str">
        <v>1622,Mercedes-Benz,GLA-Class,2015,premium unleaded (required),AUTOMATED_MANUAL,355,48300,|n</v>
      </c>
      <c r="F1623" s="5" t="str" cm="1">
        <f t="array" ref="F1623">_xlfn._xlws.FILTER(_xlfn.UNIQUE(options!C1623:C1632),_xlfn.UNIQUE(options!C1623:C1632)&lt;&gt;"","")</f>
        <v/>
      </c>
    </row>
    <row r="1624" spans="2:6">
      <c r="B1624" t="str">
        <v>1623,Mercedes-Benz,GLA-Class,2016,premium unleaded (required),AUTOMATED_MANUAL,375,49580,1622</v>
      </c>
      <c r="F1624" s="5" t="str" cm="1">
        <f t="array" ref="F1624">_xlfn._xlws.FILTER(_xlfn.UNIQUE(options!C1624:C1633),_xlfn.UNIQUE(options!C1624:C1633)&lt;&gt;"","")</f>
        <v/>
      </c>
    </row>
    <row r="1625" spans="2:6">
      <c r="B1625" t="str">
        <v>1624,Mercedes-Benz,GLA-Class,2017,premium unleaded (required),AUTOMATIC,375,49900,|n</v>
      </c>
      <c r="F1625" s="5" t="str" cm="1">
        <f t="array" ref="F1625">_xlfn._xlws.FILTER(_xlfn.UNIQUE(options!C1625:C1634),_xlfn.UNIQUE(options!C1625:C1634)&lt;&gt;"","")</f>
        <v/>
      </c>
    </row>
    <row r="1626" spans="2:6">
      <c r="B1626" t="str">
        <v>1625,Mercedes-Benz,GLC-Class,2016,premium unleaded (required),AUTOMATIC,241,40950,|n</v>
      </c>
      <c r="F1626" s="5" t="str" cm="1">
        <f t="array" ref="F1626">_xlfn._xlws.FILTER(_xlfn.UNIQUE(options!C1626:C1635),_xlfn.UNIQUE(options!C1626:C1635)&lt;&gt;"","")</f>
        <v/>
      </c>
    </row>
    <row r="1627" spans="2:6">
      <c r="B1627" t="str">
        <v>1626,Mercedes-Benz,GLC-Class,2017,premium unleaded (recommended),AUTOMATIC,241,41150,|n</v>
      </c>
      <c r="F1627" s="5" t="str" cm="1">
        <f t="array" ref="F1627">_xlfn._xlws.FILTER(_xlfn.UNIQUE(options!C1627:C1636),_xlfn.UNIQUE(options!C1627:C1636)&lt;&gt;"","")</f>
        <v/>
      </c>
    </row>
    <row r="1628" spans="2:6">
      <c r="B1628" t="str">
        <v>1627,Mercedes-Benz,GL-Class,2014,diesel,AUTOMATIC,240,63000,|n</v>
      </c>
      <c r="F1628" s="5" t="str" cm="1">
        <f t="array" ref="F1628">_xlfn._xlws.FILTER(_xlfn.UNIQUE(options!C1628:C1637),_xlfn.UNIQUE(options!C1628:C1637)&lt;&gt;"","")</f>
        <v/>
      </c>
    </row>
    <row r="1629" spans="2:6">
      <c r="B1629" t="str">
        <v>1628,Mercedes-Benz,GL-Class,2014,premium unleaded (required),AUTOMATIC,550,118160,|n</v>
      </c>
      <c r="F1629" s="5" t="str" cm="1">
        <f t="array" ref="F1629">_xlfn._xlws.FILTER(_xlfn.UNIQUE(options!C1629:C1638),_xlfn.UNIQUE(options!C1629:C1638)&lt;&gt;"","")</f>
        <v/>
      </c>
    </row>
    <row r="1630" spans="2:6">
      <c r="B1630" t="str">
        <v>1629,Mercedes-Benz,GL-Class,2015,diesel,AUTOMATIC,240,63600,|n</v>
      </c>
      <c r="F1630" s="5" t="str" cm="1">
        <f t="array" ref="F1630">_xlfn._xlws.FILTER(_xlfn.UNIQUE(options!C1630:C1639),_xlfn.UNIQUE(options!C1630:C1639)&lt;&gt;"","")</f>
        <v/>
      </c>
    </row>
    <row r="1631" spans="2:6">
      <c r="B1631" t="str">
        <v>1630,Mercedes-Benz,GL-Class,2015,premium unleaded (required),AUTOMATIC,550,119450,|n</v>
      </c>
      <c r="F1631" s="5" t="str" cm="1">
        <f t="array" ref="F1631">_xlfn._xlws.FILTER(_xlfn.UNIQUE(options!C1631:C1640),_xlfn.UNIQUE(options!C1631:C1640)&lt;&gt;"","")</f>
        <v/>
      </c>
    </row>
    <row r="1632" spans="2:6">
      <c r="B1632" t="str">
        <v>1631,Mercedes-Benz,GL-Class,2016,diesel,AUTOMATIC,240,63600,|n</v>
      </c>
      <c r="F1632" s="5" t="str" cm="1">
        <f t="array" ref="F1632">_xlfn._xlws.FILTER(_xlfn.UNIQUE(options!C1632:C1641),_xlfn.UNIQUE(options!C1632:C1641)&lt;&gt;"","")</f>
        <v/>
      </c>
    </row>
    <row r="1633" spans="2:6">
      <c r="B1633" t="str">
        <v>1632,Mercedes-Benz,GL-Class,2016,premium unleaded (required),AUTOMATIC,550,119450,|n</v>
      </c>
      <c r="F1633" s="5" t="str" cm="1">
        <f t="array" ref="F1633">_xlfn._xlws.FILTER(_xlfn.UNIQUE(options!C1633:C1642),_xlfn.UNIQUE(options!C1633:C1642)&lt;&gt;"","")</f>
        <v/>
      </c>
    </row>
    <row r="1634" spans="2:6">
      <c r="B1634" t="str">
        <v>1633,Mercedes-Benz,GLE-Class,2016,diesel,AUTOMATIC,201,52500,|n</v>
      </c>
      <c r="F1634" s="5" t="str" cm="1">
        <f t="array" ref="F1634">_xlfn._xlws.FILTER(_xlfn.UNIQUE(options!C1634:C1643),_xlfn.UNIQUE(options!C1634:C1643)&lt;&gt;"","")</f>
        <v/>
      </c>
    </row>
    <row r="1635" spans="2:6">
      <c r="B1635" t="str">
        <v>1634,Mercedes-Benz,GLE-Class,2016,premium unleaded (required),AUTOMATIC,577,107100,|n</v>
      </c>
      <c r="F1635" s="5" t="str" cm="1">
        <f t="array" ref="F1635">_xlfn._xlws.FILTER(_xlfn.UNIQUE(options!C1635:C1644),_xlfn.UNIQUE(options!C1635:C1644)&lt;&gt;"","")</f>
        <v/>
      </c>
    </row>
    <row r="1636" spans="2:6">
      <c r="B1636" t="str">
        <v>1635,Mercedes-Benz,GLE-Class,2017,premium unleaded (required),AUTOMATIC,577,108840,1634</v>
      </c>
      <c r="F1636" s="5" t="str" cm="1">
        <f t="array" ref="F1636">_xlfn._xlws.FILTER(_xlfn.UNIQUE(options!C1636:C1645),_xlfn.UNIQUE(options!C1636:C1645)&lt;&gt;"","")</f>
        <v/>
      </c>
    </row>
    <row r="1637" spans="2:6">
      <c r="B1637" t="str">
        <v>1636,Mercedes-Benz,GLE-Class Coupe,2016,premium unleaded (required),AUTOMATIC,577,109300,|n</v>
      </c>
      <c r="F1637" s="5" t="str" cm="1">
        <f t="array" ref="F1637">_xlfn._xlws.FILTER(_xlfn.UNIQUE(options!C1637:C1646),_xlfn.UNIQUE(options!C1637:C1646)&lt;&gt;"","")</f>
        <v/>
      </c>
    </row>
    <row r="1638" spans="2:6">
      <c r="B1638" t="str">
        <v>1637,Mercedes-Benz,GLE-Class Coupe,2017,premium unleaded (required),AUTOMATIC,577,110650,1636</v>
      </c>
      <c r="F1638" s="5" t="str" cm="1">
        <f t="array" ref="F1638">_xlfn._xlws.FILTER(_xlfn.UNIQUE(options!C1638:C1647),_xlfn.UNIQUE(options!C1638:C1647)&lt;&gt;"","")</f>
        <v/>
      </c>
    </row>
    <row r="1639" spans="2:6">
      <c r="B1639" t="str">
        <v>1638,Mercedes-Benz,GLK-Class,2013,diesel,AUTOMATIC,200,38590,|n</v>
      </c>
      <c r="F1639" s="5" t="str" cm="1">
        <f t="array" ref="F1639">_xlfn._xlws.FILTER(_xlfn.UNIQUE(options!C1639:C1648),_xlfn.UNIQUE(options!C1639:C1648)&lt;&gt;"","")</f>
        <v/>
      </c>
    </row>
    <row r="1640" spans="2:6">
      <c r="B1640" t="str">
        <v>1639,Mercedes-Benz,GLK-Class,2013,premium unleaded (required),AUTOMATIC,302,39090,|n</v>
      </c>
      <c r="F1640" s="5" t="str" cm="1">
        <f t="array" ref="F1640">_xlfn._xlws.FILTER(_xlfn.UNIQUE(options!C1640:C1649),_xlfn.UNIQUE(options!C1640:C1649)&lt;&gt;"","")</f>
        <v/>
      </c>
    </row>
    <row r="1641" spans="2:6">
      <c r="B1641" t="str">
        <v>1640,Mercedes-Benz,GLK-Class,2014,diesel,AUTOMATIC,200,38980,|n</v>
      </c>
      <c r="F1641" s="5" t="str" cm="1">
        <f t="array" ref="F1641">_xlfn._xlws.FILTER(_xlfn.UNIQUE(options!C1641:C1650),_xlfn.UNIQUE(options!C1641:C1650)&lt;&gt;"","")</f>
        <v/>
      </c>
    </row>
    <row r="1642" spans="2:6">
      <c r="B1642" t="str">
        <v>1641,Mercedes-Benz,GLK-Class,2014,premium unleaded (required),AUTOMATIC,302,39480,|n</v>
      </c>
      <c r="F1642" s="5" t="str" cm="1">
        <f t="array" ref="F1642">_xlfn._xlws.FILTER(_xlfn.UNIQUE(options!C1642:C1651),_xlfn.UNIQUE(options!C1642:C1651)&lt;&gt;"","")</f>
        <v/>
      </c>
    </row>
    <row r="1643" spans="2:6">
      <c r="B1643" t="str">
        <v>1642,Mercedes-Benz,GLK-Class,2015,diesel,AUTOMATIC,200,39400,|n</v>
      </c>
      <c r="F1643" s="5" t="str" cm="1">
        <f t="array" ref="F1643">_xlfn._xlws.FILTER(_xlfn.UNIQUE(options!C1643:C1652),_xlfn.UNIQUE(options!C1643:C1652)&lt;&gt;"","")</f>
        <v/>
      </c>
    </row>
    <row r="1644" spans="2:6">
      <c r="B1644" t="str">
        <v>1643,Mercedes-Benz,GLK-Class,2015,premium unleaded (required),AUTOMATIC,302,39900,|n</v>
      </c>
      <c r="F1644" s="5" t="str" cm="1">
        <f t="array" ref="F1644">_xlfn._xlws.FILTER(_xlfn.UNIQUE(options!C1644:C1653),_xlfn.UNIQUE(options!C1644:C1653)&lt;&gt;"","")</f>
        <v/>
      </c>
    </row>
    <row r="1645" spans="2:6">
      <c r="B1645" t="str">
        <v>1644,Mercedes-Benz,GLS-Class,2017,premium unleaded (required),AUTOMATIC,577,124100,|n</v>
      </c>
      <c r="F1645" s="5" t="str" cm="1">
        <f t="array" ref="F1645">_xlfn._xlws.FILTER(_xlfn.UNIQUE(options!C1645:C1654),_xlfn.UNIQUE(options!C1645:C1654)&lt;&gt;"","")</f>
        <v/>
      </c>
    </row>
    <row r="1646" spans="2:6">
      <c r="B1646" t="str">
        <v>1645,Mercedes-Benz,Maybach,2016,premium unleaded (required),AUTOMATIC,523,189350,|n</v>
      </c>
      <c r="F1646" s="5" t="str" cm="1">
        <f t="array" ref="F1646">_xlfn._xlws.FILTER(_xlfn.UNIQUE(options!C1646:C1655),_xlfn.UNIQUE(options!C1646:C1655)&lt;&gt;"","")</f>
        <v/>
      </c>
    </row>
    <row r="1647" spans="2:6">
      <c r="B1647" t="str">
        <v>1646,Mercedes-Benz,Maybach,2017,premium unleaded (required),AUTOMATIC,523,191300,1645</v>
      </c>
      <c r="F1647" s="5" t="str" cm="1">
        <f t="array" ref="F1647">_xlfn._xlws.FILTER(_xlfn.UNIQUE(options!C1647:C1656),_xlfn.UNIQUE(options!C1647:C1656)&lt;&gt;"","")</f>
        <v/>
      </c>
    </row>
    <row r="1648" spans="2:6">
      <c r="B1648" t="str">
        <v>1647,Mercedes-Benz,M-Class,2013,diesel,AUTOMATIC,240,51270,|n</v>
      </c>
      <c r="F1648" s="5" t="str" cm="1">
        <f t="array" ref="F1648">_xlfn._xlws.FILTER(_xlfn.UNIQUE(options!C1648:C1657),_xlfn.UNIQUE(options!C1648:C1657)&lt;&gt;"","")</f>
        <v/>
      </c>
    </row>
    <row r="1649" spans="2:6">
      <c r="B1649" t="str">
        <v>1648,Mercedes-Benz,M-Class,2013,premium unleaded (required),AUTOMATIC,518,96100,|n</v>
      </c>
      <c r="F1649" s="5" t="str" cm="1">
        <f t="array" ref="F1649">_xlfn._xlws.FILTER(_xlfn.UNIQUE(options!C1649:C1658),_xlfn.UNIQUE(options!C1649:C1658)&lt;&gt;"","")</f>
        <v/>
      </c>
    </row>
    <row r="1650" spans="2:6">
      <c r="B1650" t="str">
        <v>1649,Mercedes-Benz,M-Class,2014,diesel,AUTOMATIC,240,51790,|n</v>
      </c>
      <c r="F1650" s="5" t="str" cm="1">
        <f t="array" ref="F1650">_xlfn._xlws.FILTER(_xlfn.UNIQUE(options!C1650:C1659),_xlfn.UNIQUE(options!C1650:C1659)&lt;&gt;"","")</f>
        <v/>
      </c>
    </row>
    <row r="1651" spans="2:6">
      <c r="B1651" t="str">
        <v>1650,Mercedes-Benz,M-Class,2014,premium unleaded (required),AUTOMATIC,518,97250,|n</v>
      </c>
      <c r="F1651" s="5" t="str" cm="1">
        <f t="array" ref="F1651">_xlfn._xlws.FILTER(_xlfn.UNIQUE(options!C1651:C1660),_xlfn.UNIQUE(options!C1651:C1660)&lt;&gt;"","")</f>
        <v/>
      </c>
    </row>
    <row r="1652" spans="2:6">
      <c r="B1652" t="str">
        <v>1651,Mercedes-Benz,M-Class,2015,diesel,AUTOMATIC,302,49800,|n</v>
      </c>
      <c r="F1652" s="5" t="str" cm="1">
        <f t="array" ref="F1652">_xlfn._xlws.FILTER(_xlfn.UNIQUE(options!C1652:C1661),_xlfn.UNIQUE(options!C1652:C1661)&lt;&gt;"","")</f>
        <v/>
      </c>
    </row>
    <row r="1653" spans="2:6">
      <c r="B1653" t="str">
        <v>1652,Mercedes-Benz,M-Class,2015,premium unleaded (required),AUTOMATIC,518,98400,|n</v>
      </c>
      <c r="F1653" s="5" t="str" cm="1">
        <f t="array" ref="F1653">_xlfn._xlws.FILTER(_xlfn.UNIQUE(options!C1653:C1662),_xlfn.UNIQUE(options!C1653:C1662)&lt;&gt;"","")</f>
        <v/>
      </c>
    </row>
    <row r="1654" spans="2:6">
      <c r="B1654" t="str">
        <v>1653,Mercedes-Benz,Metris,2016,premium unleaded (recommended),AUTOMATIC,208,32500,|n</v>
      </c>
      <c r="F1654" s="5" t="str" cm="1">
        <f t="array" ref="F1654">_xlfn._xlws.FILTER(_xlfn.UNIQUE(options!C1654:C1663),_xlfn.UNIQUE(options!C1654:C1663)&lt;&gt;"","")</f>
        <v/>
      </c>
    </row>
    <row r="1655" spans="2:6">
      <c r="B1655" t="str">
        <v>1654,Mercedes-Benz,R-Class,2010,diesel,AUTOMATIC,210,50800,|n</v>
      </c>
      <c r="F1655" s="5" t="str" cm="1">
        <f t="array" ref="F1655">_xlfn._xlws.FILTER(_xlfn.UNIQUE(options!C1655:C1664),_xlfn.UNIQUE(options!C1655:C1664)&lt;&gt;"","")</f>
        <v/>
      </c>
    </row>
    <row r="1656" spans="2:6">
      <c r="B1656" t="str">
        <v>1655,Mercedes-Benz,R-Class,2010,premium unleaded (required),AUTOMATIC,268,49300,|n</v>
      </c>
      <c r="F1656" s="5" t="str" cm="1">
        <f t="array" ref="F1656">_xlfn._xlws.FILTER(_xlfn.UNIQUE(options!C1656:C1665),_xlfn.UNIQUE(options!C1656:C1665)&lt;&gt;"","")</f>
        <v/>
      </c>
    </row>
    <row r="1657" spans="2:6">
      <c r="B1657" t="str">
        <v>1656,Mercedes-Benz,R-Class,2011,diesel,AUTOMATIC,210,51740,|n</v>
      </c>
      <c r="F1657" s="5" t="str" cm="1">
        <f t="array" ref="F1657">_xlfn._xlws.FILTER(_xlfn.UNIQUE(options!C1657:C1666),_xlfn.UNIQUE(options!C1657:C1666)&lt;&gt;"","")</f>
        <v/>
      </c>
    </row>
    <row r="1658" spans="2:6">
      <c r="B1658" t="str">
        <v>1657,Mercedes-Benz,R-Class,2011,premium unleaded (required),AUTOMATIC,268,50240,|n</v>
      </c>
      <c r="F1658" s="5" t="str" cm="1">
        <f t="array" ref="F1658">_xlfn._xlws.FILTER(_xlfn.UNIQUE(options!C1658:C1667),_xlfn.UNIQUE(options!C1658:C1667)&lt;&gt;"","")</f>
        <v/>
      </c>
    </row>
    <row r="1659" spans="2:6">
      <c r="B1659" t="str">
        <v>1658,Mercedes-Benz,R-Class,2012,diesel,AUTOMATIC,210,53840,|n</v>
      </c>
      <c r="F1659" s="5" t="str" cm="1">
        <f t="array" ref="F1659">_xlfn._xlws.FILTER(_xlfn.UNIQUE(options!C1659:C1668),_xlfn.UNIQUE(options!C1659:C1668)&lt;&gt;"","")</f>
        <v/>
      </c>
    </row>
    <row r="1660" spans="2:6">
      <c r="B1660" t="str">
        <v>1659,Mercedes-Benz,R-Class,2012,premium unleaded (required),AUTOMATIC,302,52690,|n</v>
      </c>
      <c r="F1660" s="5" t="str" cm="1">
        <f t="array" ref="F1660">_xlfn._xlws.FILTER(_xlfn.UNIQUE(options!C1660:C1669),_xlfn.UNIQUE(options!C1660:C1669)&lt;&gt;"","")</f>
        <v/>
      </c>
    </row>
    <row r="1661" spans="2:6">
      <c r="B1661" t="str">
        <v>1660,Mercedes-Benz,S-Class,2015,premium unleaded (required),AUTOMATIC,621,230900,|n</v>
      </c>
      <c r="F1661" s="5" t="str" cm="1">
        <f t="array" ref="F1661">_xlfn._xlws.FILTER(_xlfn.UNIQUE(options!C1661:C1670),_xlfn.UNIQUE(options!C1661:C1670)&lt;&gt;"","")</f>
        <v/>
      </c>
    </row>
    <row r="1662" spans="2:6">
      <c r="B1662" t="str">
        <v>1661,Mercedes-Benz,S-Class,2016,premium unleaded (required),AUTOMATIC,621,234050,1660</v>
      </c>
      <c r="F1662" s="5" t="str" cm="1">
        <f t="array" ref="F1662">_xlfn._xlws.FILTER(_xlfn.UNIQUE(options!C1662:C1671),_xlfn.UNIQUE(options!C1662:C1671)&lt;&gt;"","")</f>
        <v/>
      </c>
    </row>
    <row r="1663" spans="2:6">
      <c r="B1663" t="str">
        <v>1662,Mercedes-Benz,S-Class,2017,premium unleaded (required),AUTOMATIC,621,247900,1661</v>
      </c>
      <c r="F1663" s="5" t="str" cm="1">
        <f t="array" ref="F1663">_xlfn._xlws.FILTER(_xlfn.UNIQUE(options!C1663:C1672),_xlfn.UNIQUE(options!C1663:C1672)&lt;&gt;"","")</f>
        <v/>
      </c>
    </row>
    <row r="1664" spans="2:6">
      <c r="B1664" t="str">
        <v>1663,Mercedes-Benz,SLC-Class,2017,premium unleaded (required),AUTOMATIC,362,60300,|n</v>
      </c>
      <c r="F1664" s="5" t="str" cm="1">
        <f t="array" ref="F1664">_xlfn._xlws.FILTER(_xlfn.UNIQUE(options!C1664:C1673),_xlfn.UNIQUE(options!C1664:C1673)&lt;&gt;"","")</f>
        <v/>
      </c>
    </row>
    <row r="1665" spans="2:6">
      <c r="B1665" t="str">
        <v>1664,Mercedes-Benz,SL-Class,2015,premium unleaded (required),AUTOMATIC,621,214500,|n</v>
      </c>
      <c r="F1665" s="5" t="str" cm="1">
        <f t="array" ref="F1665">_xlfn._xlws.FILTER(_xlfn.UNIQUE(options!C1665:C1674),_xlfn.UNIQUE(options!C1665:C1674)&lt;&gt;"","")</f>
        <v/>
      </c>
    </row>
    <row r="1666" spans="2:6">
      <c r="B1666" t="str">
        <v>1665,Mercedes-Benz,SL-Class,2016,premium unleaded (required),AUTOMATIC,621,217550,1664</v>
      </c>
      <c r="F1666" s="5" t="str" cm="1">
        <f t="array" ref="F1666">_xlfn._xlws.FILTER(_xlfn.UNIQUE(options!C1666:C1675),_xlfn.UNIQUE(options!C1666:C1675)&lt;&gt;"","")</f>
        <v/>
      </c>
    </row>
    <row r="1667" spans="2:6">
      <c r="B1667" t="str">
        <v>1666,Mercedes-Benz,SL-Class,2017,premium unleaded (required),AUTOMATIC,621,219850,1665</v>
      </c>
      <c r="F1667" s="5" t="str" cm="1">
        <f t="array" ref="F1667">_xlfn._xlws.FILTER(_xlfn.UNIQUE(options!C1667:C1676),_xlfn.UNIQUE(options!C1667:C1676)&lt;&gt;"","")</f>
        <v/>
      </c>
    </row>
    <row r="1668" spans="2:6">
      <c r="B1668" t="str">
        <v>1667,Mercedes-Benz,SLK-Class,2014,premium unleaded (required),AUTOMATIC,415,68925,|n</v>
      </c>
      <c r="F1668" s="5" t="str" cm="1">
        <f t="array" ref="F1668">_xlfn._xlws.FILTER(_xlfn.UNIQUE(options!C1668:C1677),_xlfn.UNIQUE(options!C1668:C1677)&lt;&gt;"","")</f>
        <v/>
      </c>
    </row>
    <row r="1669" spans="2:6">
      <c r="B1669" t="str">
        <v>1668,Mercedes-Benz,SLK-Class,2014,premium unleaded (required),MANUAL,201,43525,|n</v>
      </c>
      <c r="F1669" s="5" t="str" cm="1">
        <f t="array" ref="F1669">_xlfn._xlws.FILTER(_xlfn.UNIQUE(options!C1669:C1678),_xlfn.UNIQUE(options!C1669:C1678)&lt;&gt;"","")</f>
        <v/>
      </c>
    </row>
    <row r="1670" spans="2:6">
      <c r="B1670" t="str">
        <v>1669,Mercedes-Benz,SLK-Class,2015,premium unleaded (required),AUTOMATIC,415,70850,|n</v>
      </c>
      <c r="F1670" s="5" t="str" cm="1">
        <f t="array" ref="F1670">_xlfn._xlws.FILTER(_xlfn.UNIQUE(options!C1670:C1679),_xlfn.UNIQUE(options!C1670:C1679)&lt;&gt;"","")</f>
        <v/>
      </c>
    </row>
    <row r="1671" spans="2:6">
      <c r="B1671" t="str">
        <v>1670,Mercedes-Benz,SLK-Class,2015,premium unleaded (required),MANUAL,201,43950,|n</v>
      </c>
      <c r="F1671" s="5" t="str" cm="1">
        <f t="array" ref="F1671">_xlfn._xlws.FILTER(_xlfn.UNIQUE(options!C1671:C1680),_xlfn.UNIQUE(options!C1671:C1680)&lt;&gt;"","")</f>
        <v/>
      </c>
    </row>
    <row r="1672" spans="2:6">
      <c r="B1672" t="str">
        <v>1671,Mercedes-Benz,SLK-Class,2016,premium unleaded (required),AUTOMATIC,416,72600,|n</v>
      </c>
      <c r="F1672" s="5" t="str" cm="1">
        <f t="array" ref="F1672">_xlfn._xlws.FILTER(_xlfn.UNIQUE(options!C1672:C1681),_xlfn.UNIQUE(options!C1672:C1681)&lt;&gt;"","")</f>
        <v/>
      </c>
    </row>
    <row r="1673" spans="2:6">
      <c r="B1673" t="str">
        <v>1672,Mercedes-Benz,SLR McLaren,2007,premium unleaded (required),AUTOMATIC,641,480000,|n</v>
      </c>
      <c r="F1673" s="5" t="str" cm="1">
        <f t="array" ref="F1673">_xlfn._xlws.FILTER(_xlfn.UNIQUE(options!C1673:C1682),_xlfn.UNIQUE(options!C1673:C1682)&lt;&gt;"","")</f>
        <v/>
      </c>
    </row>
    <row r="1674" spans="2:6">
      <c r="B1674" t="str">
        <v>1673,Mercedes-Benz,SLR McLaren,2008,premium unleaded (required),AUTOMATIC,617,495000,1672</v>
      </c>
      <c r="F1674" s="5" t="str" cm="1">
        <f t="array" ref="F1674">_xlfn._xlws.FILTER(_xlfn.UNIQUE(options!C1674:C1683),_xlfn.UNIQUE(options!C1674:C1683)&lt;&gt;"","")</f>
        <v/>
      </c>
    </row>
    <row r="1675" spans="2:6">
      <c r="B1675" t="str">
        <v>1674,Mercedes-Benz,SLR McLaren,2009,premium unleaded (required),AUTOMATIC,617,495000,1673</v>
      </c>
      <c r="F1675" s="5" t="str" cm="1">
        <f t="array" ref="F1675">_xlfn._xlws.FILTER(_xlfn.UNIQUE(options!C1675:C1684),_xlfn.UNIQUE(options!C1675:C1684)&lt;&gt;"","")</f>
        <v/>
      </c>
    </row>
    <row r="1676" spans="2:6">
      <c r="B1676" t="str">
        <v>1675,Mercedes-Benz,SLS AMG,2011,premium unleaded (required),AUTOMATED_MANUAL,563,183000,|n</v>
      </c>
      <c r="F1676" s="5" t="str" cm="1">
        <f t="array" ref="F1676">_xlfn._xlws.FILTER(_xlfn.UNIQUE(options!C1676:C1685),_xlfn.UNIQUE(options!C1676:C1685)&lt;&gt;"","")</f>
        <v/>
      </c>
    </row>
    <row r="1677" spans="2:6">
      <c r="B1677" t="str">
        <v>1676,Mercedes-Benz,SLS AMG,2012,premium unleaded (required),AUTOMATED_MANUAL,563,196100,1675</v>
      </c>
      <c r="F1677" s="5" t="str" cm="1">
        <f t="array" ref="F1677">_xlfn._xlws.FILTER(_xlfn.UNIQUE(options!C1677:C1686),_xlfn.UNIQUE(options!C1677:C1686)&lt;&gt;"","")</f>
        <v/>
      </c>
    </row>
    <row r="1678" spans="2:6">
      <c r="B1678" t="str">
        <v>1677,Mercedes-Benz,SLS AMG GT,2013,premium unleaded (required),AUTOMATED_MANUAL,583,206000,|n</v>
      </c>
      <c r="F1678" s="5" t="str" cm="1">
        <f t="array" ref="F1678">_xlfn._xlws.FILTER(_xlfn.UNIQUE(options!C1678:C1687),_xlfn.UNIQUE(options!C1678:C1687)&lt;&gt;"","")</f>
        <v/>
      </c>
    </row>
    <row r="1679" spans="2:6">
      <c r="B1679" t="str">
        <v>1678,Mercedes-Benz,SLS AMG GT,2014,premium unleaded (required),AUTOMATED_MANUAL,622,275000,1677</v>
      </c>
      <c r="F1679" s="5" t="str" cm="1">
        <f t="array" ref="F1679">_xlfn._xlws.FILTER(_xlfn.UNIQUE(options!C1679:C1688),_xlfn.UNIQUE(options!C1679:C1688)&lt;&gt;"","")</f>
        <v/>
      </c>
    </row>
    <row r="1680" spans="2:6">
      <c r="B1680" t="str">
        <v>1679,Mercedes-Benz,SLS AMG GT Final Edition,2015,premium unleaded (required),AUTOMATED_MANUAL,583,228080,|n</v>
      </c>
      <c r="F1680" s="5" t="str" cm="1">
        <f t="array" ref="F1680">_xlfn._xlws.FILTER(_xlfn.UNIQUE(options!C1680:C1689),_xlfn.UNIQUE(options!C1680:C1689)&lt;&gt;"","")</f>
        <v/>
      </c>
    </row>
    <row r="1681" spans="2:6">
      <c r="B1681" t="str">
        <v>1680,Mitsubishi,Eclipse,2010,premium unleaded (recommended),AUTOMATIC,265,29089,|n</v>
      </c>
      <c r="F1681" s="5" t="str" cm="1">
        <f t="array" ref="F1681">_xlfn._xlws.FILTER(_xlfn.UNIQUE(options!C1681:C1690),_xlfn.UNIQUE(options!C1681:C1690)&lt;&gt;"","")</f>
        <v/>
      </c>
    </row>
    <row r="1682" spans="2:6">
      <c r="B1682" t="str">
        <v>1681,Mitsubishi,Eclipse,2010,premium unleaded (recommended),MANUAL,265,28089,|n</v>
      </c>
      <c r="F1682" s="5" t="str" cm="1">
        <f t="array" ref="F1682">_xlfn._xlws.FILTER(_xlfn.UNIQUE(options!C1682:C1691),_xlfn.UNIQUE(options!C1682:C1691)&lt;&gt;"","")</f>
        <v/>
      </c>
    </row>
    <row r="1683" spans="2:6">
      <c r="B1683" t="str">
        <v>1682,Mitsubishi,Eclipse,2010,regular unleaded,AUTOMATIC,162,24699,|n</v>
      </c>
      <c r="F1683" s="5" t="str" cm="1">
        <f t="array" ref="F1683">_xlfn._xlws.FILTER(_xlfn.UNIQUE(options!C1683:C1692),_xlfn.UNIQUE(options!C1683:C1692)&lt;&gt;"","")</f>
        <v/>
      </c>
    </row>
    <row r="1684" spans="2:6">
      <c r="B1684" t="str">
        <v>1683,Mitsubishi,Eclipse,2010,regular unleaded,MANUAL,162,20699,|n</v>
      </c>
      <c r="F1684" s="5" t="str" cm="1">
        <f t="array" ref="F1684">_xlfn._xlws.FILTER(_xlfn.UNIQUE(options!C1684:C1693),_xlfn.UNIQUE(options!C1684:C1693)&lt;&gt;"","")</f>
        <v/>
      </c>
    </row>
    <row r="1685" spans="2:6">
      <c r="B1685" t="str">
        <v>1684,Mitsubishi,Eclipse,2011,premium unleaded (recommended),AUTOMATIC,265,29089,|n</v>
      </c>
      <c r="F1685" s="5" t="str" cm="1">
        <f t="array" ref="F1685">_xlfn._xlws.FILTER(_xlfn.UNIQUE(options!C1685:C1694),_xlfn.UNIQUE(options!C1685:C1694)&lt;&gt;"","")</f>
        <v/>
      </c>
    </row>
    <row r="1686" spans="2:6">
      <c r="B1686" t="str">
        <v>1685,Mitsubishi,Eclipse,2011,regular unleaded,AUTOMATIC,162,24699,|n</v>
      </c>
      <c r="F1686" s="5" t="str" cm="1">
        <f t="array" ref="F1686">_xlfn._xlws.FILTER(_xlfn.UNIQUE(options!C1686:C1695),_xlfn.UNIQUE(options!C1686:C1695)&lt;&gt;"","")</f>
        <v/>
      </c>
    </row>
    <row r="1687" spans="2:6">
      <c r="B1687" t="str">
        <v>1686,Mitsubishi,Eclipse,2011,regular unleaded,MANUAL,162,18999,|n</v>
      </c>
      <c r="F1687" s="5" t="str" cm="1">
        <f t="array" ref="F1687">_xlfn._xlws.FILTER(_xlfn.UNIQUE(options!C1687:C1696),_xlfn.UNIQUE(options!C1687:C1696)&lt;&gt;"","")</f>
        <v/>
      </c>
    </row>
    <row r="1688" spans="2:6">
      <c r="B1688" t="str">
        <v>1687,Mitsubishi,Eclipse,2012,premium unleaded (recommended),AUTOMATIC,265,29089,|n</v>
      </c>
      <c r="F1688" s="5" t="str" cm="1">
        <f t="array" ref="F1688">_xlfn._xlws.FILTER(_xlfn.UNIQUE(options!C1688:C1697),_xlfn.UNIQUE(options!C1688:C1697)&lt;&gt;"","")</f>
        <v/>
      </c>
    </row>
    <row r="1689" spans="2:6">
      <c r="B1689" t="str">
        <v>1688,Mitsubishi,Eclipse,2012,regular unleaded,AUTOMATIC,162,24699,|n</v>
      </c>
      <c r="F1689" s="5" t="str" cm="1">
        <f t="array" ref="F1689">_xlfn._xlws.FILTER(_xlfn.UNIQUE(options!C1689:C1698),_xlfn.UNIQUE(options!C1689:C1698)&lt;&gt;"","")</f>
        <v/>
      </c>
    </row>
    <row r="1690" spans="2:6">
      <c r="B1690" t="str">
        <v>1689,Mitsubishi,Eclipse,2012,regular unleaded,MANUAL,162,19499,|n</v>
      </c>
      <c r="F1690" s="5" t="str" cm="1">
        <f t="array" ref="F1690">_xlfn._xlws.FILTER(_xlfn.UNIQUE(options!C1690:C1699),_xlfn.UNIQUE(options!C1690:C1699)&lt;&gt;"","")</f>
        <v/>
      </c>
    </row>
    <row r="1691" spans="2:6">
      <c r="B1691" t="str">
        <v>1690,Mitsubishi,Eclipse Spyder,2010,premium unleaded (recommended),AUTOMATIC,265,32599,|n</v>
      </c>
      <c r="F1691" s="5" t="str" cm="1">
        <f t="array" ref="F1691">_xlfn._xlws.FILTER(_xlfn.UNIQUE(options!C1691:C1700),_xlfn.UNIQUE(options!C1691:C1700)&lt;&gt;"","")</f>
        <v/>
      </c>
    </row>
    <row r="1692" spans="2:6">
      <c r="B1692" t="str">
        <v>1691,Mitsubishi,Eclipse Spyder,2010,regular unleaded,AUTOMATIC,162,27799,|n</v>
      </c>
      <c r="F1692" s="5" t="str" cm="1">
        <f t="array" ref="F1692">_xlfn._xlws.FILTER(_xlfn.UNIQUE(options!C1692:C1701),_xlfn.UNIQUE(options!C1692:C1701)&lt;&gt;"","")</f>
        <v/>
      </c>
    </row>
    <row r="1693" spans="2:6">
      <c r="B1693" t="str">
        <v>1692,Mitsubishi,Eclipse Spyder,2011,premium unleaded (recommended),AUTOMATIC,265,32599,|n</v>
      </c>
      <c r="F1693" s="5" t="str" cm="1">
        <f t="array" ref="F1693">_xlfn._xlws.FILTER(_xlfn.UNIQUE(options!C1693:C1702),_xlfn.UNIQUE(options!C1693:C1702)&lt;&gt;"","")</f>
        <v/>
      </c>
    </row>
    <row r="1694" spans="2:6">
      <c r="B1694" t="str">
        <v>1693,Mitsubishi,Eclipse Spyder,2011,regular unleaded,AUTOMATIC,162,27999,|n</v>
      </c>
      <c r="F1694" s="5" t="str" cm="1">
        <f t="array" ref="F1694">_xlfn._xlws.FILTER(_xlfn.UNIQUE(options!C1694:C1703),_xlfn.UNIQUE(options!C1694:C1703)&lt;&gt;"","")</f>
        <v/>
      </c>
    </row>
    <row r="1695" spans="2:6">
      <c r="B1695" t="str">
        <v>1694,Mitsubishi,Eclipse Spyder,2012,premium unleaded (recommended),AUTOMATIC,265,32599,|n</v>
      </c>
      <c r="F1695" s="5" t="str" cm="1">
        <f t="array" ref="F1695">_xlfn._xlws.FILTER(_xlfn.UNIQUE(options!C1695:C1704),_xlfn.UNIQUE(options!C1695:C1704)&lt;&gt;"","")</f>
        <v/>
      </c>
    </row>
    <row r="1696" spans="2:6">
      <c r="B1696" t="str">
        <v>1695,Mitsubishi,Eclipse Spyder,2012,regular unleaded,AUTOMATIC,162,28299,|n</v>
      </c>
      <c r="F1696" s="5" t="str" cm="1">
        <f t="array" ref="F1696">_xlfn._xlws.FILTER(_xlfn.UNIQUE(options!C1696:C1705),_xlfn.UNIQUE(options!C1696:C1705)&lt;&gt;"","")</f>
        <v/>
      </c>
    </row>
    <row r="1697" spans="2:6">
      <c r="B1697" t="str">
        <v>1696,Mitsubishi,Endeavor,2008,premium unleaded (required),AUTOMATIC,225,29099,|n</v>
      </c>
      <c r="F1697" s="5" t="str" cm="1">
        <f t="array" ref="F1697">_xlfn._xlws.FILTER(_xlfn.UNIQUE(options!C1697:C1706),_xlfn.UNIQUE(options!C1697:C1706)&lt;&gt;"","")</f>
        <v/>
      </c>
    </row>
    <row r="1698" spans="2:6">
      <c r="B1698" t="str">
        <v>1697,Mitsubishi,Endeavor,2010,premium unleaded (recommended),AUTOMATIC,225,31499,|n</v>
      </c>
      <c r="F1698" s="5" t="str" cm="1">
        <f t="array" ref="F1698">_xlfn._xlws.FILTER(_xlfn.UNIQUE(options!C1698:C1707),_xlfn.UNIQUE(options!C1698:C1707)&lt;&gt;"","")</f>
        <v/>
      </c>
    </row>
    <row r="1699" spans="2:6">
      <c r="B1699" t="str">
        <v>1698,Mitsubishi,Endeavor,2011,premium unleaded (recommended),AUTOMATIC,225,33599,1697</v>
      </c>
      <c r="F1699" s="5" t="str" cm="1">
        <f t="array" ref="F1699">_xlfn._xlws.FILTER(_xlfn.UNIQUE(options!C1699:C1708),_xlfn.UNIQUE(options!C1699:C1708)&lt;&gt;"","")</f>
        <v/>
      </c>
    </row>
    <row r="1700" spans="2:6">
      <c r="B1700" t="str">
        <v>1699,Mitsubishi,Galant,2010,regular unleaded,AUTOMATIC,160,23999,|n</v>
      </c>
      <c r="F1700" s="5" t="str" cm="1">
        <f t="array" ref="F1700">_xlfn._xlws.FILTER(_xlfn.UNIQUE(options!C1700:C1709),_xlfn.UNIQUE(options!C1700:C1709)&lt;&gt;"","")</f>
        <v/>
      </c>
    </row>
    <row r="1701" spans="2:6">
      <c r="B1701" t="str">
        <v>1700,Mitsubishi,Galant,2011,regular unleaded,AUTOMATIC,160,23999,1699</v>
      </c>
      <c r="F1701" s="5" t="str" cm="1">
        <f t="array" ref="F1701">_xlfn._xlws.FILTER(_xlfn.UNIQUE(options!C1701:C1710),_xlfn.UNIQUE(options!C1701:C1710)&lt;&gt;"","")</f>
        <v/>
      </c>
    </row>
    <row r="1702" spans="2:6">
      <c r="B1702" t="str">
        <v>1701,Mitsubishi,Galant,2012,regular unleaded,AUTOMATIC,160,24299,1700</v>
      </c>
      <c r="F1702" s="5" t="str" cm="1">
        <f t="array" ref="F1702">_xlfn._xlws.FILTER(_xlfn.UNIQUE(options!C1702:C1711),_xlfn.UNIQUE(options!C1702:C1711)&lt;&gt;"","")</f>
        <v/>
      </c>
    </row>
    <row r="1703" spans="2:6">
      <c r="B1703" t="str">
        <v>1702,Mitsubishi,i-MiEV,2014,electric,DIRECT_DRIVE,66,22995,|n</v>
      </c>
      <c r="F1703" s="5" t="str" cm="1">
        <f t="array" ref="F1703">_xlfn._xlws.FILTER(_xlfn.UNIQUE(options!C1703:C1712),_xlfn.UNIQUE(options!C1703:C1712)&lt;&gt;"","")</f>
        <v/>
      </c>
    </row>
    <row r="1704" spans="2:6">
      <c r="B1704" t="str">
        <v>1703,Mitsubishi,i-MiEV,2016,electric,DIRECT_DRIVE,66,22995,1702</v>
      </c>
      <c r="F1704" s="5" t="str" cm="1">
        <f t="array" ref="F1704">_xlfn._xlws.FILTER(_xlfn.UNIQUE(options!C1704:C1713),_xlfn.UNIQUE(options!C1704:C1713)&lt;&gt;"","")</f>
        <v/>
      </c>
    </row>
    <row r="1705" spans="2:6">
      <c r="B1705" t="str">
        <v>1704,Mitsubishi,i-MiEV,2017,electric,DIRECT_DRIVE,66,22995,1703</v>
      </c>
      <c r="F1705" s="5" t="str" cm="1">
        <f t="array" ref="F1705">_xlfn._xlws.FILTER(_xlfn.UNIQUE(options!C1705:C1714),_xlfn.UNIQUE(options!C1705:C1714)&lt;&gt;"","")</f>
        <v/>
      </c>
    </row>
    <row r="1706" spans="2:6">
      <c r="B1706" t="str">
        <v>1705,Mitsubishi,Lancer,2015,premium unleaded (required),AUTOMATED_MANUAL,237,29495,|n</v>
      </c>
      <c r="F1706" s="5" t="str" cm="1">
        <f t="array" ref="F1706">_xlfn._xlws.FILTER(_xlfn.UNIQUE(options!C1706:C1715),_xlfn.UNIQUE(options!C1706:C1715)&lt;&gt;"","")</f>
        <v/>
      </c>
    </row>
    <row r="1707" spans="2:6">
      <c r="B1707" t="str">
        <v>1706,Mitsubishi,Lancer,2015,regular unleaded,AUTOMATIC,168,21595,|n</v>
      </c>
      <c r="F1707" s="5" t="str" cm="1">
        <f t="array" ref="F1707">_xlfn._xlws.FILTER(_xlfn.UNIQUE(options!C1707:C1716),_xlfn.UNIQUE(options!C1707:C1716)&lt;&gt;"","")</f>
        <v/>
      </c>
    </row>
    <row r="1708" spans="2:6">
      <c r="B1708" t="str">
        <v>1707,Mitsubishi,Lancer,2015,regular unleaded,MANUAL,168,20595,|n</v>
      </c>
      <c r="F1708" s="5" t="str" cm="1">
        <f t="array" ref="F1708">_xlfn._xlws.FILTER(_xlfn.UNIQUE(options!C1708:C1717),_xlfn.UNIQUE(options!C1708:C1717)&lt;&gt;"","")</f>
        <v/>
      </c>
    </row>
    <row r="1709" spans="2:6">
      <c r="B1709" t="str">
        <v>1708,Mitsubishi,Lancer,2016,regular unleaded,AUTOMATIC,168,23495,|n</v>
      </c>
      <c r="F1709" s="5" t="str" cm="1">
        <f t="array" ref="F1709">_xlfn._xlws.FILTER(_xlfn.UNIQUE(options!C1709:C1718),_xlfn.UNIQUE(options!C1709:C1718)&lt;&gt;"","")</f>
        <v/>
      </c>
    </row>
    <row r="1710" spans="2:6">
      <c r="B1710" t="str">
        <v>1709,Mitsubishi,Lancer,2016,regular unleaded,MANUAL,168,22495,|n</v>
      </c>
      <c r="F1710" s="5" t="str" cm="1">
        <f t="array" ref="F1710">_xlfn._xlws.FILTER(_xlfn.UNIQUE(options!C1710:C1719),_xlfn.UNIQUE(options!C1710:C1719)&lt;&gt;"","")</f>
        <v/>
      </c>
    </row>
    <row r="1711" spans="2:6">
      <c r="B1711" t="str">
        <v>1710,Mitsubishi,Lancer,2017,regular unleaded,AUTOMATIC,168,22095,|n</v>
      </c>
      <c r="F1711" s="5" t="str" cm="1">
        <f t="array" ref="F1711">_xlfn._xlws.FILTER(_xlfn.UNIQUE(options!C1711:C1720),_xlfn.UNIQUE(options!C1711:C1720)&lt;&gt;"","")</f>
        <v/>
      </c>
    </row>
    <row r="1712" spans="2:6">
      <c r="B1712" t="str">
        <v>1711,Mitsubishi,Lancer,2017,regular unleaded,MANUAL,148,17795,|n</v>
      </c>
      <c r="F1712" s="5" t="str" cm="1">
        <f t="array" ref="F1712">_xlfn._xlws.FILTER(_xlfn.UNIQUE(options!C1712:C1721),_xlfn.UNIQUE(options!C1712:C1721)&lt;&gt;"","")</f>
        <v/>
      </c>
    </row>
    <row r="1713" spans="2:6">
      <c r="B1713" t="str">
        <v>1712,Mitsubishi,Lancer Evolution,2013,premium unleaded (required),AUTOMATED_MANUAL,291,37895,|n</v>
      </c>
      <c r="F1713" s="5" t="str" cm="1">
        <f t="array" ref="F1713">_xlfn._xlws.FILTER(_xlfn.UNIQUE(options!C1713:C1722),_xlfn.UNIQUE(options!C1713:C1722)&lt;&gt;"","")</f>
        <v/>
      </c>
    </row>
    <row r="1714" spans="2:6">
      <c r="B1714" t="str">
        <v>1713,Mitsubishi,Lancer Evolution,2013,premium unleaded (required),MANUAL,291,34695,|n</v>
      </c>
      <c r="F1714" s="5" t="str" cm="1">
        <f t="array" ref="F1714">_xlfn._xlws.FILTER(_xlfn.UNIQUE(options!C1714:C1723),_xlfn.UNIQUE(options!C1714:C1723)&lt;&gt;"","")</f>
        <v/>
      </c>
    </row>
    <row r="1715" spans="2:6">
      <c r="B1715" t="str">
        <v>1714,Mitsubishi,Lancer Evolution,2014,premium unleaded (required),AUTOMATED_MANUAL,291,38195,|n</v>
      </c>
      <c r="F1715" s="5" t="str" cm="1">
        <f t="array" ref="F1715">_xlfn._xlws.FILTER(_xlfn.UNIQUE(options!C1715:C1724),_xlfn.UNIQUE(options!C1715:C1724)&lt;&gt;"","")</f>
        <v/>
      </c>
    </row>
    <row r="1716" spans="2:6">
      <c r="B1716" t="str">
        <v>1715,Mitsubishi,Lancer Evolution,2014,premium unleaded (required),MANUAL,291,34995,|n</v>
      </c>
      <c r="F1716" s="5" t="str" cm="1">
        <f t="array" ref="F1716">_xlfn._xlws.FILTER(_xlfn.UNIQUE(options!C1716:C1725),_xlfn.UNIQUE(options!C1716:C1725)&lt;&gt;"","")</f>
        <v/>
      </c>
    </row>
    <row r="1717" spans="2:6">
      <c r="B1717" t="str">
        <v>1716,Mitsubishi,Lancer Evolution,2015,premium unleaded (required),AUTOMATED_MANUAL,291,38995,|n</v>
      </c>
      <c r="F1717" s="5" t="str" cm="1">
        <f t="array" ref="F1717">_xlfn._xlws.FILTER(_xlfn.UNIQUE(options!C1717:C1726),_xlfn.UNIQUE(options!C1717:C1726)&lt;&gt;"","")</f>
        <v/>
      </c>
    </row>
    <row r="1718" spans="2:6">
      <c r="B1718" t="str">
        <v>1717,Mitsubishi,Lancer Evolution,2015,premium unleaded (required),MANUAL,303,37995,|n</v>
      </c>
      <c r="F1718" s="5" t="str" cm="1">
        <f t="array" ref="F1718">_xlfn._xlws.FILTER(_xlfn.UNIQUE(options!C1718:C1727),_xlfn.UNIQUE(options!C1718:C1727)&lt;&gt;"","")</f>
        <v/>
      </c>
    </row>
    <row r="1719" spans="2:6">
      <c r="B1719" t="str">
        <v>1718,Mitsubishi,Lancer Sportback,2012,regular unleaded,AUTOMATIC,168,21345,|n</v>
      </c>
      <c r="F1719" s="5" t="str" cm="1">
        <f t="array" ref="F1719">_xlfn._xlws.FILTER(_xlfn.UNIQUE(options!C1719:C1728),_xlfn.UNIQUE(options!C1719:C1728)&lt;&gt;"","")</f>
        <v/>
      </c>
    </row>
    <row r="1720" spans="2:6">
      <c r="B1720" t="str">
        <v>1719,Mitsubishi,Lancer Sportback,2013,regular unleaded,AUTOMATIC,168,21495,1718</v>
      </c>
      <c r="F1720" s="5" t="str" cm="1">
        <f t="array" ref="F1720">_xlfn._xlws.FILTER(_xlfn.UNIQUE(options!C1720:C1729),_xlfn.UNIQUE(options!C1720:C1729)&lt;&gt;"","")</f>
        <v/>
      </c>
    </row>
    <row r="1721" spans="2:6">
      <c r="B1721" t="str">
        <v>1720,Mitsubishi,Lancer Sportback,2014,regular unleaded,AUTOMATIC,168,21945,1719</v>
      </c>
      <c r="F1721" s="5" t="str" cm="1">
        <f t="array" ref="F1721">_xlfn._xlws.FILTER(_xlfn.UNIQUE(options!C1721:C1730),_xlfn.UNIQUE(options!C1721:C1730)&lt;&gt;"","")</f>
        <v/>
      </c>
    </row>
    <row r="1722" spans="2:6">
      <c r="B1722" t="str">
        <v>1721,Mitsubishi,Mirage,2014,regular unleaded,AUTOMATIC,74,15195,|n</v>
      </c>
      <c r="F1722" s="5" t="str" cm="1">
        <f t="array" ref="F1722">_xlfn._xlws.FILTER(_xlfn.UNIQUE(options!C1722:C1731),_xlfn.UNIQUE(options!C1722:C1731)&lt;&gt;"","")</f>
        <v/>
      </c>
    </row>
    <row r="1723" spans="2:6">
      <c r="B1723" t="str">
        <v>1722,Mitsubishi,Mirage,2014,regular unleaded,MANUAL,74,14195,|n</v>
      </c>
      <c r="F1723" s="5" t="str" cm="1">
        <f t="array" ref="F1723">_xlfn._xlws.FILTER(_xlfn.UNIQUE(options!C1723:C1732),_xlfn.UNIQUE(options!C1723:C1732)&lt;&gt;"","")</f>
        <v/>
      </c>
    </row>
    <row r="1724" spans="2:6">
      <c r="B1724" t="str">
        <v>1723,Mitsubishi,Mirage,2015,regular unleaded,AUTOMATIC,74,15395,|n</v>
      </c>
      <c r="F1724" s="5" t="str" cm="1">
        <f t="array" ref="F1724">_xlfn._xlws.FILTER(_xlfn.UNIQUE(options!C1724:C1733),_xlfn.UNIQUE(options!C1724:C1733)&lt;&gt;"","")</f>
        <v/>
      </c>
    </row>
    <row r="1725" spans="2:6">
      <c r="B1725" t="str">
        <v>1724,Mitsubishi,Mirage,2015,regular unleaded,MANUAL,74,14295,|n</v>
      </c>
      <c r="F1725" s="5" t="str" cm="1">
        <f t="array" ref="F1725">_xlfn._xlws.FILTER(_xlfn.UNIQUE(options!C1725:C1734),_xlfn.UNIQUE(options!C1725:C1734)&lt;&gt;"","")</f>
        <v/>
      </c>
    </row>
    <row r="1726" spans="2:6">
      <c r="B1726" t="str">
        <v>1725,Mitsubishi,Mirage,2017,regular unleaded,AUTOMATIC,78,16495,|n</v>
      </c>
      <c r="F1726" s="5" t="str" cm="1">
        <f t="array" ref="F1726">_xlfn._xlws.FILTER(_xlfn.UNIQUE(options!C1726:C1735),_xlfn.UNIQUE(options!C1726:C1735)&lt;&gt;"","")</f>
        <v/>
      </c>
    </row>
    <row r="1727" spans="2:6">
      <c r="B1727" t="str">
        <v>1726,Mitsubishi,Mirage,2017,regular unleaded,MANUAL,78,14795,|n</v>
      </c>
      <c r="F1727" s="5" t="str" cm="1">
        <f t="array" ref="F1727">_xlfn._xlws.FILTER(_xlfn.UNIQUE(options!C1727:C1736),_xlfn.UNIQUE(options!C1727:C1736)&lt;&gt;"","")</f>
        <v/>
      </c>
    </row>
    <row r="1728" spans="2:6">
      <c r="B1728" t="str">
        <v>1727,Mitsubishi,Mirage G4,2017,regular unleaded,AUTOMATIC,78,16995,|n</v>
      </c>
      <c r="F1728" s="5" t="str" cm="1">
        <f t="array" ref="F1728">_xlfn._xlws.FILTER(_xlfn.UNIQUE(options!C1728:C1737),_xlfn.UNIQUE(options!C1728:C1737)&lt;&gt;"","")</f>
        <v/>
      </c>
    </row>
    <row r="1729" spans="2:6">
      <c r="B1729" t="str">
        <v>1728,Mitsubishi,Mirage G4,2017,regular unleaded,MANUAL,78,13995,|n</v>
      </c>
      <c r="F1729" s="5" t="str" cm="1">
        <f t="array" ref="F1729">_xlfn._xlws.FILTER(_xlfn.UNIQUE(options!C1729:C1738),_xlfn.UNIQUE(options!C1729:C1738)&lt;&gt;"","")</f>
        <v/>
      </c>
    </row>
    <row r="1730" spans="2:6">
      <c r="B1730" t="str">
        <v>1729,Mitsubishi,Montero,2005,regular unleaded,AUTOMATIC,215,35799,|n</v>
      </c>
      <c r="F1730" s="5" t="str" cm="1">
        <f t="array" ref="F1730">_xlfn._xlws.FILTER(_xlfn.UNIQUE(options!C1730:C1739),_xlfn.UNIQUE(options!C1730:C1739)&lt;&gt;"","")</f>
        <v/>
      </c>
    </row>
    <row r="1731" spans="2:6">
      <c r="B1731" t="str">
        <v>1730,Mitsubishi,Montero,2006,regular unleaded,AUTOMATIC,215,36159,1729</v>
      </c>
      <c r="F1731" s="5" t="str" cm="1">
        <f t="array" ref="F1731">_xlfn._xlws.FILTER(_xlfn.UNIQUE(options!C1731:C1740),_xlfn.UNIQUE(options!C1731:C1740)&lt;&gt;"","")</f>
        <v/>
      </c>
    </row>
    <row r="1732" spans="2:6">
      <c r="B1732" t="str">
        <v>1731,Mitsubishi,Outlander,2015,premium unleaded (recommended),AUTOMATIC,224,28195,|n</v>
      </c>
      <c r="F1732" s="5" t="str" cm="1">
        <f t="array" ref="F1732">_xlfn._xlws.FILTER(_xlfn.UNIQUE(options!C1732:C1741),_xlfn.UNIQUE(options!C1732:C1741)&lt;&gt;"","")</f>
        <v/>
      </c>
    </row>
    <row r="1733" spans="2:6">
      <c r="B1733" t="str">
        <v>1732,Mitsubishi,Outlander,2015,regular unleaded,AUTOMATIC,166,26195,|n</v>
      </c>
      <c r="F1733" s="5" t="str" cm="1">
        <f t="array" ref="F1733">_xlfn._xlws.FILTER(_xlfn.UNIQUE(options!C1733:C1742),_xlfn.UNIQUE(options!C1733:C1742)&lt;&gt;"","")</f>
        <v/>
      </c>
    </row>
    <row r="1734" spans="2:6">
      <c r="B1734" t="str">
        <v>1733,Mitsubishi,Outlander,2016,premium unleaded (recommended),AUTOMATIC,224,30995,|n</v>
      </c>
      <c r="F1734" s="5" t="str" cm="1">
        <f t="array" ref="F1734">_xlfn._xlws.FILTER(_xlfn.UNIQUE(options!C1734:C1743),_xlfn.UNIQUE(options!C1734:C1743)&lt;&gt;"","")</f>
        <v/>
      </c>
    </row>
    <row r="1735" spans="2:6">
      <c r="B1735" t="str">
        <v>1734,Mitsubishi,Outlander,2016,regular unleaded,AUTOMATIC,166,26995,|n</v>
      </c>
      <c r="F1735" s="5" t="str" cm="1">
        <f t="array" ref="F1735">_xlfn._xlws.FILTER(_xlfn.UNIQUE(options!C1735:C1744),_xlfn.UNIQUE(options!C1735:C1744)&lt;&gt;"","")</f>
        <v/>
      </c>
    </row>
    <row r="1736" spans="2:6">
      <c r="B1736" t="str">
        <v>1735,Mitsubishi,Outlander,2017,premium unleaded (recommended),AUTOMATIC,224,31695,|n</v>
      </c>
      <c r="F1736" s="5" t="str" cm="1">
        <f t="array" ref="F1736">_xlfn._xlws.FILTER(_xlfn.UNIQUE(options!C1736:C1745),_xlfn.UNIQUE(options!C1736:C1745)&lt;&gt;"","")</f>
        <v/>
      </c>
    </row>
    <row r="1737" spans="2:6">
      <c r="B1737" t="str">
        <v>1736,Mitsubishi,Outlander,2017,regular unleaded,AUTOMATIC,166,27495,|n</v>
      </c>
      <c r="F1737" s="5" t="str" cm="1">
        <f t="array" ref="F1737">_xlfn._xlws.FILTER(_xlfn.UNIQUE(options!C1737:C1746),_xlfn.UNIQUE(options!C1737:C1746)&lt;&gt;"","")</f>
        <v/>
      </c>
    </row>
    <row r="1738" spans="2:6">
      <c r="B1738" t="str">
        <v>1737,Mitsubishi,Outlander Sport,2015,regular unleaded,AUTOMATIC,168,24995,|n</v>
      </c>
      <c r="F1738" s="5" t="str" cm="1">
        <f t="array" ref="F1738">_xlfn._xlws.FILTER(_xlfn.UNIQUE(options!C1738:C1747),_xlfn.UNIQUE(options!C1738:C1747)&lt;&gt;"","")</f>
        <v/>
      </c>
    </row>
    <row r="1739" spans="2:6">
      <c r="B1739" t="str">
        <v>1738,Mitsubishi,Outlander Sport,2015,regular unleaded,MANUAL,148,19595,|n</v>
      </c>
      <c r="F1739" s="5" t="str" cm="1">
        <f t="array" ref="F1739">_xlfn._xlws.FILTER(_xlfn.UNIQUE(options!C1739:C1748),_xlfn.UNIQUE(options!C1739:C1748)&lt;&gt;"","")</f>
        <v/>
      </c>
    </row>
    <row r="1740" spans="2:6">
      <c r="B1740" t="str">
        <v>1739,Mitsubishi,Outlander Sport,2016,regular unleaded,AUTOMATIC,168,27395,|n</v>
      </c>
      <c r="F1740" s="5" t="str" cm="1">
        <f t="array" ref="F1740">_xlfn._xlws.FILTER(_xlfn.UNIQUE(options!C1740:C1749),_xlfn.UNIQUE(options!C1740:C1749)&lt;&gt;"","")</f>
        <v/>
      </c>
    </row>
    <row r="1741" spans="2:6">
      <c r="B1741" t="str">
        <v>1740,Mitsubishi,Outlander Sport,2016,regular unleaded,MANUAL,148,19595,|n</v>
      </c>
      <c r="F1741" s="5" t="str" cm="1">
        <f t="array" ref="F1741">_xlfn._xlws.FILTER(_xlfn.UNIQUE(options!C1741:C1750),_xlfn.UNIQUE(options!C1741:C1750)&lt;&gt;"","")</f>
        <v/>
      </c>
    </row>
    <row r="1742" spans="2:6">
      <c r="B1742" t="str">
        <v>1741,Mitsubishi,Outlander Sport,2017,regular unleaded,AUTOMATIC,168,27695,|n</v>
      </c>
      <c r="F1742" s="5" t="str" cm="1">
        <f t="array" ref="F1742">_xlfn._xlws.FILTER(_xlfn.UNIQUE(options!C1742:C1751),_xlfn.UNIQUE(options!C1742:C1751)&lt;&gt;"","")</f>
        <v/>
      </c>
    </row>
    <row r="1743" spans="2:6">
      <c r="B1743" t="str">
        <v>1742,Mitsubishi,Outlander Sport,2017,regular unleaded,MANUAL,148,19795,|n</v>
      </c>
      <c r="F1743" s="5" t="str" cm="1">
        <f t="array" ref="F1743">_xlfn._xlws.FILTER(_xlfn.UNIQUE(options!C1743:C1752),_xlfn.UNIQUE(options!C1743:C1752)&lt;&gt;"","")</f>
        <v/>
      </c>
    </row>
    <row r="1744" spans="2:6">
      <c r="B1744" t="str">
        <v>1743,Mitsubishi,Raider,2007,regular unleaded,AUTOMATIC,235,28445,|n</v>
      </c>
      <c r="F1744" s="5" t="str" cm="1">
        <f t="array" ref="F1744">_xlfn._xlws.FILTER(_xlfn.UNIQUE(options!C1744:C1753),_xlfn.UNIQUE(options!C1744:C1753)&lt;&gt;"","")</f>
        <v/>
      </c>
    </row>
    <row r="1745" spans="2:6">
      <c r="B1745" t="str">
        <v>1744,Mitsubishi,Raider,2007,regular unleaded,MANUAL,210,19890,|n</v>
      </c>
      <c r="F1745" s="5" t="str" cm="1">
        <f t="array" ref="F1745">_xlfn._xlws.FILTER(_xlfn.UNIQUE(options!C1745:C1754),_xlfn.UNIQUE(options!C1745:C1754)&lt;&gt;"","")</f>
        <v/>
      </c>
    </row>
    <row r="1746" spans="2:6">
      <c r="B1746" t="str">
        <v>1745,Mitsubishi,Raider,2008,regular unleaded,AUTOMATIC,210,28780,|n</v>
      </c>
      <c r="F1746" s="5" t="str" cm="1">
        <f t="array" ref="F1746">_xlfn._xlws.FILTER(_xlfn.UNIQUE(options!C1746:C1755),_xlfn.UNIQUE(options!C1746:C1755)&lt;&gt;"","")</f>
        <v/>
      </c>
    </row>
    <row r="1747" spans="2:6">
      <c r="B1747" t="str">
        <v>1746,Mitsubishi,Raider,2008,regular unleaded,MANUAL,210,20490,|n</v>
      </c>
      <c r="F1747" s="5" t="str" cm="1">
        <f t="array" ref="F1747">_xlfn._xlws.FILTER(_xlfn.UNIQUE(options!C1747:C1756),_xlfn.UNIQUE(options!C1747:C1756)&lt;&gt;"","")</f>
        <v/>
      </c>
    </row>
    <row r="1748" spans="2:6">
      <c r="B1748" t="str">
        <v>1747,Mitsubishi,Raider,2009,regular unleaded,AUTOMATIC,210,29425,|n</v>
      </c>
      <c r="F1748" s="5" t="str" cm="1">
        <f t="array" ref="F1748">_xlfn._xlws.FILTER(_xlfn.UNIQUE(options!C1748:C1757),_xlfn.UNIQUE(options!C1748:C1757)&lt;&gt;"","")</f>
        <v/>
      </c>
    </row>
    <row r="1749" spans="2:6">
      <c r="B1749" t="str">
        <v>1748,Mitsubishi,Raider,2009,regular unleaded,MANUAL,210,21135,|n</v>
      </c>
      <c r="F1749" s="5" t="str" cm="1">
        <f t="array" ref="F1749">_xlfn._xlws.FILTER(_xlfn.UNIQUE(options!C1749:C1758),_xlfn.UNIQUE(options!C1749:C1758)&lt;&gt;"","")</f>
        <v/>
      </c>
    </row>
    <row r="1750" spans="2:6">
      <c r="B1750" t="str">
        <v>1749,Nissan,350Z,2007,regular unleaded,AUTOMATIC,306,41250,|n</v>
      </c>
      <c r="F1750" s="5" t="str" cm="1">
        <f t="array" ref="F1750">_xlfn._xlws.FILTER(_xlfn.UNIQUE(options!C1750:C1759),_xlfn.UNIQUE(options!C1750:C1759)&lt;&gt;"","")</f>
        <v/>
      </c>
    </row>
    <row r="1751" spans="2:6">
      <c r="B1751" t="str">
        <v>1750,Nissan,350Z,2007,regular unleaded,MANUAL,306,40250,|n</v>
      </c>
      <c r="F1751" s="5" t="str" cm="1">
        <f t="array" ref="F1751">_xlfn._xlws.FILTER(_xlfn.UNIQUE(options!C1751:C1760),_xlfn.UNIQUE(options!C1751:C1760)&lt;&gt;"","")</f>
        <v/>
      </c>
    </row>
    <row r="1752" spans="2:6">
      <c r="B1752" t="str">
        <v>1751,Nissan,350Z,2008,regular unleaded,AUTOMATIC,306,41980,|n</v>
      </c>
      <c r="F1752" s="5" t="str" cm="1">
        <f t="array" ref="F1752">_xlfn._xlws.FILTER(_xlfn.UNIQUE(options!C1752:C1761),_xlfn.UNIQUE(options!C1752:C1761)&lt;&gt;"","")</f>
        <v/>
      </c>
    </row>
    <row r="1753" spans="2:6">
      <c r="B1753" t="str">
        <v>1752,Nissan,350Z,2008,regular unleaded,MANUAL,306,40980,|n</v>
      </c>
      <c r="F1753" s="5" t="str" cm="1">
        <f t="array" ref="F1753">_xlfn._xlws.FILTER(_xlfn.UNIQUE(options!C1753:C1762),_xlfn.UNIQUE(options!C1753:C1762)&lt;&gt;"","")</f>
        <v/>
      </c>
    </row>
    <row r="1754" spans="2:6">
      <c r="B1754" t="str">
        <v>1753,Nissan,350Z,2009,regular unleaded,AUTOMATIC,306,42570,|n</v>
      </c>
      <c r="F1754" s="5" t="str" cm="1">
        <f t="array" ref="F1754">_xlfn._xlws.FILTER(_xlfn.UNIQUE(options!C1754:C1763),_xlfn.UNIQUE(options!C1754:C1763)&lt;&gt;"","")</f>
        <v/>
      </c>
    </row>
    <row r="1755" spans="2:6">
      <c r="B1755" t="str">
        <v>1754,Nissan,350Z,2009,regular unleaded,MANUAL,306,41570,|n</v>
      </c>
      <c r="F1755" s="5" t="str" cm="1">
        <f t="array" ref="F1755">_xlfn._xlws.FILTER(_xlfn.UNIQUE(options!C1755:C1764),_xlfn.UNIQUE(options!C1755:C1764)&lt;&gt;"","")</f>
        <v/>
      </c>
    </row>
    <row r="1756" spans="2:6">
      <c r="B1756" t="str">
        <v>1755,Nissan,370Z,2015,premium unleaded (required),AUTOMATIC,332,49400,|n</v>
      </c>
      <c r="F1756" s="5" t="str" cm="1">
        <f t="array" ref="F1756">_xlfn._xlws.FILTER(_xlfn.UNIQUE(options!C1756:C1765),_xlfn.UNIQUE(options!C1756:C1765)&lt;&gt;"","")</f>
        <v/>
      </c>
    </row>
    <row r="1757" spans="2:6">
      <c r="B1757" t="str">
        <v>1756,Nissan,370Z,2015,premium unleaded (required),MANUAL,332,48100,|n</v>
      </c>
      <c r="F1757" s="5" t="str" cm="1">
        <f t="array" ref="F1757">_xlfn._xlws.FILTER(_xlfn.UNIQUE(options!C1757:C1766),_xlfn.UNIQUE(options!C1757:C1766)&lt;&gt;"","")</f>
        <v/>
      </c>
    </row>
    <row r="1758" spans="2:6">
      <c r="B1758" t="str">
        <v>1757,Nissan,370Z,2016,premium unleaded (required),AUTOMATIC,332,49400,|n</v>
      </c>
      <c r="F1758" s="5" t="str" cm="1">
        <f t="array" ref="F1758">_xlfn._xlws.FILTER(_xlfn.UNIQUE(options!C1758:C1767),_xlfn.UNIQUE(options!C1758:C1767)&lt;&gt;"","")</f>
        <v/>
      </c>
    </row>
    <row r="1759" spans="2:6">
      <c r="B1759" t="str">
        <v>1758,Nissan,370Z,2016,premium unleaded (required),MANUAL,332,48100,|n</v>
      </c>
      <c r="F1759" s="5" t="str" cm="1">
        <f t="array" ref="F1759">_xlfn._xlws.FILTER(_xlfn.UNIQUE(options!C1759:C1768),_xlfn.UNIQUE(options!C1759:C1768)&lt;&gt;"","")</f>
        <v/>
      </c>
    </row>
    <row r="1760" spans="2:6">
      <c r="B1760" t="str">
        <v>1759,Nissan,370Z,2017,premium unleaded (required),AUTOMATIC,332,49400,|n</v>
      </c>
      <c r="F1760" s="5" t="str" cm="1">
        <f t="array" ref="F1760">_xlfn._xlws.FILTER(_xlfn.UNIQUE(options!C1760:C1769),_xlfn.UNIQUE(options!C1760:C1769)&lt;&gt;"","")</f>
        <v/>
      </c>
    </row>
    <row r="1761" spans="2:6">
      <c r="B1761" t="str">
        <v>1760,Nissan,370Z,2017,premium unleaded (required),MANUAL,332,48100,|n</v>
      </c>
      <c r="F1761" s="5" t="str" cm="1">
        <f t="array" ref="F1761">_xlfn._xlws.FILTER(_xlfn.UNIQUE(options!C1761:C1770),_xlfn.UNIQUE(options!C1761:C1770)&lt;&gt;"","")</f>
        <v/>
      </c>
    </row>
    <row r="1762" spans="2:6">
      <c r="B1762" t="str">
        <v>1761,Nissan,Altima,2015,regular unleaded,AUTOMATIC,270,32350,|n</v>
      </c>
      <c r="F1762" s="5" t="str" cm="1">
        <f t="array" ref="F1762">_xlfn._xlws.FILTER(_xlfn.UNIQUE(options!C1762:C1771),_xlfn.UNIQUE(options!C1762:C1771)&lt;&gt;"","")</f>
        <v/>
      </c>
    </row>
    <row r="1763" spans="2:6">
      <c r="B1763" t="str">
        <v>1762,Nissan,Altima,2016,regular unleaded,AUTOMATIC,270,32690,1761</v>
      </c>
      <c r="F1763" s="5" t="str" cm="1">
        <f t="array" ref="F1763">_xlfn._xlws.FILTER(_xlfn.UNIQUE(options!C1763:C1772),_xlfn.UNIQUE(options!C1763:C1772)&lt;&gt;"","")</f>
        <v/>
      </c>
    </row>
    <row r="1764" spans="2:6">
      <c r="B1764" t="str">
        <v>1763,Nissan,Altima,2017,regular unleaded,AUTOMATIC,270,32690,1762</v>
      </c>
      <c r="F1764" s="5" t="str" cm="1">
        <f t="array" ref="F1764">_xlfn._xlws.FILTER(_xlfn.UNIQUE(options!C1764:C1773),_xlfn.UNIQUE(options!C1764:C1773)&lt;&gt;"","")</f>
        <v/>
      </c>
    </row>
    <row r="1765" spans="2:6">
      <c r="B1765" t="str">
        <v>1764,Nissan,Altima Hybrid,2009,regular unleaded,AUTOMATIC,198,26650,|n</v>
      </c>
      <c r="F1765" s="5" t="str" cm="1">
        <f t="array" ref="F1765">_xlfn._xlws.FILTER(_xlfn.UNIQUE(options!C1765:C1774),_xlfn.UNIQUE(options!C1765:C1774)&lt;&gt;"","")</f>
        <v/>
      </c>
    </row>
    <row r="1766" spans="2:6">
      <c r="B1766" t="str">
        <v>1765,Nissan,Altima Hybrid,2010,regular unleaded,AUTOMATIC,158,26780,1764</v>
      </c>
      <c r="F1766" s="5" t="str" cm="1">
        <f t="array" ref="F1766">_xlfn._xlws.FILTER(_xlfn.UNIQUE(options!C1766:C1775),_xlfn.UNIQUE(options!C1766:C1775)&lt;&gt;"","")</f>
        <v/>
      </c>
    </row>
    <row r="1767" spans="2:6">
      <c r="B1767" t="str">
        <v>1766,Nissan,Altima Hybrid,2011,regular unleaded,AUTOMATIC,198,26800,1765</v>
      </c>
      <c r="F1767" s="5" t="str" cm="1">
        <f t="array" ref="F1767">_xlfn._xlws.FILTER(_xlfn.UNIQUE(options!C1767:C1776),_xlfn.UNIQUE(options!C1767:C1776)&lt;&gt;"","")</f>
        <v/>
      </c>
    </row>
    <row r="1768" spans="2:6">
      <c r="B1768" t="str">
        <v>1767,Nissan,Armada,2014,regular unleaded,AUTOMATIC,317,52860,|n</v>
      </c>
      <c r="F1768" s="5" t="str" cm="1">
        <f t="array" ref="F1768">_xlfn._xlws.FILTER(_xlfn.UNIQUE(options!C1768:C1777),_xlfn.UNIQUE(options!C1768:C1777)&lt;&gt;"","")</f>
        <v/>
      </c>
    </row>
    <row r="1769" spans="2:6">
      <c r="B1769" t="str">
        <v>1768,Nissan,Armada,2015,regular unleaded,AUTOMATIC,317,53680,1767</v>
      </c>
      <c r="F1769" s="5" t="str" cm="1">
        <f t="array" ref="F1769">_xlfn._xlws.FILTER(_xlfn.UNIQUE(options!C1769:C1778),_xlfn.UNIQUE(options!C1769:C1778)&lt;&gt;"","")</f>
        <v/>
      </c>
    </row>
    <row r="1770" spans="2:6">
      <c r="B1770" t="str">
        <v>1769,Nissan,Armada,2017,regular unleaded,AUTOMATIC,390,60490,1768</v>
      </c>
      <c r="F1770" s="5" t="str" cm="1">
        <f t="array" ref="F1770">_xlfn._xlws.FILTER(_xlfn.UNIQUE(options!C1770:C1779),_xlfn.UNIQUE(options!C1770:C1779)&lt;&gt;"","")</f>
        <v/>
      </c>
    </row>
    <row r="1771" spans="2:6">
      <c r="B1771" t="str">
        <v>1770,Nissan,Cube,2012,regular unleaded,AUTOMATIC,122,18680,|n</v>
      </c>
      <c r="F1771" s="5" t="str" cm="1">
        <f t="array" ref="F1771">_xlfn._xlws.FILTER(_xlfn.UNIQUE(options!C1771:C1780),_xlfn.UNIQUE(options!C1771:C1780)&lt;&gt;"","")</f>
        <v/>
      </c>
    </row>
    <row r="1772" spans="2:6">
      <c r="B1772" t="str">
        <v>1771,Nissan,Cube,2012,regular unleaded,MANUAL,122,16580,|n</v>
      </c>
      <c r="F1772" s="5" t="str" cm="1">
        <f t="array" ref="F1772">_xlfn._xlws.FILTER(_xlfn.UNIQUE(options!C1772:C1781),_xlfn.UNIQUE(options!C1772:C1781)&lt;&gt;"","")</f>
        <v/>
      </c>
    </row>
    <row r="1773" spans="2:6">
      <c r="B1773" t="str">
        <v>1772,Nissan,Cube,2013,regular unleaded,AUTOMATIC,122,18860,|n</v>
      </c>
      <c r="F1773" s="5" t="str" cm="1">
        <f t="array" ref="F1773">_xlfn._xlws.FILTER(_xlfn.UNIQUE(options!C1773:C1782),_xlfn.UNIQUE(options!C1773:C1782)&lt;&gt;"","")</f>
        <v/>
      </c>
    </row>
    <row r="1774" spans="2:6">
      <c r="B1774" t="str">
        <v>1773,Nissan,Cube,2013,regular unleaded,MANUAL,122,16760,|n</v>
      </c>
      <c r="F1774" s="5" t="str" cm="1">
        <f t="array" ref="F1774">_xlfn._xlws.FILTER(_xlfn.UNIQUE(options!C1774:C1783),_xlfn.UNIQUE(options!C1774:C1783)&lt;&gt;"","")</f>
        <v/>
      </c>
    </row>
    <row r="1775" spans="2:6">
      <c r="B1775" t="str">
        <v>1774,Nissan,Cube,2014,regular unleaded,AUTOMATIC,122,19000,|n</v>
      </c>
      <c r="F1775" s="5" t="str" cm="1">
        <f t="array" ref="F1775">_xlfn._xlws.FILTER(_xlfn.UNIQUE(options!C1775:C1784),_xlfn.UNIQUE(options!C1775:C1784)&lt;&gt;"","")</f>
        <v/>
      </c>
    </row>
    <row r="1776" spans="2:6">
      <c r="B1776" t="str">
        <v>1775,Nissan,Cube,2014,regular unleaded,MANUAL,122,16900,|n</v>
      </c>
      <c r="F1776" s="5" t="str" cm="1">
        <f t="array" ref="F1776">_xlfn._xlws.FILTER(_xlfn.UNIQUE(options!C1776:C1785),_xlfn.UNIQUE(options!C1776:C1785)&lt;&gt;"","")</f>
        <v/>
      </c>
    </row>
    <row r="1777" spans="2:6">
      <c r="B1777" t="str">
        <v>1776,Nissan,Frontier,2015,regular unleaded,AUTOMATIC,261,35260,|n</v>
      </c>
      <c r="F1777" s="5" t="str" cm="1">
        <f t="array" ref="F1777">_xlfn._xlws.FILTER(_xlfn.UNIQUE(options!C1777:C1786),_xlfn.UNIQUE(options!C1777:C1786)&lt;&gt;"","")</f>
        <v/>
      </c>
    </row>
    <row r="1778" spans="2:6">
      <c r="B1778" t="str">
        <v>1777,Nissan,Frontier,2015,regular unleaded,MANUAL,261,31510,|n</v>
      </c>
      <c r="F1778" s="5" t="str" cm="1">
        <f t="array" ref="F1778">_xlfn._xlws.FILTER(_xlfn.UNIQUE(options!C1778:C1787),_xlfn.UNIQUE(options!C1778:C1787)&lt;&gt;"","")</f>
        <v/>
      </c>
    </row>
    <row r="1779" spans="2:6">
      <c r="B1779" t="str">
        <v>1778,Nissan,Frontier,2016,regular unleaded,AUTOMATIC,261,35610,|n</v>
      </c>
      <c r="F1779" s="5" t="str" cm="1">
        <f t="array" ref="F1779">_xlfn._xlws.FILTER(_xlfn.UNIQUE(options!C1779:C1788),_xlfn.UNIQUE(options!C1779:C1788)&lt;&gt;"","")</f>
        <v/>
      </c>
    </row>
    <row r="1780" spans="2:6">
      <c r="B1780" t="str">
        <v>1779,Nissan,Frontier,2016,regular unleaded,MANUAL,261,31840,|n</v>
      </c>
      <c r="F1780" s="5" t="str" cm="1">
        <f t="array" ref="F1780">_xlfn._xlws.FILTER(_xlfn.UNIQUE(options!C1780:C1789),_xlfn.UNIQUE(options!C1780:C1789)&lt;&gt;"","")</f>
        <v/>
      </c>
    </row>
    <row r="1781" spans="2:6">
      <c r="B1781" t="str">
        <v>1780,Nissan,Frontier,2017,regular unleaded,AUTOMATIC,261,36410,|n</v>
      </c>
      <c r="F1781" s="5" t="str" cm="1">
        <f t="array" ref="F1781">_xlfn._xlws.FILTER(_xlfn.UNIQUE(options!C1781:C1790),_xlfn.UNIQUE(options!C1781:C1790)&lt;&gt;"","")</f>
        <v/>
      </c>
    </row>
    <row r="1782" spans="2:6">
      <c r="B1782" t="str">
        <v>1781,Nissan,Frontier,2017,regular unleaded,MANUAL,261,32340,|n</v>
      </c>
      <c r="F1782" s="5" t="str" cm="1">
        <f t="array" ref="F1782">_xlfn._xlws.FILTER(_xlfn.UNIQUE(options!C1782:C1791),_xlfn.UNIQUE(options!C1782:C1791)&lt;&gt;"","")</f>
        <v/>
      </c>
    </row>
    <row r="1783" spans="2:6">
      <c r="B1783" t="str">
        <v>1782,Nissan,GT-R,2015,premium unleaded (recommended),AUTOMATED_MANUAL,600,149990,|n</v>
      </c>
      <c r="F1783" s="5" t="str" cm="1">
        <f t="array" ref="F1783">_xlfn._xlws.FILTER(_xlfn.UNIQUE(options!C1783:C1792),_xlfn.UNIQUE(options!C1783:C1792)&lt;&gt;"","")</f>
        <v/>
      </c>
    </row>
    <row r="1784" spans="2:6">
      <c r="B1784" t="str">
        <v>1783,Nissan,GT-R,2016,premium unleaded (required),AUTOMATED_MANUAL,600,149990,|n</v>
      </c>
      <c r="F1784" s="5" t="str" cm="1">
        <f t="array" ref="F1784">_xlfn._xlws.FILTER(_xlfn.UNIQUE(options!C1784:C1793),_xlfn.UNIQUE(options!C1784:C1793)&lt;&gt;"","")</f>
        <v/>
      </c>
    </row>
    <row r="1785" spans="2:6">
      <c r="B1785" t="str">
        <v>1784,Nissan,GT-R,2017,premium unleaded (required),AUTOMATED_MANUAL,565,109990,1783</v>
      </c>
      <c r="F1785" s="5" t="str" cm="1">
        <f t="array" ref="F1785">_xlfn._xlws.FILTER(_xlfn.UNIQUE(options!C1785:C1794),_xlfn.UNIQUE(options!C1785:C1794)&lt;&gt;"","")</f>
        <v/>
      </c>
    </row>
    <row r="1786" spans="2:6">
      <c r="B1786" t="str">
        <v>1785,Nissan,Juke,2015,premium unleaded (recommended),AUTOMATIC,188,27230,|n</v>
      </c>
      <c r="F1786" s="5" t="str" cm="1">
        <f t="array" ref="F1786">_xlfn._xlws.FILTER(_xlfn.UNIQUE(options!C1786:C1795),_xlfn.UNIQUE(options!C1786:C1795)&lt;&gt;"","")</f>
        <v/>
      </c>
    </row>
    <row r="1787" spans="2:6">
      <c r="B1787" t="str">
        <v>1786,Nissan,Juke,2015,premium unleaded (recommended),MANUAL,188,24830,|n</v>
      </c>
      <c r="F1787" s="5" t="str" cm="1">
        <f t="array" ref="F1787">_xlfn._xlws.FILTER(_xlfn.UNIQUE(options!C1787:C1796),_xlfn.UNIQUE(options!C1787:C1796)&lt;&gt;"","")</f>
        <v/>
      </c>
    </row>
    <row r="1788" spans="2:6">
      <c r="B1788" t="str">
        <v>1787,Nissan,Juke,2015,premium unleaded (required),AUTOMATIC,211,30020,|n</v>
      </c>
      <c r="F1788" s="5" t="str" cm="1">
        <f t="array" ref="F1788">_xlfn._xlws.FILTER(_xlfn.UNIQUE(options!C1788:C1797),_xlfn.UNIQUE(options!C1788:C1797)&lt;&gt;"","")</f>
        <v/>
      </c>
    </row>
    <row r="1789" spans="2:6">
      <c r="B1789" t="str">
        <v>1788,Nissan,Juke,2015,premium unleaded (required),MANUAL,215,28020,|n</v>
      </c>
      <c r="F1789" s="5" t="str" cm="1">
        <f t="array" ref="F1789">_xlfn._xlws.FILTER(_xlfn.UNIQUE(options!C1789:C1798),_xlfn.UNIQUE(options!C1789:C1798)&lt;&gt;"","")</f>
        <v/>
      </c>
    </row>
    <row r="1790" spans="2:6">
      <c r="B1790" t="str">
        <v>1789,Nissan,Juke,2016,premium unleaded (recommended),AUTOMATIC,188,27230,|n</v>
      </c>
      <c r="F1790" s="5" t="str" cm="1">
        <f t="array" ref="F1790">_xlfn._xlws.FILTER(_xlfn.UNIQUE(options!C1790:C1799),_xlfn.UNIQUE(options!C1790:C1799)&lt;&gt;"","")</f>
        <v/>
      </c>
    </row>
    <row r="1791" spans="2:6">
      <c r="B1791" t="str">
        <v>1790,Nissan,Juke,2016,premium unleaded (recommended),MANUAL,188,24830,|n</v>
      </c>
      <c r="F1791" s="5" t="str" cm="1">
        <f t="array" ref="F1791">_xlfn._xlws.FILTER(_xlfn.UNIQUE(options!C1791:C1800),_xlfn.UNIQUE(options!C1791:C1800)&lt;&gt;"","")</f>
        <v/>
      </c>
    </row>
    <row r="1792" spans="2:6">
      <c r="B1792" t="str">
        <v>1791,Nissan,Juke,2016,premium unleaded (required),AUTOMATIC,215,30020,|n</v>
      </c>
      <c r="F1792" s="5" t="str" cm="1">
        <f t="array" ref="F1792">_xlfn._xlws.FILTER(_xlfn.UNIQUE(options!C1792:C1801),_xlfn.UNIQUE(options!C1792:C1801)&lt;&gt;"","")</f>
        <v/>
      </c>
    </row>
    <row r="1793" spans="2:6">
      <c r="B1793" t="str">
        <v>1792,Nissan,Juke,2016,premium unleaded (required),MANUAL,211,28020,|n</v>
      </c>
      <c r="F1793" s="5" t="str" cm="1">
        <f t="array" ref="F1793">_xlfn._xlws.FILTER(_xlfn.UNIQUE(options!C1793:C1802),_xlfn.UNIQUE(options!C1793:C1802)&lt;&gt;"","")</f>
        <v/>
      </c>
    </row>
    <row r="1794" spans="2:6">
      <c r="B1794" t="str">
        <v>1793,Nissan,Juke,2017,premium unleaded (recommended),AUTOMATIC,188,27230,|n</v>
      </c>
      <c r="F1794" s="5" t="str" cm="1">
        <f t="array" ref="F1794">_xlfn._xlws.FILTER(_xlfn.UNIQUE(options!C1794:C1803),_xlfn.UNIQUE(options!C1794:C1803)&lt;&gt;"","")</f>
        <v/>
      </c>
    </row>
    <row r="1795" spans="2:6">
      <c r="B1795" t="str">
        <v>1794,Nissan,Juke,2017,premium unleaded (recommended),MANUAL,188,24830,|n</v>
      </c>
      <c r="F1795" s="5" t="str" cm="1">
        <f t="array" ref="F1795">_xlfn._xlws.FILTER(_xlfn.UNIQUE(options!C1795:C1804),_xlfn.UNIQUE(options!C1795:C1804)&lt;&gt;"","")</f>
        <v/>
      </c>
    </row>
    <row r="1796" spans="2:6">
      <c r="B1796" t="str">
        <v>1795,Nissan,Juke,2017,premium unleaded (required),AUTOMATIC,211,30020,|n</v>
      </c>
      <c r="F1796" s="5" t="str" cm="1">
        <f t="array" ref="F1796">_xlfn._xlws.FILTER(_xlfn.UNIQUE(options!C1796:C1805),_xlfn.UNIQUE(options!C1796:C1805)&lt;&gt;"","")</f>
        <v/>
      </c>
    </row>
    <row r="1797" spans="2:6">
      <c r="B1797" t="str">
        <v>1796,Nissan,Juke,2017,premium unleaded (required),MANUAL,215,28020,|n</v>
      </c>
      <c r="F1797" s="5" t="str" cm="1">
        <f t="array" ref="F1797">_xlfn._xlws.FILTER(_xlfn.UNIQUE(options!C1797:C1806),_xlfn.UNIQUE(options!C1797:C1806)&lt;&gt;"","")</f>
        <v/>
      </c>
    </row>
    <row r="1798" spans="2:6">
      <c r="B1798" t="str">
        <v>1797,Nissan,Leaf,2014,electric,DIRECT_DRIVE,150,35020,|n</v>
      </c>
      <c r="F1798" s="5" t="str" cm="1">
        <f t="array" ref="F1798">_xlfn._xlws.FILTER(_xlfn.UNIQUE(options!C1798:C1807),_xlfn.UNIQUE(options!C1798:C1807)&lt;&gt;"","")</f>
        <v/>
      </c>
    </row>
    <row r="1799" spans="2:6">
      <c r="B1799" t="str">
        <v>1798,Nissan,Leaf,2015,electric,DIRECT_DRIVE,150,35120,1797</v>
      </c>
      <c r="F1799" s="5" t="str" cm="1">
        <f t="array" ref="F1799">_xlfn._xlws.FILTER(_xlfn.UNIQUE(options!C1799:C1808),_xlfn.UNIQUE(options!C1799:C1808)&lt;&gt;"","")</f>
        <v/>
      </c>
    </row>
    <row r="1800" spans="2:6">
      <c r="B1800" t="str">
        <v>1799,Nissan,Leaf,2016,electric,DIRECT_DRIVE,150,36790,1798</v>
      </c>
      <c r="F1800" s="5" t="str" cm="1">
        <f t="array" ref="F1800">_xlfn._xlws.FILTER(_xlfn.UNIQUE(options!C1800:C1809),_xlfn.UNIQUE(options!C1800:C1809)&lt;&gt;"","")</f>
        <v/>
      </c>
    </row>
    <row r="1801" spans="2:6">
      <c r="B1801" t="str">
        <v>1800,Nissan,Maxima,2014,premium unleaded (recommended),AUTOMATIC,290,34380,|n</v>
      </c>
      <c r="F1801" s="5" t="str" cm="1">
        <f t="array" ref="F1801">_xlfn._xlws.FILTER(_xlfn.UNIQUE(options!C1801:C1810),_xlfn.UNIQUE(options!C1801:C1810)&lt;&gt;"","")</f>
        <v/>
      </c>
    </row>
    <row r="1802" spans="2:6">
      <c r="B1802" t="str">
        <v>1801,Nissan,Maxima,2016,premium unleaded (recommended),AUTOMATIC,300,39960,1800</v>
      </c>
      <c r="F1802" s="5" t="str" cm="1">
        <f t="array" ref="F1802">_xlfn._xlws.FILTER(_xlfn.UNIQUE(options!C1802:C1811),_xlfn.UNIQUE(options!C1802:C1811)&lt;&gt;"","")</f>
        <v/>
      </c>
    </row>
    <row r="1803" spans="2:6">
      <c r="B1803" t="str">
        <v>1802,Nissan,Maxima,2017,premium unleaded (recommended),AUTOMATIC,300,40040,1801</v>
      </c>
      <c r="F1803" s="5" t="str" cm="1">
        <f t="array" ref="F1803">_xlfn._xlws.FILTER(_xlfn.UNIQUE(options!C1803:C1812),_xlfn.UNIQUE(options!C1803:C1812)&lt;&gt;"","")</f>
        <v/>
      </c>
    </row>
    <row r="1804" spans="2:6">
      <c r="B1804" t="str">
        <v>1803,Nissan,Murano,2015,regular unleaded,AUTOMATIC,260,40600,|n</v>
      </c>
      <c r="F1804" s="5" t="str" cm="1">
        <f t="array" ref="F1804">_xlfn._xlws.FILTER(_xlfn.UNIQUE(options!C1804:C1813),_xlfn.UNIQUE(options!C1804:C1813)&lt;&gt;"","")</f>
        <v/>
      </c>
    </row>
    <row r="1805" spans="2:6">
      <c r="B1805" t="str">
        <v>1804,Nissan,Murano,2016,regular unleaded,AUTOMATIC,250,43780,1803</v>
      </c>
      <c r="F1805" s="5" t="str" cm="1">
        <f t="array" ref="F1805">_xlfn._xlws.FILTER(_xlfn.UNIQUE(options!C1805:C1814),_xlfn.UNIQUE(options!C1805:C1814)&lt;&gt;"","")</f>
        <v/>
      </c>
    </row>
    <row r="1806" spans="2:6">
      <c r="B1806" t="str">
        <v>1805,Nissan,Murano,2017,regular unleaded,AUTOMATIC,260,40780,1804</v>
      </c>
      <c r="F1806" s="5" t="str" cm="1">
        <f t="array" ref="F1806">_xlfn._xlws.FILTER(_xlfn.UNIQUE(options!C1806:C1815),_xlfn.UNIQUE(options!C1806:C1815)&lt;&gt;"","")</f>
        <v/>
      </c>
    </row>
    <row r="1807" spans="2:6">
      <c r="B1807" t="str">
        <v>1806,Nissan,Murano CrossCabriolet,2012,premium unleaded (recommended),AUTOMATIC,265,44540,|n</v>
      </c>
      <c r="F1807" s="5" t="str" cm="1">
        <f t="array" ref="F1807">_xlfn._xlws.FILTER(_xlfn.UNIQUE(options!C1807:C1816),_xlfn.UNIQUE(options!C1807:C1816)&lt;&gt;"","")</f>
        <v/>
      </c>
    </row>
    <row r="1808" spans="2:6">
      <c r="B1808" t="str">
        <v>1807,Nissan,Murano CrossCabriolet,2013,premium unleaded (recommended),AUTOMATIC,265,44540,1806</v>
      </c>
      <c r="F1808" s="5" t="str" cm="1">
        <f t="array" ref="F1808">_xlfn._xlws.FILTER(_xlfn.UNIQUE(options!C1808:C1817),_xlfn.UNIQUE(options!C1808:C1817)&lt;&gt;"","")</f>
        <v/>
      </c>
    </row>
    <row r="1809" spans="2:6">
      <c r="B1809" t="str">
        <v>1808,Nissan,Murano CrossCabriolet,2014,premium unleaded (recommended),AUTOMATIC,265,41995,1807</v>
      </c>
      <c r="F1809" s="5" t="str" cm="1">
        <f t="array" ref="F1809">_xlfn._xlws.FILTER(_xlfn.UNIQUE(options!C1809:C1818),_xlfn.UNIQUE(options!C1809:C1818)&lt;&gt;"","")</f>
        <v/>
      </c>
    </row>
    <row r="1810" spans="2:6">
      <c r="B1810" t="str">
        <v>1809,Nissan,NV200,2015,regular unleaded,AUTOMATIC,131,21710,|n</v>
      </c>
      <c r="F1810" s="5" t="str" cm="1">
        <f t="array" ref="F1810">_xlfn._xlws.FILTER(_xlfn.UNIQUE(options!C1810:C1819),_xlfn.UNIQUE(options!C1810:C1819)&lt;&gt;"","")</f>
        <v/>
      </c>
    </row>
    <row r="1811" spans="2:6">
      <c r="B1811" t="str">
        <v>1810,Nissan,NV200,2016,regular unleaded,AUTOMATIC,131,21760,1809</v>
      </c>
      <c r="F1811" s="5" t="str" cm="1">
        <f t="array" ref="F1811">_xlfn._xlws.FILTER(_xlfn.UNIQUE(options!C1811:C1820),_xlfn.UNIQUE(options!C1811:C1820)&lt;&gt;"","")</f>
        <v/>
      </c>
    </row>
    <row r="1812" spans="2:6">
      <c r="B1812" t="str">
        <v>1811,Nissan,NV200,2017,regular unleaded,AUTOMATIC,131,22230,1810</v>
      </c>
      <c r="F1812" s="5" t="str" cm="1">
        <f t="array" ref="F1812">_xlfn._xlws.FILTER(_xlfn.UNIQUE(options!C1812:C1821),_xlfn.UNIQUE(options!C1812:C1821)&lt;&gt;"","")</f>
        <v/>
      </c>
    </row>
    <row r="1813" spans="2:6">
      <c r="B1813" t="str">
        <v>1812,Nissan,Pathfinder,2015,regular unleaded,AUTOMATIC,260,43250,|n</v>
      </c>
      <c r="F1813" s="5" t="str" cm="1">
        <f t="array" ref="F1813">_xlfn._xlws.FILTER(_xlfn.UNIQUE(options!C1813:C1822),_xlfn.UNIQUE(options!C1813:C1822)&lt;&gt;"","")</f>
        <v/>
      </c>
    </row>
    <row r="1814" spans="2:6">
      <c r="B1814" t="str">
        <v>1813,Nissan,Pathfinder,2016,regular unleaded,AUTOMATIC,260,43300,1812</v>
      </c>
      <c r="F1814" s="5" t="str" cm="1">
        <f t="array" ref="F1814">_xlfn._xlws.FILTER(_xlfn.UNIQUE(options!C1814:C1823),_xlfn.UNIQUE(options!C1814:C1823)&lt;&gt;"","")</f>
        <v/>
      </c>
    </row>
    <row r="1815" spans="2:6">
      <c r="B1815" t="str">
        <v>1814,Nissan,Pathfinder,2017,regular unleaded,AUTOMATIC,284,43760,1813</v>
      </c>
      <c r="F1815" s="5" t="str" cm="1">
        <f t="array" ref="F1815">_xlfn._xlws.FILTER(_xlfn.UNIQUE(options!C1815:C1824),_xlfn.UNIQUE(options!C1815:C1824)&lt;&gt;"","")</f>
        <v/>
      </c>
    </row>
    <row r="1816" spans="2:6">
      <c r="B1816" t="str">
        <v>1815,Nissan,Quest,2014,regular unleaded,AUTOMATIC,260,42870,|n</v>
      </c>
      <c r="F1816" s="5" t="str" cm="1">
        <f t="array" ref="F1816">_xlfn._xlws.FILTER(_xlfn.UNIQUE(options!C1816:C1825),_xlfn.UNIQUE(options!C1816:C1825)&lt;&gt;"","")</f>
        <v/>
      </c>
    </row>
    <row r="1817" spans="2:6">
      <c r="B1817" t="str">
        <v>1816,Nissan,Quest,2015,regular unleaded,AUTOMATIC,260,43180,1815</v>
      </c>
      <c r="F1817" s="5" t="str" cm="1">
        <f t="array" ref="F1817">_xlfn._xlws.FILTER(_xlfn.UNIQUE(options!C1817:C1826),_xlfn.UNIQUE(options!C1817:C1826)&lt;&gt;"","")</f>
        <v/>
      </c>
    </row>
    <row r="1818" spans="2:6">
      <c r="B1818" t="str">
        <v>1817,Nissan,Quest,2016,regular unleaded,AUTOMATIC,260,43230,1816</v>
      </c>
      <c r="F1818" s="5" t="str" cm="1">
        <f t="array" ref="F1818">_xlfn._xlws.FILTER(_xlfn.UNIQUE(options!C1818:C1827),_xlfn.UNIQUE(options!C1818:C1827)&lt;&gt;"","")</f>
        <v/>
      </c>
    </row>
    <row r="1819" spans="2:6">
      <c r="B1819" t="str">
        <v>1818,Nissan,Rogue,2015,regular unleaded,AUTOMATIC,170,29630,|n</v>
      </c>
      <c r="F1819" s="5" t="str" cm="1">
        <f t="array" ref="F1819">_xlfn._xlws.FILTER(_xlfn.UNIQUE(options!C1819:C1828),_xlfn.UNIQUE(options!C1819:C1828)&lt;&gt;"","")</f>
        <v/>
      </c>
    </row>
    <row r="1820" spans="2:6">
      <c r="B1820" t="str">
        <v>1819,Nissan,Rogue,2016,regular unleaded,AUTOMATIC,170,30080,1818</v>
      </c>
      <c r="F1820" s="5" t="str" cm="1">
        <f t="array" ref="F1820">_xlfn._xlws.FILTER(_xlfn.UNIQUE(options!C1820:C1829),_xlfn.UNIQUE(options!C1820:C1829)&lt;&gt;"","")</f>
        <v/>
      </c>
    </row>
    <row r="1821" spans="2:6">
      <c r="B1821" t="str">
        <v>1820,Nissan,Rogue,2017,regular unleaded,AUTOMATIC,170,31310,1819</v>
      </c>
      <c r="F1821" s="5" t="str" cm="1">
        <f t="array" ref="F1821">_xlfn._xlws.FILTER(_xlfn.UNIQUE(options!C1821:C1830),_xlfn.UNIQUE(options!C1821:C1830)&lt;&gt;"","")</f>
        <v/>
      </c>
    </row>
    <row r="1822" spans="2:6">
      <c r="B1822" t="str">
        <v>1821,Nissan,Rogue Select,2014,regular unleaded,AUTOMATIC,170,21500,|n</v>
      </c>
      <c r="F1822" s="5" t="str" cm="1">
        <f t="array" ref="F1822">_xlfn._xlws.FILTER(_xlfn.UNIQUE(options!C1822:C1831),_xlfn.UNIQUE(options!C1822:C1831)&lt;&gt;"","")</f>
        <v/>
      </c>
    </row>
    <row r="1823" spans="2:6">
      <c r="B1823" t="str">
        <v>1822,Nissan,Rogue Select,2015,regular unleaded,AUTOMATIC,170,21500,1821</v>
      </c>
      <c r="F1823" s="5" t="str" cm="1">
        <f t="array" ref="F1823">_xlfn._xlws.FILTER(_xlfn.UNIQUE(options!C1823:C1832),_xlfn.UNIQUE(options!C1823:C1832)&lt;&gt;"","")</f>
        <v/>
      </c>
    </row>
    <row r="1824" spans="2:6">
      <c r="B1824" t="str">
        <v>1823,Nissan,Sentra,2015,regular unleaded,AUTOMATIC,130,20720,|n</v>
      </c>
      <c r="F1824" s="5" t="str" cm="1">
        <f t="array" ref="F1824">_xlfn._xlws.FILTER(_xlfn.UNIQUE(options!C1824:C1833),_xlfn.UNIQUE(options!C1824:C1833)&lt;&gt;"","")</f>
        <v/>
      </c>
    </row>
    <row r="1825" spans="2:6">
      <c r="B1825" t="str">
        <v>1824,Nissan,Sentra,2015,regular unleaded,MANUAL,130,16530,|n</v>
      </c>
      <c r="F1825" s="5" t="str" cm="1">
        <f t="array" ref="F1825">_xlfn._xlws.FILTER(_xlfn.UNIQUE(options!C1825:C1834),_xlfn.UNIQUE(options!C1825:C1834)&lt;&gt;"","")</f>
        <v/>
      </c>
    </row>
    <row r="1826" spans="2:6">
      <c r="B1826" t="str">
        <v>1825,Nissan,Sentra,2016,regular unleaded,AUTOMATIC,130,22170,|n</v>
      </c>
      <c r="F1826" s="5" t="str" cm="1">
        <f t="array" ref="F1826">_xlfn._xlws.FILTER(_xlfn.UNIQUE(options!C1826:C1835),_xlfn.UNIQUE(options!C1826:C1835)&lt;&gt;"","")</f>
        <v/>
      </c>
    </row>
    <row r="1827" spans="2:6">
      <c r="B1827" t="str">
        <v>1826,Nissan,Sentra,2016,regular unleaded,MANUAL,130,16780,|n</v>
      </c>
      <c r="F1827" s="5" t="str" cm="1">
        <f t="array" ref="F1827">_xlfn._xlws.FILTER(_xlfn.UNIQUE(options!C1827:C1836),_xlfn.UNIQUE(options!C1827:C1836)&lt;&gt;"","")</f>
        <v/>
      </c>
    </row>
    <row r="1828" spans="2:6">
      <c r="B1828" t="str">
        <v>1827,Nissan,Sentra,2017,premium unleaded (recommended),AUTOMATIC,188,21990,|n</v>
      </c>
      <c r="F1828" s="5" t="str" cm="1">
        <f t="array" ref="F1828">_xlfn._xlws.FILTER(_xlfn.UNIQUE(options!C1828:C1837),_xlfn.UNIQUE(options!C1828:C1837)&lt;&gt;"","")</f>
        <v/>
      </c>
    </row>
    <row r="1829" spans="2:6">
      <c r="B1829" t="str">
        <v>1828,Nissan,Sentra,2017,premium unleaded (recommended),MANUAL,188,21990,|n</v>
      </c>
      <c r="F1829" s="5" t="str" cm="1">
        <f t="array" ref="F1829">_xlfn._xlws.FILTER(_xlfn.UNIQUE(options!C1829:C1838),_xlfn.UNIQUE(options!C1829:C1838)&lt;&gt;"","")</f>
        <v/>
      </c>
    </row>
    <row r="1830" spans="2:6">
      <c r="B1830" t="str">
        <v>1829,Nissan,Sentra,2017,regular unleaded,AUTOMATIC,124,21500,|n</v>
      </c>
      <c r="F1830" s="5" t="str" cm="1">
        <f t="array" ref="F1830">_xlfn._xlws.FILTER(_xlfn.UNIQUE(options!C1830:C1839),_xlfn.UNIQUE(options!C1830:C1839)&lt;&gt;"","")</f>
        <v/>
      </c>
    </row>
    <row r="1831" spans="2:6">
      <c r="B1831" t="str">
        <v>1830,Nissan,Sentra,2017,regular unleaded,MANUAL,130,16990,|n</v>
      </c>
      <c r="F1831" s="5" t="str" cm="1">
        <f t="array" ref="F1831">_xlfn._xlws.FILTER(_xlfn.UNIQUE(options!C1831:C1840),_xlfn.UNIQUE(options!C1831:C1840)&lt;&gt;"","")</f>
        <v/>
      </c>
    </row>
    <row r="1832" spans="2:6">
      <c r="B1832" t="str">
        <v>1831,Nissan,Titan,2014,regular unleaded,AUTOMATIC,317,43280,|n</v>
      </c>
      <c r="F1832" s="5" t="str" cm="1">
        <f t="array" ref="F1832">_xlfn._xlws.FILTER(_xlfn.UNIQUE(options!C1832:C1841),_xlfn.UNIQUE(options!C1832:C1841)&lt;&gt;"","")</f>
        <v/>
      </c>
    </row>
    <row r="1833" spans="2:6">
      <c r="B1833" t="str">
        <v>1832,Nissan,Titan,2015,regular unleaded,AUTOMATIC,317,43860,1831</v>
      </c>
      <c r="F1833" s="5" t="str" cm="1">
        <f t="array" ref="F1833">_xlfn._xlws.FILTER(_xlfn.UNIQUE(options!C1833:C1842),_xlfn.UNIQUE(options!C1833:C1842)&lt;&gt;"","")</f>
        <v/>
      </c>
    </row>
    <row r="1834" spans="2:6">
      <c r="B1834" t="str">
        <v>1833,Nissan,Titan,2017,regular unleaded,AUTOMATIC,390,55400,1832</v>
      </c>
      <c r="F1834" s="5" t="str" cm="1">
        <f t="array" ref="F1834">_xlfn._xlws.FILTER(_xlfn.UNIQUE(options!C1834:C1843),_xlfn.UNIQUE(options!C1834:C1843)&lt;&gt;"","")</f>
        <v/>
      </c>
    </row>
    <row r="1835" spans="2:6">
      <c r="B1835" t="str">
        <v>1834,Nissan,Versa,2015,regular unleaded,AUTOMATIC,109,17590,|n</v>
      </c>
      <c r="F1835" s="5" t="str" cm="1">
        <f t="array" ref="F1835">_xlfn._xlws.FILTER(_xlfn.UNIQUE(options!C1835:C1844),_xlfn.UNIQUE(options!C1835:C1844)&lt;&gt;"","")</f>
        <v/>
      </c>
    </row>
    <row r="1836" spans="2:6">
      <c r="B1836" t="str">
        <v>1835,Nissan,Versa,2015,regular unleaded,MANUAL,109,11990,|n</v>
      </c>
      <c r="F1836" s="5" t="str" cm="1">
        <f t="array" ref="F1836">_xlfn._xlws.FILTER(_xlfn.UNIQUE(options!C1836:C1845),_xlfn.UNIQUE(options!C1836:C1845)&lt;&gt;"","")</f>
        <v/>
      </c>
    </row>
    <row r="1837" spans="2:6">
      <c r="B1837" t="str">
        <v>1836,Nissan,Versa,2016,regular unleaded,AUTOMATIC,109,17140,|n</v>
      </c>
      <c r="F1837" s="5" t="str" cm="1">
        <f t="array" ref="F1837">_xlfn._xlws.FILTER(_xlfn.UNIQUE(options!C1837:C1846),_xlfn.UNIQUE(options!C1837:C1846)&lt;&gt;"","")</f>
        <v/>
      </c>
    </row>
    <row r="1838" spans="2:6">
      <c r="B1838" t="str">
        <v>1837,Nissan,Versa,2016,regular unleaded,MANUAL,109,11990,|n</v>
      </c>
      <c r="F1838" s="5" t="str" cm="1">
        <f t="array" ref="F1838">_xlfn._xlws.FILTER(_xlfn.UNIQUE(options!C1838:C1847),_xlfn.UNIQUE(options!C1838:C1847)&lt;&gt;"","")</f>
        <v/>
      </c>
    </row>
    <row r="1839" spans="2:6">
      <c r="B1839" t="str">
        <v>1838,Nissan,Versa,2017,regular unleaded,AUTOMATIC,109,17280,|n</v>
      </c>
      <c r="F1839" s="5" t="str" cm="1">
        <f t="array" ref="F1839">_xlfn._xlws.FILTER(_xlfn.UNIQUE(options!C1839:C1848),_xlfn.UNIQUE(options!C1839:C1848)&lt;&gt;"","")</f>
        <v/>
      </c>
    </row>
    <row r="1840" spans="2:6">
      <c r="B1840" t="str">
        <v>1839,Nissan,Versa,2017,regular unleaded,MANUAL,109,11990,|n</v>
      </c>
      <c r="F1840" s="5" t="str" cm="1">
        <f t="array" ref="F1840">_xlfn._xlws.FILTER(_xlfn.UNIQUE(options!C1840:C1849),_xlfn.UNIQUE(options!C1840:C1849)&lt;&gt;"","")</f>
        <v/>
      </c>
    </row>
    <row r="1841" spans="2:6">
      <c r="B1841" t="str">
        <v>1840,Nissan,Versa Note,2015,regular unleaded,AUTOMATIC,109,18660,|n</v>
      </c>
      <c r="F1841" s="5" t="str" cm="1">
        <f t="array" ref="F1841">_xlfn._xlws.FILTER(_xlfn.UNIQUE(options!C1841:C1850),_xlfn.UNIQUE(options!C1841:C1850)&lt;&gt;"","")</f>
        <v/>
      </c>
    </row>
    <row r="1842" spans="2:6">
      <c r="B1842" t="str">
        <v>1841,Nissan,Versa Note,2015,regular unleaded,MANUAL,109,14180,|n</v>
      </c>
      <c r="F1842" s="5" t="str" cm="1">
        <f t="array" ref="F1842">_xlfn._xlws.FILTER(_xlfn.UNIQUE(options!C1842:C1851),_xlfn.UNIQUE(options!C1842:C1851)&lt;&gt;"","")</f>
        <v/>
      </c>
    </row>
    <row r="1843" spans="2:6">
      <c r="B1843" t="str">
        <v>1842,Nissan,Versa Note,2016,regular unleaded,AUTOMATIC,109,18710,|n</v>
      </c>
      <c r="F1843" s="5" t="str" cm="1">
        <f t="array" ref="F1843">_xlfn._xlws.FILTER(_xlfn.UNIQUE(options!C1843:C1852),_xlfn.UNIQUE(options!C1843:C1852)&lt;&gt;"","")</f>
        <v/>
      </c>
    </row>
    <row r="1844" spans="2:6">
      <c r="B1844" t="str">
        <v>1843,Nissan,Versa Note,2016,regular unleaded,MANUAL,109,14230,|n</v>
      </c>
      <c r="F1844" s="5" t="str" cm="1">
        <f t="array" ref="F1844">_xlfn._xlws.FILTER(_xlfn.UNIQUE(options!C1844:C1853),_xlfn.UNIQUE(options!C1844:C1853)&lt;&gt;"","")</f>
        <v/>
      </c>
    </row>
    <row r="1845" spans="2:6">
      <c r="B1845" t="str">
        <v>1844,Nissan,Versa Note,2017,regular unleaded,AUTOMATIC,109,18710,|n</v>
      </c>
      <c r="F1845" s="5" t="str" cm="1">
        <f t="array" ref="F1845">_xlfn._xlws.FILTER(_xlfn.UNIQUE(options!C1845:C1854),_xlfn.UNIQUE(options!C1845:C1854)&lt;&gt;"","")</f>
        <v/>
      </c>
    </row>
    <row r="1846" spans="2:6">
      <c r="B1846" t="str">
        <v>1845,Nissan,Xterra,2013,regular unleaded,AUTOMATIC,261,30490,|n</v>
      </c>
      <c r="F1846" s="5" t="str" cm="1">
        <f t="array" ref="F1846">_xlfn._xlws.FILTER(_xlfn.UNIQUE(options!C1846:C1855),_xlfn.UNIQUE(options!C1846:C1855)&lt;&gt;"","")</f>
        <v/>
      </c>
    </row>
    <row r="1847" spans="2:6">
      <c r="B1847" t="str">
        <v>1846,Nissan,Xterra,2013,regular unleaded,MANUAL,261,29440,|n</v>
      </c>
      <c r="F1847" s="5" t="str" cm="1">
        <f t="array" ref="F1847">_xlfn._xlws.FILTER(_xlfn.UNIQUE(options!C1847:C1856),_xlfn.UNIQUE(options!C1847:C1856)&lt;&gt;"","")</f>
        <v/>
      </c>
    </row>
    <row r="1848" spans="2:6">
      <c r="B1848" t="str">
        <v>1847,Nissan,Xterra,2014,regular unleaded,AUTOMATIC,261,31370,|n</v>
      </c>
      <c r="F1848" s="5" t="str" cm="1">
        <f t="array" ref="F1848">_xlfn._xlws.FILTER(_xlfn.UNIQUE(options!C1848:C1857),_xlfn.UNIQUE(options!C1848:C1857)&lt;&gt;"","")</f>
        <v/>
      </c>
    </row>
    <row r="1849" spans="2:6">
      <c r="B1849" t="str">
        <v>1848,Nissan,Xterra,2014,regular unleaded,MANUAL,261,30320,|n</v>
      </c>
      <c r="F1849" s="5" t="str" cm="1">
        <f t="array" ref="F1849">_xlfn._xlws.FILTER(_xlfn.UNIQUE(options!C1849:C1858),_xlfn.UNIQUE(options!C1849:C1858)&lt;&gt;"","")</f>
        <v/>
      </c>
    </row>
    <row r="1850" spans="2:6">
      <c r="B1850" t="str">
        <v>1849,Nissan,Xterra,2015,regular unleaded,AUTOMATIC,261,31640,|n</v>
      </c>
      <c r="F1850" s="5" t="str" cm="1">
        <f t="array" ref="F1850">_xlfn._xlws.FILTER(_xlfn.UNIQUE(options!C1850:C1859),_xlfn.UNIQUE(options!C1850:C1859)&lt;&gt;"","")</f>
        <v/>
      </c>
    </row>
    <row r="1851" spans="2:6">
      <c r="B1851" t="str">
        <v>1850,Nissan,Xterra,2015,regular unleaded,MANUAL,261,30590,|n</v>
      </c>
      <c r="F1851" s="5" t="str" cm="1">
        <f t="array" ref="F1851">_xlfn._xlws.FILTER(_xlfn.UNIQUE(options!C1851:C1860),_xlfn.UNIQUE(options!C1851:C1860)&lt;&gt;"","")</f>
        <v/>
      </c>
    </row>
    <row r="1852" spans="2:6">
      <c r="B1852" t="str">
        <v>1851,Pontiac,Aztek,2005,regular unleaded,AUTOMATIC,185,24445,|n</v>
      </c>
      <c r="F1852" s="5" t="str" cm="1">
        <f t="array" ref="F1852">_xlfn._xlws.FILTER(_xlfn.UNIQUE(options!C1852:C1861),_xlfn.UNIQUE(options!C1852:C1861)&lt;&gt;"","")</f>
        <v/>
      </c>
    </row>
    <row r="1853" spans="2:6">
      <c r="B1853" t="str">
        <v>1852,Pontiac,Bonneville,2005,premium unleaded (required),AUTOMATIC,275,35585,|n</v>
      </c>
      <c r="F1853" s="5" t="str" cm="1">
        <f t="array" ref="F1853">_xlfn._xlws.FILTER(_xlfn.UNIQUE(options!C1853:C1862),_xlfn.UNIQUE(options!C1853:C1862)&lt;&gt;"","")</f>
        <v/>
      </c>
    </row>
    <row r="1854" spans="2:6">
      <c r="B1854" t="str">
        <v>1853,Pontiac,Bonneville,2005,regular unleaded,AUTOMATIC,205,30350,|n</v>
      </c>
      <c r="F1854" s="5" t="str" cm="1">
        <f t="array" ref="F1854">_xlfn._xlws.FILTER(_xlfn.UNIQUE(options!C1854:C1863),_xlfn.UNIQUE(options!C1854:C1863)&lt;&gt;"","")</f>
        <v/>
      </c>
    </row>
    <row r="1855" spans="2:6">
      <c r="B1855" t="str">
        <v>1854,Pontiac,G3,2009,regular unleaded,MANUAL,106,14335,|n</v>
      </c>
      <c r="F1855" s="5" t="str" cm="1">
        <f t="array" ref="F1855">_xlfn._xlws.FILTER(_xlfn.UNIQUE(options!C1855:C1864),_xlfn.UNIQUE(options!C1855:C1864)&lt;&gt;"","")</f>
        <v/>
      </c>
    </row>
    <row r="1856" spans="2:6">
      <c r="B1856" t="str">
        <v>1855,Pontiac,G5,2007,regular unleaded,MANUAL,173,18425,|n</v>
      </c>
      <c r="F1856" s="5" t="str" cm="1">
        <f t="array" ref="F1856">_xlfn._xlws.FILTER(_xlfn.UNIQUE(options!C1856:C1865),_xlfn.UNIQUE(options!C1856:C1865)&lt;&gt;"","")</f>
        <v/>
      </c>
    </row>
    <row r="1857" spans="2:6">
      <c r="B1857" t="str">
        <v>1856,Pontiac,G5,2008,regular unleaded,MANUAL,171,19850,1855</v>
      </c>
      <c r="F1857" s="5" t="str" cm="1">
        <f t="array" ref="F1857">_xlfn._xlws.FILTER(_xlfn.UNIQUE(options!C1857:C1866),_xlfn.UNIQUE(options!C1857:C1866)&lt;&gt;"","")</f>
        <v/>
      </c>
    </row>
    <row r="1858" spans="2:6">
      <c r="B1858" t="str">
        <v>1857,Pontiac,G5,2009,regular unleaded,MANUAL,155,20280,1856</v>
      </c>
      <c r="F1858" s="5" t="str" cm="1">
        <f t="array" ref="F1858">_xlfn._xlws.FILTER(_xlfn.UNIQUE(options!C1858:C1867),_xlfn.UNIQUE(options!C1858:C1867)&lt;&gt;"","")</f>
        <v/>
      </c>
    </row>
    <row r="1859" spans="2:6">
      <c r="B1859" t="str">
        <v>1858,Pontiac,G6,2008,regular unleaded,AUTOMATIC,217,30210,|n</v>
      </c>
      <c r="F1859" s="5" t="str" cm="1">
        <f t="array" ref="F1859">_xlfn._xlws.FILTER(_xlfn.UNIQUE(options!C1859:C1868),_xlfn.UNIQUE(options!C1859:C1868)&lt;&gt;"","")</f>
        <v/>
      </c>
    </row>
    <row r="1860" spans="2:6">
      <c r="B1860" t="str">
        <v>1859,Pontiac,G6,2009,flex-fuel (unleaded/E85),AUTOMATIC,219,24710,|n</v>
      </c>
      <c r="F1860" s="5" t="str" cm="1">
        <f t="array" ref="F1860">_xlfn._xlws.FILTER(_xlfn.UNIQUE(options!C1860:C1869),_xlfn.UNIQUE(options!C1860:C1869)&lt;&gt;"","")</f>
        <v/>
      </c>
    </row>
    <row r="1861" spans="2:6">
      <c r="B1861" t="str">
        <v>1860,Pontiac,G6,2009,regular unleaded,AUTOMATIC,217,32300,|n</v>
      </c>
      <c r="F1861" s="5" t="str" cm="1">
        <f t="array" ref="F1861">_xlfn._xlws.FILTER(_xlfn.UNIQUE(options!C1861:C1870),_xlfn.UNIQUE(options!C1861:C1870)&lt;&gt;"","")</f>
        <v/>
      </c>
    </row>
    <row r="1862" spans="2:6">
      <c r="B1862" t="str">
        <v>1861,Pontiac,G6,2010,regular unleaded,AUTOMATIC,164,21275,1860</v>
      </c>
      <c r="F1862" s="5" t="str" cm="1">
        <f t="array" ref="F1862">_xlfn._xlws.FILTER(_xlfn.UNIQUE(options!C1862:C1871),_xlfn.UNIQUE(options!C1862:C1871)&lt;&gt;"","")</f>
        <v/>
      </c>
    </row>
    <row r="1863" spans="2:6">
      <c r="B1863" t="str">
        <v>1862,Pontiac,G8,2008,regular unleaded,AUTOMATIC,361,29310,|n</v>
      </c>
      <c r="F1863" s="5" t="str" cm="1">
        <f t="array" ref="F1863">_xlfn._xlws.FILTER(_xlfn.UNIQUE(options!C1863:C1872),_xlfn.UNIQUE(options!C1863:C1872)&lt;&gt;"","")</f>
        <v/>
      </c>
    </row>
    <row r="1864" spans="2:6">
      <c r="B1864" t="str">
        <v>1863,Pontiac,G8,2009,premium unleaded (recommended),AUTOMATIC,415,37610,|n</v>
      </c>
      <c r="F1864" s="5" t="str" cm="1">
        <f t="array" ref="F1864">_xlfn._xlws.FILTER(_xlfn.UNIQUE(options!C1864:C1873),_xlfn.UNIQUE(options!C1864:C1873)&lt;&gt;"","")</f>
        <v/>
      </c>
    </row>
    <row r="1865" spans="2:6">
      <c r="B1865" t="str">
        <v>1864,Pontiac,G8,2009,regular unleaded,AUTOMATIC,355,31755,|n</v>
      </c>
      <c r="F1865" s="5" t="str" cm="1">
        <f t="array" ref="F1865">_xlfn._xlws.FILTER(_xlfn.UNIQUE(options!C1865:C1874),_xlfn.UNIQUE(options!C1865:C1874)&lt;&gt;"","")</f>
        <v/>
      </c>
    </row>
    <row r="1866" spans="2:6">
      <c r="B1866" t="str">
        <v>1865,Pontiac,Grand Am,2005,regular unleaded,AUTOMATIC,175,23750,|n</v>
      </c>
      <c r="F1866" s="5" t="str" cm="1">
        <f t="array" ref="F1866">_xlfn._xlws.FILTER(_xlfn.UNIQUE(options!C1866:C1875),_xlfn.UNIQUE(options!C1866:C1875)&lt;&gt;"","")</f>
        <v/>
      </c>
    </row>
    <row r="1867" spans="2:6">
      <c r="B1867" t="str">
        <v>1866,Pontiac,Grand Prix,2006,regular unleaded,AUTOMATIC,303,27330,|n</v>
      </c>
      <c r="F1867" s="5" t="str" cm="1">
        <f t="array" ref="F1867">_xlfn._xlws.FILTER(_xlfn.UNIQUE(options!C1867:C1876),_xlfn.UNIQUE(options!C1867:C1876)&lt;&gt;"","")</f>
        <v/>
      </c>
    </row>
    <row r="1868" spans="2:6">
      <c r="B1868" t="str">
        <v>1867,Pontiac,Grand Prix,2007,regular unleaded,AUTOMATIC,303,28815,1866</v>
      </c>
      <c r="F1868" s="5" t="str" cm="1">
        <f t="array" ref="F1868">_xlfn._xlws.FILTER(_xlfn.UNIQUE(options!C1868:C1877),_xlfn.UNIQUE(options!C1868:C1877)&lt;&gt;"","")</f>
        <v/>
      </c>
    </row>
    <row r="1869" spans="2:6">
      <c r="B1869" t="str">
        <v>1868,Pontiac,Grand Prix,2008,regular unleaded,AUTOMATIC,303,29325,1867</v>
      </c>
      <c r="F1869" s="5" t="str" cm="1">
        <f t="array" ref="F1869">_xlfn._xlws.FILTER(_xlfn.UNIQUE(options!C1869:C1878),_xlfn.UNIQUE(options!C1869:C1878)&lt;&gt;"","")</f>
        <v/>
      </c>
    </row>
    <row r="1870" spans="2:6">
      <c r="B1870" t="str">
        <v>1869,Pontiac,GTO,2005,premium unleaded (required),AUTOMATIC,400,32295,|n</v>
      </c>
      <c r="F1870" s="5" t="str" cm="1">
        <f t="array" ref="F1870">_xlfn._xlws.FILTER(_xlfn.UNIQUE(options!C1870:C1879),_xlfn.UNIQUE(options!C1870:C1879)&lt;&gt;"","")</f>
        <v/>
      </c>
    </row>
    <row r="1871" spans="2:6">
      <c r="B1871" t="str">
        <v>1870,Pontiac,GTO,2006,premium unleaded (required),AUTOMATIC,400,31290,1869</v>
      </c>
      <c r="F1871" s="5" t="str" cm="1">
        <f t="array" ref="F1871">_xlfn._xlws.FILTER(_xlfn.UNIQUE(options!C1871:C1880),_xlfn.UNIQUE(options!C1871:C1880)&lt;&gt;"","")</f>
        <v/>
      </c>
    </row>
    <row r="1872" spans="2:6">
      <c r="B1872" t="str">
        <v>1871,Pontiac,Montana,2005,regular unleaded,AUTOMATIC,185,30420,|n</v>
      </c>
      <c r="F1872" s="5" t="str" cm="1">
        <f t="array" ref="F1872">_xlfn._xlws.FILTER(_xlfn.UNIQUE(options!C1872:C1881),_xlfn.UNIQUE(options!C1872:C1881)&lt;&gt;"","")</f>
        <v/>
      </c>
    </row>
    <row r="1873" spans="2:6">
      <c r="B1873" t="str">
        <v>1872,Pontiac,Montana SV6,2006,regular unleaded,AUTOMATIC,196,27750,|n</v>
      </c>
      <c r="F1873" s="5" t="str" cm="1">
        <f t="array" ref="F1873">_xlfn._xlws.FILTER(_xlfn.UNIQUE(options!C1873:C1882),_xlfn.UNIQUE(options!C1873:C1882)&lt;&gt;"","")</f>
        <v/>
      </c>
    </row>
    <row r="1874" spans="2:6">
      <c r="B1874" t="str">
        <v>1873,Pontiac,Solstice,2007,premium unleaded (required),MANUAL,260,26515,|n</v>
      </c>
      <c r="F1874" s="5" t="str" cm="1">
        <f t="array" ref="F1874">_xlfn._xlws.FILTER(_xlfn.UNIQUE(options!C1874:C1883),_xlfn.UNIQUE(options!C1874:C1883)&lt;&gt;"","")</f>
        <v/>
      </c>
    </row>
    <row r="1875" spans="2:6">
      <c r="B1875" t="str">
        <v>1874,Pontiac,Solstice,2007,regular unleaded,MANUAL,177,21515,|n</v>
      </c>
      <c r="F1875" s="5" t="str" cm="1">
        <f t="array" ref="F1875">_xlfn._xlws.FILTER(_xlfn.UNIQUE(options!C1875:C1884),_xlfn.UNIQUE(options!C1875:C1884)&lt;&gt;"","")</f>
        <v/>
      </c>
    </row>
    <row r="1876" spans="2:6">
      <c r="B1876" t="str">
        <v>1875,Pontiac,Solstice,2008,premium unleaded (required),MANUAL,260,31750,|n</v>
      </c>
      <c r="F1876" s="5" t="str" cm="1">
        <f t="array" ref="F1876">_xlfn._xlws.FILTER(_xlfn.UNIQUE(options!C1876:C1885),_xlfn.UNIQUE(options!C1876:C1885)&lt;&gt;"","")</f>
        <v/>
      </c>
    </row>
    <row r="1877" spans="2:6">
      <c r="B1877" t="str">
        <v>1876,Pontiac,Solstice,2008,regular unleaded,MANUAL,173,28400,|n</v>
      </c>
      <c r="F1877" s="5" t="str" cm="1">
        <f t="array" ref="F1877">_xlfn._xlws.FILTER(_xlfn.UNIQUE(options!C1877:C1886),_xlfn.UNIQUE(options!C1877:C1886)&lt;&gt;"","")</f>
        <v/>
      </c>
    </row>
    <row r="1878" spans="2:6">
      <c r="B1878" t="str">
        <v>1877,Pontiac,Solstice,2009,premium unleaded (recommended),MANUAL,260,30375,|n</v>
      </c>
      <c r="F1878" s="5" t="str" cm="1">
        <f t="array" ref="F1878">_xlfn._xlws.FILTER(_xlfn.UNIQUE(options!C1878:C1887),_xlfn.UNIQUE(options!C1878:C1887)&lt;&gt;"","")</f>
        <v/>
      </c>
    </row>
    <row r="1879" spans="2:6">
      <c r="B1879" t="str">
        <v>1878,Pontiac,Sunfire,2005,regular unleaded,MANUAL,140,15205,|n</v>
      </c>
      <c r="F1879" s="5" t="str" cm="1">
        <f t="array" ref="F1879">_xlfn._xlws.FILTER(_xlfn.UNIQUE(options!C1879:C1888),_xlfn.UNIQUE(options!C1879:C1888)&lt;&gt;"","")</f>
        <v/>
      </c>
    </row>
    <row r="1880" spans="2:6">
      <c r="B1880" t="str">
        <v>1879,Pontiac,Torrent,2007,regular unleaded,AUTOMATIC,185,23965,|n</v>
      </c>
      <c r="F1880" s="5" t="str" cm="1">
        <f t="array" ref="F1880">_xlfn._xlws.FILTER(_xlfn.UNIQUE(options!C1880:C1889),_xlfn.UNIQUE(options!C1880:C1889)&lt;&gt;"","")</f>
        <v/>
      </c>
    </row>
    <row r="1881" spans="2:6">
      <c r="B1881" t="str">
        <v>1880,Pontiac,Torrent,2008,regular unleaded,AUTOMATIC,264,29745,1879</v>
      </c>
      <c r="F1881" s="5" t="str" cm="1">
        <f t="array" ref="F1881">_xlfn._xlws.FILTER(_xlfn.UNIQUE(options!C1881:C1890),_xlfn.UNIQUE(options!C1881:C1890)&lt;&gt;"","")</f>
        <v/>
      </c>
    </row>
    <row r="1882" spans="2:6">
      <c r="B1882" t="str">
        <v>1881,Pontiac,Torrent,2009,regular unleaded,AUTOMATIC,264,31415,1880</v>
      </c>
      <c r="F1882" s="5" t="str" cm="1">
        <f t="array" ref="F1882">_xlfn._xlws.FILTER(_xlfn.UNIQUE(options!C1882:C1891),_xlfn.UNIQUE(options!C1882:C1891)&lt;&gt;"","")</f>
        <v/>
      </c>
    </row>
    <row r="1883" spans="2:6">
      <c r="B1883" t="str">
        <v>1882,Pontiac,Vibe,2008,regular unleaded,MANUAL,126,16855,|n</v>
      </c>
      <c r="F1883" s="5" t="str" cm="1">
        <f t="array" ref="F1883">_xlfn._xlws.FILTER(_xlfn.UNIQUE(options!C1883:C1892),_xlfn.UNIQUE(options!C1883:C1892)&lt;&gt;"","")</f>
        <v/>
      </c>
    </row>
    <row r="1884" spans="2:6">
      <c r="B1884" t="str">
        <v>1883,Pontiac,Vibe,2009,regular unleaded,AUTOMATIC,158,20475,|n</v>
      </c>
      <c r="F1884" s="5" t="str" cm="1">
        <f t="array" ref="F1884">_xlfn._xlws.FILTER(_xlfn.UNIQUE(options!C1884:C1893),_xlfn.UNIQUE(options!C1884:C1893)&lt;&gt;"","")</f>
        <v/>
      </c>
    </row>
    <row r="1885" spans="2:6">
      <c r="B1885" t="str">
        <v>1884,Pontiac,Vibe,2009,regular unleaded,MANUAL,158,20875,|n</v>
      </c>
      <c r="F1885" s="5" t="str" cm="1">
        <f t="array" ref="F1885">_xlfn._xlws.FILTER(_xlfn.UNIQUE(options!C1885:C1894),_xlfn.UNIQUE(options!C1885:C1894)&lt;&gt;"","")</f>
        <v/>
      </c>
    </row>
    <row r="1886" spans="2:6">
      <c r="B1886" t="str">
        <v>1885,Pontiac,Vibe,2010,regular unleaded,AUTOMATIC,158,20275,|n</v>
      </c>
      <c r="F1886" s="5" t="str" cm="1">
        <f t="array" ref="F1886">_xlfn._xlws.FILTER(_xlfn.UNIQUE(options!C1886:C1895),_xlfn.UNIQUE(options!C1886:C1895)&lt;&gt;"","")</f>
        <v/>
      </c>
    </row>
    <row r="1887" spans="2:6">
      <c r="B1887" t="str">
        <v>1886,Pontiac,Vibe,2010,regular unleaded,MANUAL,158,20875,|n</v>
      </c>
      <c r="F1887" s="5" t="str" cm="1">
        <f t="array" ref="F1887">_xlfn._xlws.FILTER(_xlfn.UNIQUE(options!C1887:C1896),_xlfn.UNIQUE(options!C1887:C1896)&lt;&gt;"","")</f>
        <v/>
      </c>
    </row>
    <row r="1888" spans="2:6">
      <c r="B1888" t="str">
        <v>1887,Porsche,911,2015,premium unleaded (required),AUTOMATED_MANUAL,560,194600,|n</v>
      </c>
      <c r="F1888" s="5" t="str" cm="1">
        <f t="array" ref="F1888">_xlfn._xlws.FILTER(_xlfn.UNIQUE(options!C1888:C1897),_xlfn.UNIQUE(options!C1888:C1897)&lt;&gt;"","")</f>
        <v/>
      </c>
    </row>
    <row r="1889" spans="2:6">
      <c r="B1889" t="str">
        <v>1888,Porsche,911,2015,premium unleaded (required),MANUAL,430,132800,|n</v>
      </c>
      <c r="F1889" s="5" t="str" cm="1">
        <f t="array" ref="F1889">_xlfn._xlws.FILTER(_xlfn.UNIQUE(options!C1889:C1898),_xlfn.UNIQUE(options!C1889:C1898)&lt;&gt;"","")</f>
        <v/>
      </c>
    </row>
    <row r="1890" spans="2:6">
      <c r="B1890" t="str">
        <v>1889,Porsche,911,2016,premium unleaded (required),AUTOMATED_MANUAL,560,194600,|n</v>
      </c>
      <c r="F1890" s="5" t="str" cm="1">
        <f t="array" ref="F1890">_xlfn._xlws.FILTER(_xlfn.UNIQUE(options!C1890:C1899),_xlfn.UNIQUE(options!C1890:C1899)&lt;&gt;"","")</f>
        <v/>
      </c>
    </row>
    <row r="1891" spans="2:6">
      <c r="B1891" t="str">
        <v>1890,Porsche,911,2016,premium unleaded (required),MANUAL,430,132800,|n</v>
      </c>
      <c r="F1891" s="5" t="str" cm="1">
        <f t="array" ref="F1891">_xlfn._xlws.FILTER(_xlfn.UNIQUE(options!C1891:C1900),_xlfn.UNIQUE(options!C1891:C1900)&lt;&gt;"","")</f>
        <v/>
      </c>
    </row>
    <row r="1892" spans="2:6">
      <c r="B1892" t="str">
        <v>1891,Porsche,911,2017,premium unleaded (required),AUTOMATED_MANUAL,580,200400,|n</v>
      </c>
      <c r="F1892" s="5" t="str" cm="1">
        <f t="array" ref="F1892">_xlfn._xlws.FILTER(_xlfn.UNIQUE(options!C1892:C1901),_xlfn.UNIQUE(options!C1892:C1901)&lt;&gt;"","")</f>
        <v/>
      </c>
    </row>
    <row r="1893" spans="2:6">
      <c r="B1893" t="str">
        <v>1892,Porsche,911,2017,premium unleaded (required),MANUAL,420,122600,|n</v>
      </c>
      <c r="F1893" s="5" t="str" cm="1">
        <f t="array" ref="F1893">_xlfn._xlws.FILTER(_xlfn.UNIQUE(options!C1893:C1902),_xlfn.UNIQUE(options!C1893:C1902)&lt;&gt;"","")</f>
        <v/>
      </c>
    </row>
    <row r="1894" spans="2:6">
      <c r="B1894" t="str">
        <v>1893,Porsche,718 Cayman,2017,premium unleaded (required),MANUAL,350,66300,|n</v>
      </c>
      <c r="F1894" s="5" t="str" cm="1">
        <f t="array" ref="F1894">_xlfn._xlws.FILTER(_xlfn.UNIQUE(options!C1894:C1903),_xlfn.UNIQUE(options!C1894:C1903)&lt;&gt;"","")</f>
        <v/>
      </c>
    </row>
    <row r="1895" spans="2:6">
      <c r="B1895" t="str">
        <v>1894,Porsche,Boxster,2014,premium unleaded (required),MANUAL,315,62100,|n</v>
      </c>
      <c r="F1895" s="5" t="str" cm="1">
        <f t="array" ref="F1895">_xlfn._xlws.FILTER(_xlfn.UNIQUE(options!C1895:C1904),_xlfn.UNIQUE(options!C1895:C1904)&lt;&gt;"","")</f>
        <v/>
      </c>
    </row>
    <row r="1896" spans="2:6">
      <c r="B1896" t="str">
        <v>1895,Porsche,Boxster,2015,premium unleaded (required),MANUAL,330,73500,1894</v>
      </c>
      <c r="F1896" s="5" t="str" cm="1">
        <f t="array" ref="F1896">_xlfn._xlws.FILTER(_xlfn.UNIQUE(options!C1896:C1905),_xlfn.UNIQUE(options!C1896:C1905)&lt;&gt;"","")</f>
        <v/>
      </c>
    </row>
    <row r="1897" spans="2:6">
      <c r="B1897" t="str">
        <v>1896,Porsche,Boxster,2016,premium unleaded (required),MANUAL,330,74600,1895</v>
      </c>
      <c r="F1897" s="5" t="str" cm="1">
        <f t="array" ref="F1897">_xlfn._xlws.FILTER(_xlfn.UNIQUE(options!C1897:C1906),_xlfn.UNIQUE(options!C1897:C1906)&lt;&gt;"","")</f>
        <v/>
      </c>
    </row>
    <row r="1898" spans="2:6">
      <c r="B1898" t="str">
        <v>1897,Porsche,Carrera GT,2005,premium unleaded (required),MANUAL,605,440000,|n</v>
      </c>
      <c r="F1898" s="5" t="str" cm="1">
        <f t="array" ref="F1898">_xlfn._xlws.FILTER(_xlfn.UNIQUE(options!C1898:C1907),_xlfn.UNIQUE(options!C1898:C1907)&lt;&gt;"","")</f>
        <v/>
      </c>
    </row>
    <row r="1899" spans="2:6">
      <c r="B1899" t="str">
        <v>1898,Porsche,Cayenne,2015,diesel,AUTOMATIC,240,61700,|n</v>
      </c>
      <c r="F1899" s="5" t="str" cm="1">
        <f t="array" ref="F1899">_xlfn._xlws.FILTER(_xlfn.UNIQUE(options!C1899:C1908),_xlfn.UNIQUE(options!C1899:C1908)&lt;&gt;"","")</f>
        <v/>
      </c>
    </row>
    <row r="1900" spans="2:6">
      <c r="B1900" t="str">
        <v>1899,Porsche,Cayenne,2015,premium unleaded (required),AUTOMATIC,520,113600,|n</v>
      </c>
      <c r="F1900" s="5" t="str" cm="1">
        <f t="array" ref="F1900">_xlfn._xlws.FILTER(_xlfn.UNIQUE(options!C1900:C1909),_xlfn.UNIQUE(options!C1900:C1909)&lt;&gt;"","")</f>
        <v/>
      </c>
    </row>
    <row r="1901" spans="2:6">
      <c r="B1901" t="str">
        <v>1900,Porsche,Cayenne,2016,diesel,AUTOMATIC,240,62300,|n</v>
      </c>
      <c r="F1901" s="5" t="str" cm="1">
        <f t="array" ref="F1901">_xlfn._xlws.FILTER(_xlfn.UNIQUE(options!C1901:C1910),_xlfn.UNIQUE(options!C1901:C1910)&lt;&gt;"","")</f>
        <v/>
      </c>
    </row>
    <row r="1902" spans="2:6">
      <c r="B1902" t="str">
        <v>1901,Porsche,Cayenne,2016,premium unleaded (required),AUTOMATIC,570,157300,|n</v>
      </c>
      <c r="F1902" s="5" t="str" cm="1">
        <f t="array" ref="F1902">_xlfn._xlws.FILTER(_xlfn.UNIQUE(options!C1902:C1911),_xlfn.UNIQUE(options!C1902:C1911)&lt;&gt;"","")</f>
        <v/>
      </c>
    </row>
    <row r="1903" spans="2:6">
      <c r="B1903" t="str">
        <v>1902,Porsche,Cayenne,2017,premium unleaded (required),AUTOMATIC,570,159600,1901</v>
      </c>
      <c r="F1903" s="5" t="str" cm="1">
        <f t="array" ref="F1903">_xlfn._xlws.FILTER(_xlfn.UNIQUE(options!C1903:C1912),_xlfn.UNIQUE(options!C1903:C1912)&lt;&gt;"","")</f>
        <v/>
      </c>
    </row>
    <row r="1904" spans="2:6">
      <c r="B1904" t="str">
        <v>1903,Porsche,Cayman,2014,premium unleaded (required),MANUAL,325,63800,|n</v>
      </c>
      <c r="F1904" s="5" t="str" cm="1">
        <f t="array" ref="F1904">_xlfn._xlws.FILTER(_xlfn.UNIQUE(options!C1904:C1913),_xlfn.UNIQUE(options!C1904:C1913)&lt;&gt;"","")</f>
        <v/>
      </c>
    </row>
    <row r="1905" spans="2:6">
      <c r="B1905" t="str">
        <v>1904,Porsche,Cayman,2015,premium unleaded (required),MANUAL,340,75200,1903</v>
      </c>
      <c r="F1905" s="5" t="str" cm="1">
        <f t="array" ref="F1905">_xlfn._xlws.FILTER(_xlfn.UNIQUE(options!C1905:C1914),_xlfn.UNIQUE(options!C1905:C1914)&lt;&gt;"","")</f>
        <v/>
      </c>
    </row>
    <row r="1906" spans="2:6">
      <c r="B1906" t="str">
        <v>1905,Porsche,Cayman,2016,premium unleaded (required),MANUAL,340,75200,1904</v>
      </c>
      <c r="F1906" s="5" t="str" cm="1">
        <f t="array" ref="F1906">_xlfn._xlws.FILTER(_xlfn.UNIQUE(options!C1906:C1915),_xlfn.UNIQUE(options!C1906:C1915)&lt;&gt;"","")</f>
        <v/>
      </c>
    </row>
    <row r="1907" spans="2:6">
      <c r="B1907" t="str">
        <v>1906,Porsche,Cayman S,2006,premium unleaded (required),MANUAL,295,58900,|n</v>
      </c>
      <c r="F1907" s="5" t="str" cm="1">
        <f t="array" ref="F1907">_xlfn._xlws.FILTER(_xlfn.UNIQUE(options!C1907:C1916),_xlfn.UNIQUE(options!C1907:C1916)&lt;&gt;"","")</f>
        <v/>
      </c>
    </row>
    <row r="1908" spans="2:6">
      <c r="B1908" t="str">
        <v>1907,Porsche,Macan,2015,premium unleaded (required),AUTOMATED_MANUAL,400,72300,|n</v>
      </c>
      <c r="F1908" s="5" t="str" cm="1">
        <f t="array" ref="F1908">_xlfn._xlws.FILTER(_xlfn.UNIQUE(options!C1908:C1917),_xlfn.UNIQUE(options!C1908:C1917)&lt;&gt;"","")</f>
        <v/>
      </c>
    </row>
    <row r="1909" spans="2:6">
      <c r="B1909" t="str">
        <v>1908,Porsche,Macan,2016,premium unleaded (required),AUTOMATED_MANUAL,400,73900,1907</v>
      </c>
      <c r="F1909" s="5" t="str" cm="1">
        <f t="array" ref="F1909">_xlfn._xlws.FILTER(_xlfn.UNIQUE(options!C1909:C1918),_xlfn.UNIQUE(options!C1909:C1918)&lt;&gt;"","")</f>
        <v/>
      </c>
    </row>
    <row r="1910" spans="2:6">
      <c r="B1910" t="str">
        <v>1909,Porsche,Macan,2017,premium unleaded (required),AUTOMATED_MANUAL,400,76000,1908</v>
      </c>
      <c r="F1910" s="5" t="str" cm="1">
        <f t="array" ref="F1910">_xlfn._xlws.FILTER(_xlfn.UNIQUE(options!C1910:C1919),_xlfn.UNIQUE(options!C1910:C1919)&lt;&gt;"","")</f>
        <v/>
      </c>
    </row>
    <row r="1911" spans="2:6">
      <c r="B1911" t="str">
        <v>1910,Porsche,Panamera,2015,premium unleaded (required),AUTOMATED_MANUAL,570,200500,|n</v>
      </c>
      <c r="F1911" s="5" t="str" cm="1">
        <f t="array" ref="F1911">_xlfn._xlws.FILTER(_xlfn.UNIQUE(options!C1911:C1920),_xlfn.UNIQUE(options!C1911:C1920)&lt;&gt;"","")</f>
        <v/>
      </c>
    </row>
    <row r="1912" spans="2:6">
      <c r="B1912" t="str">
        <v>1911,Porsche,Panamera,2016,premium unleaded (required),AUTOMATED_MANUAL,570,200500,1910</v>
      </c>
      <c r="F1912" s="5" t="str" cm="1">
        <f t="array" ref="F1912">_xlfn._xlws.FILTER(_xlfn.UNIQUE(options!C1912:C1921),_xlfn.UNIQUE(options!C1912:C1921)&lt;&gt;"","")</f>
        <v/>
      </c>
    </row>
    <row r="1913" spans="2:6">
      <c r="B1913" t="str">
        <v>1912,Rolls-Royce,Dawn,2016,premium unleaded (required),AUTOMATIC,563,335000,|n</v>
      </c>
      <c r="F1913" s="5" t="str" cm="1">
        <f t="array" ref="F1913">_xlfn._xlws.FILTER(_xlfn.UNIQUE(options!C1913:C1922),_xlfn.UNIQUE(options!C1913:C1922)&lt;&gt;"","")</f>
        <v/>
      </c>
    </row>
    <row r="1914" spans="2:6">
      <c r="B1914" t="str">
        <v>1913,Rolls-Royce,Ghost,2012,premium unleaded (required),AUTOMATIC,563,290000,|n</v>
      </c>
      <c r="F1914" s="5" t="str" cm="1">
        <f t="array" ref="F1914">_xlfn._xlws.FILTER(_xlfn.UNIQUE(options!C1914:C1923),_xlfn.UNIQUE(options!C1914:C1923)&lt;&gt;"","")</f>
        <v/>
      </c>
    </row>
    <row r="1915" spans="2:6">
      <c r="B1915" t="str">
        <v>1914,Rolls-Royce,Ghost,2013,premium unleaded (required),AUTOMATIC,563,296000,1913</v>
      </c>
      <c r="F1915" s="5" t="str" cm="1">
        <f t="array" ref="F1915">_xlfn._xlws.FILTER(_xlfn.UNIQUE(options!C1915:C1924),_xlfn.UNIQUE(options!C1915:C1924)&lt;&gt;"","")</f>
        <v/>
      </c>
    </row>
    <row r="1916" spans="2:6">
      <c r="B1916" t="str">
        <v>1915,Rolls-Royce,Ghost,2014,premium unleaded (required),AUTOMATIC,563,303300,1914</v>
      </c>
      <c r="F1916" s="5" t="str" cm="1">
        <f t="array" ref="F1916">_xlfn._xlws.FILTER(_xlfn.UNIQUE(options!C1916:C1925),_xlfn.UNIQUE(options!C1916:C1925)&lt;&gt;"","")</f>
        <v/>
      </c>
    </row>
    <row r="1917" spans="2:6">
      <c r="B1917" t="str">
        <v>1916,Rolls-Royce,Ghost Series II,2015,premium unleaded (required),AUTOMATIC,563,319400,|n</v>
      </c>
      <c r="F1917" s="5" t="str" cm="1">
        <f t="array" ref="F1917">_xlfn._xlws.FILTER(_xlfn.UNIQUE(options!C1917:C1926),_xlfn.UNIQUE(options!C1917:C1926)&lt;&gt;"","")</f>
        <v/>
      </c>
    </row>
    <row r="1918" spans="2:6">
      <c r="B1918" t="str">
        <v>1917,Rolls-Royce,Ghost Series II,2016,premium unleaded (required),AUTOMATIC,563,329325,1916</v>
      </c>
      <c r="F1918" s="5" t="str" cm="1">
        <f t="array" ref="F1918">_xlfn._xlws.FILTER(_xlfn.UNIQUE(options!C1918:C1927),_xlfn.UNIQUE(options!C1918:C1927)&lt;&gt;"","")</f>
        <v/>
      </c>
    </row>
    <row r="1919" spans="2:6">
      <c r="B1919" t="str">
        <v>1918,Rolls-Royce,Phantom,2014,premium unleaded (required),AUTOMATIC,453,474990,|n</v>
      </c>
      <c r="F1919" s="5" t="str" cm="1">
        <f t="array" ref="F1919">_xlfn._xlws.FILTER(_xlfn.UNIQUE(options!C1919:C1928),_xlfn.UNIQUE(options!C1919:C1928)&lt;&gt;"","")</f>
        <v/>
      </c>
    </row>
    <row r="1920" spans="2:6">
      <c r="B1920" t="str">
        <v>1919,Rolls-Royce,Phantom,2015,premium unleaded (required),AUTOMATIC,453,480175,1918</v>
      </c>
      <c r="F1920" s="5" t="str" cm="1">
        <f t="array" ref="F1920">_xlfn._xlws.FILTER(_xlfn.UNIQUE(options!C1920:C1929),_xlfn.UNIQUE(options!C1920:C1929)&lt;&gt;"","")</f>
        <v/>
      </c>
    </row>
    <row r="1921" spans="2:6">
      <c r="B1921" t="str">
        <v>1920,Rolls-Royce,Phantom,2016,premium unleaded (required),AUTOMATIC,453,492425,1919</v>
      </c>
      <c r="F1921" s="5" t="str" cm="1">
        <f t="array" ref="F1921">_xlfn._xlws.FILTER(_xlfn.UNIQUE(options!C1921:C1930),_xlfn.UNIQUE(options!C1921:C1930)&lt;&gt;"","")</f>
        <v/>
      </c>
    </row>
    <row r="1922" spans="2:6">
      <c r="B1922" t="str">
        <v>1921,Rolls-Royce,Phantom Coupe,2014,premium unleaded (required),AUTOMATIC,453,433550,|n</v>
      </c>
      <c r="F1922" s="5" t="str" cm="1">
        <f t="array" ref="F1922">_xlfn._xlws.FILTER(_xlfn.UNIQUE(options!C1922:C1931),_xlfn.UNIQUE(options!C1922:C1931)&lt;&gt;"","")</f>
        <v/>
      </c>
    </row>
    <row r="1923" spans="2:6">
      <c r="B1923" t="str">
        <v>1922,Rolls-Royce,Phantom Coupe,2015,premium unleaded (required),AUTOMATIC,453,438325,1921</v>
      </c>
      <c r="F1923" s="5" t="str" cm="1">
        <f t="array" ref="F1923">_xlfn._xlws.FILTER(_xlfn.UNIQUE(options!C1923:C1932),_xlfn.UNIQUE(options!C1923:C1932)&lt;&gt;"","")</f>
        <v/>
      </c>
    </row>
    <row r="1924" spans="2:6">
      <c r="B1924" t="str">
        <v>1923,Rolls-Royce,Phantom Coupe,2016,premium unleaded (required),AUTOMATIC,453,449525,1922</v>
      </c>
      <c r="F1924" s="5" t="str" cm="1">
        <f t="array" ref="F1924">_xlfn._xlws.FILTER(_xlfn.UNIQUE(options!C1924:C1933),_xlfn.UNIQUE(options!C1924:C1933)&lt;&gt;"","")</f>
        <v/>
      </c>
    </row>
    <row r="1925" spans="2:6">
      <c r="B1925" t="str">
        <v>1924,Rolls-Royce,Phantom Drophead Coupe,2014,premium unleaded (required),AUTOMATIC,453,474600,|n</v>
      </c>
      <c r="F1925" s="5" t="str" cm="1">
        <f t="array" ref="F1925">_xlfn._xlws.FILTER(_xlfn.UNIQUE(options!C1925:C1934),_xlfn.UNIQUE(options!C1925:C1934)&lt;&gt;"","")</f>
        <v/>
      </c>
    </row>
    <row r="1926" spans="2:6">
      <c r="B1926" t="str">
        <v>1925,Rolls-Royce,Phantom Drophead Coupe,2015,premium unleaded (required),AUTOMATIC,453,479775,1924</v>
      </c>
      <c r="F1926" s="5" t="str" cm="1">
        <f t="array" ref="F1926">_xlfn._xlws.FILTER(_xlfn.UNIQUE(options!C1926:C1935),_xlfn.UNIQUE(options!C1926:C1935)&lt;&gt;"","")</f>
        <v/>
      </c>
    </row>
    <row r="1927" spans="2:6">
      <c r="B1927" t="str">
        <v>1926,Rolls-Royce,Phantom Drophead Coupe,2016,premium unleaded (required),AUTOMATIC,453,492000,1925</v>
      </c>
      <c r="F1927" s="5" t="str" cm="1">
        <f t="array" ref="F1927">_xlfn._xlws.FILTER(_xlfn.UNIQUE(options!C1927:C1936),_xlfn.UNIQUE(options!C1927:C1936)&lt;&gt;"","")</f>
        <v/>
      </c>
    </row>
    <row r="1928" spans="2:6">
      <c r="B1928" t="str">
        <v>1927,Rolls-Royce,Wraith,2014,premium unleaded (required),AUTOMATIC,624,284900,|n</v>
      </c>
      <c r="F1928" s="5" t="str" cm="1">
        <f t="array" ref="F1928">_xlfn._xlws.FILTER(_xlfn.UNIQUE(options!C1928:C1937),_xlfn.UNIQUE(options!C1928:C1937)&lt;&gt;"","")</f>
        <v/>
      </c>
    </row>
    <row r="1929" spans="2:6">
      <c r="B1929" t="str">
        <v>1928,Rolls-Royce,Wraith,2015,premium unleaded (required),AUTOMATIC,624,294025,1927</v>
      </c>
      <c r="F1929" s="5" t="str" cm="1">
        <f t="array" ref="F1929">_xlfn._xlws.FILTER(_xlfn.UNIQUE(options!C1929:C1938),_xlfn.UNIQUE(options!C1929:C1938)&lt;&gt;"","")</f>
        <v/>
      </c>
    </row>
    <row r="1930" spans="2:6">
      <c r="B1930" t="str">
        <v>1929,Rolls-Royce,Wraith,2016,premium unleaded (required),AUTOMATIC,624,304350,1928</v>
      </c>
      <c r="F1930" s="5" t="str" cm="1">
        <f t="array" ref="F1930">_xlfn._xlws.FILTER(_xlfn.UNIQUE(options!C1930:C1939),_xlfn.UNIQUE(options!C1930:C1939)&lt;&gt;"","")</f>
        <v/>
      </c>
    </row>
    <row r="1931" spans="2:6">
      <c r="B1931" t="str">
        <v>1930,Saab,43899,2009,premium unleaded (recommended),AUTOMATIC,280,51330,|n</v>
      </c>
      <c r="F1931" s="5" t="str" cm="1">
        <f t="array" ref="F1931">_xlfn._xlws.FILTER(_xlfn.UNIQUE(options!C1931:C1940),_xlfn.UNIQUE(options!C1931:C1940)&lt;&gt;"","")</f>
        <v/>
      </c>
    </row>
    <row r="1932" spans="2:6">
      <c r="B1932" t="str">
        <v>1931,Saab,43899,2009,premium unleaded (recommended),MANUAL,210,42130,|n</v>
      </c>
      <c r="F1932" s="5" t="str" cm="1">
        <f t="array" ref="F1932">_xlfn._xlws.FILTER(_xlfn.UNIQUE(options!C1932:C1941),_xlfn.UNIQUE(options!C1932:C1941)&lt;&gt;"","")</f>
        <v/>
      </c>
    </row>
    <row r="1933" spans="2:6">
      <c r="B1933" t="str">
        <v>1932,Saab,43899,2010,premium unleaded (recommended),AUTOMATIC,207,45080,|n</v>
      </c>
      <c r="F1933" s="5" t="str" cm="1">
        <f t="array" ref="F1933">_xlfn._xlws.FILTER(_xlfn.UNIQUE(options!C1933:C1942),_xlfn.UNIQUE(options!C1933:C1942)&lt;&gt;"","")</f>
        <v/>
      </c>
    </row>
    <row r="1934" spans="2:6">
      <c r="B1934" t="str">
        <v>1933,Saab,43899,2010,premium unleaded (recommended),MANUAL,207,39990,|n</v>
      </c>
      <c r="F1934" s="5" t="str" cm="1">
        <f t="array" ref="F1934">_xlfn._xlws.FILTER(_xlfn.UNIQUE(options!C1934:C1943),_xlfn.UNIQUE(options!C1934:C1943)&lt;&gt;"","")</f>
        <v/>
      </c>
    </row>
    <row r="1935" spans="2:6">
      <c r="B1935" t="str">
        <v>1934,Saab,43899,2011,premium unleaded (recommended),AUTOMATIC,210,45080,|n</v>
      </c>
      <c r="F1935" s="5" t="str" cm="1">
        <f t="array" ref="F1935">_xlfn._xlws.FILTER(_xlfn.UNIQUE(options!C1935:C1944),_xlfn.UNIQUE(options!C1935:C1944)&lt;&gt;"","")</f>
        <v/>
      </c>
    </row>
    <row r="1936" spans="2:6">
      <c r="B1936" t="str">
        <v>1935,Saab,43899,2011,premium unleaded (recommended),MANUAL,210,39990,|n</v>
      </c>
      <c r="F1936" s="5" t="str" cm="1">
        <f t="array" ref="F1936">_xlfn._xlws.FILTER(_xlfn.UNIQUE(options!C1936:C1945),_xlfn.UNIQUE(options!C1936:C1945)&lt;&gt;"","")</f>
        <v/>
      </c>
    </row>
    <row r="1937" spans="2:6">
      <c r="B1937" t="str">
        <v>1936,Saab,43960,2009,premium unleaded (recommended),AUTOMATIC,260,43270,|n</v>
      </c>
      <c r="F1937" s="5" t="str" cm="1">
        <f t="array" ref="F1937">_xlfn._xlws.FILTER(_xlfn.UNIQUE(options!C1937:C1946),_xlfn.UNIQUE(options!C1937:C1946)&lt;&gt;"","")</f>
        <v/>
      </c>
    </row>
    <row r="1938" spans="2:6">
      <c r="B1938" t="str">
        <v>1937,Saab,43960,2010,premium unleaded (recommended),AUTOMATIC,300,49165,1936</v>
      </c>
      <c r="F1938" s="5" t="str" cm="1">
        <f t="array" ref="F1938">_xlfn._xlws.FILTER(_xlfn.UNIQUE(options!C1938:C1947),_xlfn.UNIQUE(options!C1938:C1947)&lt;&gt;"","")</f>
        <v/>
      </c>
    </row>
    <row r="1939" spans="2:6">
      <c r="B1939" t="str">
        <v>1938,Saab,43960,2011,premium unleaded (recommended),AUTOMATIC,300,49565,1937</v>
      </c>
      <c r="F1939" s="5" t="str" cm="1">
        <f t="array" ref="F1939">_xlfn._xlws.FILTER(_xlfn.UNIQUE(options!C1939:C1948),_xlfn.UNIQUE(options!C1939:C1948)&lt;&gt;"","")</f>
        <v/>
      </c>
    </row>
    <row r="1940" spans="2:6">
      <c r="B1940" t="str">
        <v>1939,Saab,43960,2011,premium unleaded (recommended),MANUAL,220,38525,|n</v>
      </c>
      <c r="F1940" s="5" t="str" cm="1">
        <f t="array" ref="F1940">_xlfn._xlws.FILTER(_xlfn.UNIQUE(options!C1940:C1949),_xlfn.UNIQUE(options!C1940:C1949)&lt;&gt;"","")</f>
        <v/>
      </c>
    </row>
    <row r="1941" spans="2:6">
      <c r="B1941" t="str">
        <v>1940,Saab,9-2X,2005,premium unleaded (required),MANUAL,227,26950,|n</v>
      </c>
      <c r="F1941" s="5" t="str" cm="1">
        <f t="array" ref="F1941">_xlfn._xlws.FILTER(_xlfn.UNIQUE(options!C1941:C1950),_xlfn.UNIQUE(options!C1941:C1950)&lt;&gt;"","")</f>
        <v/>
      </c>
    </row>
    <row r="1942" spans="2:6">
      <c r="B1942" t="str">
        <v>1941,Saab,9-2X,2005,regular unleaded,MANUAL,165,22990,|n</v>
      </c>
      <c r="F1942" s="5" t="str" cm="1">
        <f t="array" ref="F1942">_xlfn._xlws.FILTER(_xlfn.UNIQUE(options!C1942:C1951),_xlfn.UNIQUE(options!C1942:C1951)&lt;&gt;"","")</f>
        <v/>
      </c>
    </row>
    <row r="1943" spans="2:6">
      <c r="B1943" t="str">
        <v>1942,Saab,9-2X,2006,premium unleaded (required),MANUAL,230,26950,|n</v>
      </c>
      <c r="F1943" s="5" t="str" cm="1">
        <f t="array" ref="F1943">_xlfn._xlws.FILTER(_xlfn.UNIQUE(options!C1943:C1952),_xlfn.UNIQUE(options!C1943:C1952)&lt;&gt;"","")</f>
        <v/>
      </c>
    </row>
    <row r="1944" spans="2:6">
      <c r="B1944" t="str">
        <v>1943,Saab,9-2X,2006,regular unleaded,MANUAL,173,22990,|n</v>
      </c>
      <c r="F1944" s="5" t="str" cm="1">
        <f t="array" ref="F1944">_xlfn._xlws.FILTER(_xlfn.UNIQUE(options!C1944:C1953),_xlfn.UNIQUE(options!C1944:C1953)&lt;&gt;"","")</f>
        <v/>
      </c>
    </row>
    <row r="1945" spans="2:6">
      <c r="B1945" t="str">
        <v>1944,Saab,9-3 Griffin,2012,flex-fuel (premium unleaded recommended/E85),AUTOMATIC,220,46080,|n</v>
      </c>
      <c r="F1945" s="5" t="str" cm="1">
        <f t="array" ref="F1945">_xlfn._xlws.FILTER(_xlfn.UNIQUE(options!C1945:C1954),_xlfn.UNIQUE(options!C1945:C1954)&lt;&gt;"","")</f>
        <v/>
      </c>
    </row>
    <row r="1946" spans="2:6">
      <c r="B1946" t="str">
        <v>1945,Saab,9-3 Griffin,2012,flex-fuel (premium unleaded recommended/E85),MANUAL,220,46080,|n</v>
      </c>
      <c r="F1946" s="5" t="str" cm="1">
        <f t="array" ref="F1946">_xlfn._xlws.FILTER(_xlfn.UNIQUE(options!C1946:C1955),_xlfn.UNIQUE(options!C1946:C1955)&lt;&gt;"","")</f>
        <v/>
      </c>
    </row>
    <row r="1947" spans="2:6">
      <c r="B1947" t="str">
        <v>1946,Saab,9-3 Griffin,2012,premium unleaded (recommended),AUTOMATIC,220,37115,|n</v>
      </c>
      <c r="F1947" s="5" t="str" cm="1">
        <f t="array" ref="F1947">_xlfn._xlws.FILTER(_xlfn.UNIQUE(options!C1947:C1956),_xlfn.UNIQUE(options!C1947:C1956)&lt;&gt;"","")</f>
        <v/>
      </c>
    </row>
    <row r="1948" spans="2:6">
      <c r="B1948" t="str">
        <v>1947,Saab,9-3 Griffin,2012,premium unleaded (recommended),MANUAL,220,37115,|n</v>
      </c>
      <c r="F1948" s="5" t="str" cm="1">
        <f t="array" ref="F1948">_xlfn._xlws.FILTER(_xlfn.UNIQUE(options!C1948:C1957),_xlfn.UNIQUE(options!C1948:C1957)&lt;&gt;"","")</f>
        <v/>
      </c>
    </row>
    <row r="1949" spans="2:6">
      <c r="B1949" t="str">
        <v>1948,Saab,9-4X,2011,premium unleaded (required),AUTOMATIC,300,48010,|n</v>
      </c>
      <c r="F1949" s="5" t="str" cm="1">
        <f t="array" ref="F1949">_xlfn._xlws.FILTER(_xlfn.UNIQUE(options!C1949:C1958),_xlfn.UNIQUE(options!C1949:C1958)&lt;&gt;"","")</f>
        <v/>
      </c>
    </row>
    <row r="1950" spans="2:6">
      <c r="B1950" t="str">
        <v>1949,Saab,9-7X,2007,regular unleaded,AUTOMATIC,300,41190,|n</v>
      </c>
      <c r="F1950" s="5" t="str" cm="1">
        <f t="array" ref="F1950">_xlfn._xlws.FILTER(_xlfn.UNIQUE(options!C1950:C1959),_xlfn.UNIQUE(options!C1950:C1959)&lt;&gt;"","")</f>
        <v/>
      </c>
    </row>
    <row r="1951" spans="2:6">
      <c r="B1951" t="str">
        <v>1950,Saab,9-7X,2008,regular unleaded,AUTOMATIC,390,46530,1949</v>
      </c>
      <c r="F1951" s="5" t="str" cm="1">
        <f t="array" ref="F1951">_xlfn._xlws.FILTER(_xlfn.UNIQUE(options!C1951:C1960),_xlfn.UNIQUE(options!C1951:C1960)&lt;&gt;"","")</f>
        <v/>
      </c>
    </row>
    <row r="1952" spans="2:6">
      <c r="B1952" t="str">
        <v>1951,Saab,9-7X,2009,regular unleaded,AUTOMATIC,390,49105,1950</v>
      </c>
      <c r="F1952" s="5" t="str" cm="1">
        <f t="array" ref="F1952">_xlfn._xlws.FILTER(_xlfn.UNIQUE(options!C1952:C1961),_xlfn.UNIQUE(options!C1952:C1961)&lt;&gt;"","")</f>
        <v/>
      </c>
    </row>
    <row r="1953" spans="2:6">
      <c r="B1953" t="str">
        <v>1952,Scion,FR-S,2014,premium unleaded (required),AUTOMATIC,200,28500,|n</v>
      </c>
      <c r="F1953" s="5" t="str" cm="1">
        <f t="array" ref="F1953">_xlfn._xlws.FILTER(_xlfn.UNIQUE(options!C1953:C1962),_xlfn.UNIQUE(options!C1953:C1962)&lt;&gt;"","")</f>
        <v/>
      </c>
    </row>
    <row r="1954" spans="2:6">
      <c r="B1954" t="str">
        <v>1953,Scion,FR-S,2014,premium unleaded (required),MANUAL,200,27400,|n</v>
      </c>
      <c r="F1954" s="5" t="str" cm="1">
        <f t="array" ref="F1954">_xlfn._xlws.FILTER(_xlfn.UNIQUE(options!C1954:C1963),_xlfn.UNIQUE(options!C1954:C1963)&lt;&gt;"","")</f>
        <v/>
      </c>
    </row>
    <row r="1955" spans="2:6">
      <c r="B1955" t="str">
        <v>1954,Scion,FR-S,2015,premium unleaded (required),AUTOMATIC,200,31090,|n</v>
      </c>
      <c r="F1955" s="5" t="str" cm="1">
        <f t="array" ref="F1955">_xlfn._xlws.FILTER(_xlfn.UNIQUE(options!C1955:C1964),_xlfn.UNIQUE(options!C1955:C1964)&lt;&gt;"","")</f>
        <v/>
      </c>
    </row>
    <row r="1956" spans="2:6">
      <c r="B1956" t="str">
        <v>1955,Scion,FR-S,2015,premium unleaded (required),MANUAL,200,29990,|n</v>
      </c>
      <c r="F1956" s="5" t="str" cm="1">
        <f t="array" ref="F1956">_xlfn._xlws.FILTER(_xlfn.UNIQUE(options!C1956:C1965),_xlfn.UNIQUE(options!C1956:C1965)&lt;&gt;"","")</f>
        <v/>
      </c>
    </row>
    <row r="1957" spans="2:6">
      <c r="B1957" t="str">
        <v>1956,Scion,FR-S,2016,premium unleaded (required),AUTOMATIC,200,30610,|n</v>
      </c>
      <c r="F1957" s="5" t="str" cm="1">
        <f t="array" ref="F1957">_xlfn._xlws.FILTER(_xlfn.UNIQUE(options!C1957:C1966),_xlfn.UNIQUE(options!C1957:C1966)&lt;&gt;"","")</f>
        <v/>
      </c>
    </row>
    <row r="1958" spans="2:6">
      <c r="B1958" t="str">
        <v>1957,Scion,FR-S,2016,premium unleaded (required),MANUAL,200,29510,|n</v>
      </c>
      <c r="F1958" s="5" t="str" cm="1">
        <f t="array" ref="F1958">_xlfn._xlws.FILTER(_xlfn.UNIQUE(options!C1958:C1967),_xlfn.UNIQUE(options!C1958:C1967)&lt;&gt;"","")</f>
        <v/>
      </c>
    </row>
    <row r="1959" spans="2:6">
      <c r="B1959" t="str">
        <v>1958,Scion,iA,2016,regular unleaded,AUTOMATIC,106,16800,|n</v>
      </c>
      <c r="F1959" s="5" t="str" cm="1">
        <f t="array" ref="F1959">_xlfn._xlws.FILTER(_xlfn.UNIQUE(options!C1959:C1968),_xlfn.UNIQUE(options!C1959:C1968)&lt;&gt;"","")</f>
        <v/>
      </c>
    </row>
    <row r="1960" spans="2:6">
      <c r="B1960" t="str">
        <v>1959,Scion,iA,2016,regular unleaded,MANUAL,106,15700,|n</v>
      </c>
      <c r="F1960" s="5" t="str" cm="1">
        <f t="array" ref="F1960">_xlfn._xlws.FILTER(_xlfn.UNIQUE(options!C1960:C1969),_xlfn.UNIQUE(options!C1960:C1969)&lt;&gt;"","")</f>
        <v/>
      </c>
    </row>
    <row r="1961" spans="2:6">
      <c r="B1961" t="str">
        <v>1960,Scion,iM,2016,regular unleaded,AUTOMATIC,137,19200,|n</v>
      </c>
      <c r="F1961" s="5" t="str" cm="1">
        <f t="array" ref="F1961">_xlfn._xlws.FILTER(_xlfn.UNIQUE(options!C1961:C1970),_xlfn.UNIQUE(options!C1961:C1970)&lt;&gt;"","")</f>
        <v/>
      </c>
    </row>
    <row r="1962" spans="2:6">
      <c r="B1962" t="str">
        <v>1961,Scion,iM,2016,regular unleaded,MANUAL,137,18460,|n</v>
      </c>
      <c r="F1962" s="5" t="str" cm="1">
        <f t="array" ref="F1962">_xlfn._xlws.FILTER(_xlfn.UNIQUE(options!C1962:C1971),_xlfn.UNIQUE(options!C1962:C1971)&lt;&gt;"","")</f>
        <v/>
      </c>
    </row>
    <row r="1963" spans="2:6">
      <c r="B1963" t="str">
        <v>1962,Scion,iQ,2013,regular unleaded,AUTOMATIC,94,15495,|n</v>
      </c>
      <c r="F1963" s="5" t="str" cm="1">
        <f t="array" ref="F1963">_xlfn._xlws.FILTER(_xlfn.UNIQUE(options!C1963:C1972),_xlfn.UNIQUE(options!C1963:C1972)&lt;&gt;"","")</f>
        <v/>
      </c>
    </row>
    <row r="1964" spans="2:6">
      <c r="B1964" t="str">
        <v>1963,Scion,iQ,2014,regular unleaded,AUTOMATIC,94,17850,1962</v>
      </c>
      <c r="F1964" s="5" t="str" cm="1">
        <f t="array" ref="F1964">_xlfn._xlws.FILTER(_xlfn.UNIQUE(options!C1964:C1973),_xlfn.UNIQUE(options!C1964:C1973)&lt;&gt;"","")</f>
        <v/>
      </c>
    </row>
    <row r="1965" spans="2:6">
      <c r="B1965" t="str">
        <v>1964,Scion,iQ,2015,regular unleaded,AUTOMATIC,94,15665,1963</v>
      </c>
      <c r="F1965" s="5" t="str" cm="1">
        <f t="array" ref="F1965">_xlfn._xlws.FILTER(_xlfn.UNIQUE(options!C1965:C1974),_xlfn.UNIQUE(options!C1965:C1974)&lt;&gt;"","")</f>
        <v/>
      </c>
    </row>
    <row r="1966" spans="2:6">
      <c r="B1966" t="str">
        <v>1965,Scion,tC,2014,regular unleaded,AUTOMATIC,179,22440,|n</v>
      </c>
      <c r="F1966" s="5" t="str" cm="1">
        <f t="array" ref="F1966">_xlfn._xlws.FILTER(_xlfn.UNIQUE(options!C1966:C1975),_xlfn.UNIQUE(options!C1966:C1975)&lt;&gt;"","")</f>
        <v/>
      </c>
    </row>
    <row r="1967" spans="2:6">
      <c r="B1967" t="str">
        <v>1966,Scion,tC,2014,regular unleaded,MANUAL,179,21440,|n</v>
      </c>
      <c r="F1967" s="5" t="str" cm="1">
        <f t="array" ref="F1967">_xlfn._xlws.FILTER(_xlfn.UNIQUE(options!C1967:C1976),_xlfn.UNIQUE(options!C1967:C1976)&lt;&gt;"","")</f>
        <v/>
      </c>
    </row>
    <row r="1968" spans="2:6">
      <c r="B1968" t="str">
        <v>1967,Scion,tC,2015,regular unleaded,AUTOMATIC,179,24340,|n</v>
      </c>
      <c r="F1968" s="5" t="str" cm="1">
        <f t="array" ref="F1968">_xlfn._xlws.FILTER(_xlfn.UNIQUE(options!C1968:C1977),_xlfn.UNIQUE(options!C1968:C1977)&lt;&gt;"","")</f>
        <v/>
      </c>
    </row>
    <row r="1969" spans="2:6">
      <c r="B1969" t="str">
        <v>1968,Scion,tC,2015,regular unleaded,MANUAL,179,23190,|n</v>
      </c>
      <c r="F1969" s="5" t="str" cm="1">
        <f t="array" ref="F1969">_xlfn._xlws.FILTER(_xlfn.UNIQUE(options!C1969:C1978),_xlfn.UNIQUE(options!C1969:C1978)&lt;&gt;"","")</f>
        <v/>
      </c>
    </row>
    <row r="1970" spans="2:6">
      <c r="B1970" t="str">
        <v>1969,Scion,tC,2016,regular unleaded,AUTOMATIC,179,24340,|n</v>
      </c>
      <c r="F1970" s="5" t="str" cm="1">
        <f t="array" ref="F1970">_xlfn._xlws.FILTER(_xlfn.UNIQUE(options!C1970:C1979),_xlfn.UNIQUE(options!C1970:C1979)&lt;&gt;"","")</f>
        <v/>
      </c>
    </row>
    <row r="1971" spans="2:6">
      <c r="B1971" t="str">
        <v>1970,Scion,tC,2016,regular unleaded,MANUAL,179,23190,|n</v>
      </c>
      <c r="F1971" s="5" t="str" cm="1">
        <f t="array" ref="F1971">_xlfn._xlws.FILTER(_xlfn.UNIQUE(options!C1971:C1980),_xlfn.UNIQUE(options!C1971:C1980)&lt;&gt;"","")</f>
        <v/>
      </c>
    </row>
    <row r="1972" spans="2:6">
      <c r="B1972" t="str">
        <v>1971,Scion,xA,2005,regular unleaded,AUTOMATIC,108,13330,|n</v>
      </c>
      <c r="F1972" s="5" t="str" cm="1">
        <f t="array" ref="F1972">_xlfn._xlws.FILTER(_xlfn.UNIQUE(options!C1972:C1981),_xlfn.UNIQUE(options!C1972:C1981)&lt;&gt;"","")</f>
        <v/>
      </c>
    </row>
    <row r="1973" spans="2:6">
      <c r="B1973" t="str">
        <v>1972,Scion,xA,2005,regular unleaded,MANUAL,108,12530,|n</v>
      </c>
      <c r="F1973" s="5" t="str" cm="1">
        <f t="array" ref="F1973">_xlfn._xlws.FILTER(_xlfn.UNIQUE(options!C1973:C1982),_xlfn.UNIQUE(options!C1973:C1982)&lt;&gt;"","")</f>
        <v/>
      </c>
    </row>
    <row r="1974" spans="2:6">
      <c r="B1974" t="str">
        <v>1973,Scion,xA,2006,regular unleaded,AUTOMATIC,103,13580,|n</v>
      </c>
      <c r="F1974" s="5" t="str" cm="1">
        <f t="array" ref="F1974">_xlfn._xlws.FILTER(_xlfn.UNIQUE(options!C1974:C1983),_xlfn.UNIQUE(options!C1974:C1983)&lt;&gt;"","")</f>
        <v/>
      </c>
    </row>
    <row r="1975" spans="2:6">
      <c r="B1975" t="str">
        <v>1974,Scion,xA,2006,regular unleaded,MANUAL,103,12780,|n</v>
      </c>
      <c r="F1975" s="5" t="str" cm="1">
        <f t="array" ref="F1975">_xlfn._xlws.FILTER(_xlfn.UNIQUE(options!C1975:C1984),_xlfn.UNIQUE(options!C1975:C1984)&lt;&gt;"","")</f>
        <v/>
      </c>
    </row>
    <row r="1976" spans="2:6">
      <c r="B1976" t="str">
        <v>1975,Scion,xB,2013,regular unleaded,AUTOMATIC,158,20160,|n</v>
      </c>
      <c r="F1976" s="5" t="str" cm="1">
        <f t="array" ref="F1976">_xlfn._xlws.FILTER(_xlfn.UNIQUE(options!C1976:C1985),_xlfn.UNIQUE(options!C1976:C1985)&lt;&gt;"","")</f>
        <v/>
      </c>
    </row>
    <row r="1977" spans="2:6">
      <c r="B1977" t="str">
        <v>1976,Scion,xB,2013,regular unleaded,MANUAL,158,19210,|n</v>
      </c>
      <c r="F1977" s="5" t="str" cm="1">
        <f t="array" ref="F1977">_xlfn._xlws.FILTER(_xlfn.UNIQUE(options!C1977:C1986),_xlfn.UNIQUE(options!C1977:C1986)&lt;&gt;"","")</f>
        <v/>
      </c>
    </row>
    <row r="1978" spans="2:6">
      <c r="B1978" t="str">
        <v>1977,Scion,xB,2014,regular unleaded,AUTOMATIC,158,20420,|n</v>
      </c>
      <c r="F1978" s="5" t="str" cm="1">
        <f t="array" ref="F1978">_xlfn._xlws.FILTER(_xlfn.UNIQUE(options!C1978:C1987),_xlfn.UNIQUE(options!C1978:C1987)&lt;&gt;"","")</f>
        <v/>
      </c>
    </row>
    <row r="1979" spans="2:6">
      <c r="B1979" t="str">
        <v>1978,Scion,xB,2014,regular unleaded,MANUAL,158,16970,|n</v>
      </c>
      <c r="F1979" s="5" t="str" cm="1">
        <f t="array" ref="F1979">_xlfn._xlws.FILTER(_xlfn.UNIQUE(options!C1979:C1988),_xlfn.UNIQUE(options!C1979:C1988)&lt;&gt;"","")</f>
        <v/>
      </c>
    </row>
    <row r="1980" spans="2:6">
      <c r="B1980" t="str">
        <v>1979,Scion,xB,2015,regular unleaded,AUTOMATIC,158,19685,|n</v>
      </c>
      <c r="F1980" s="5" t="str" cm="1">
        <f t="array" ref="F1980">_xlfn._xlws.FILTER(_xlfn.UNIQUE(options!C1980:C1989),_xlfn.UNIQUE(options!C1980:C1989)&lt;&gt;"","")</f>
        <v/>
      </c>
    </row>
    <row r="1981" spans="2:6">
      <c r="B1981" t="str">
        <v>1980,Scion,xB,2015,regular unleaded,MANUAL,158,17120,|n</v>
      </c>
      <c r="F1981" s="5" t="str" cm="1">
        <f t="array" ref="F1981">_xlfn._xlws.FILTER(_xlfn.UNIQUE(options!C1981:C1990),_xlfn.UNIQUE(options!C1981:C1990)&lt;&gt;"","")</f>
        <v/>
      </c>
    </row>
    <row r="1982" spans="2:6">
      <c r="B1982" t="str">
        <v>1981,Scion,xD,2012,regular unleaded,AUTOMATIC,128,17050,|n</v>
      </c>
      <c r="F1982" s="5" t="str" cm="1">
        <f t="array" ref="F1982">_xlfn._xlws.FILTER(_xlfn.UNIQUE(options!C1982:C1991),_xlfn.UNIQUE(options!C1982:C1991)&lt;&gt;"","")</f>
        <v/>
      </c>
    </row>
    <row r="1983" spans="2:6">
      <c r="B1983" t="str">
        <v>1982,Scion,xD,2012,regular unleaded,MANUAL,128,16250,|n</v>
      </c>
      <c r="F1983" s="5" t="str" cm="1">
        <f t="array" ref="F1983">_xlfn._xlws.FILTER(_xlfn.UNIQUE(options!C1983:C1992),_xlfn.UNIQUE(options!C1983:C1992)&lt;&gt;"","")</f>
        <v/>
      </c>
    </row>
    <row r="1984" spans="2:6">
      <c r="B1984" t="str">
        <v>1983,Scion,xD,2013,regular unleaded,AUTOMATIC,128,18955,|n</v>
      </c>
      <c r="F1984" s="5" t="str" cm="1">
        <f t="array" ref="F1984">_xlfn._xlws.FILTER(_xlfn.UNIQUE(options!C1984:C1993),_xlfn.UNIQUE(options!C1984:C1993)&lt;&gt;"","")</f>
        <v/>
      </c>
    </row>
    <row r="1985" spans="2:6">
      <c r="B1985" t="str">
        <v>1984,Scion,xD,2013,regular unleaded,MANUAL,128,18155,|n</v>
      </c>
      <c r="F1985" s="5" t="str" cm="1">
        <f t="array" ref="F1985">_xlfn._xlws.FILTER(_xlfn.UNIQUE(options!C1985:C1994),_xlfn.UNIQUE(options!C1985:C1994)&lt;&gt;"","")</f>
        <v/>
      </c>
    </row>
    <row r="1986" spans="2:6">
      <c r="B1986" t="str">
        <v>1985,Scion,xD,2014,regular unleaded,AUTOMATIC,128,16720,|n</v>
      </c>
      <c r="F1986" s="5" t="str" cm="1">
        <f t="array" ref="F1986">_xlfn._xlws.FILTER(_xlfn.UNIQUE(options!C1986:C1995),_xlfn.UNIQUE(options!C1986:C1995)&lt;&gt;"","")</f>
        <v/>
      </c>
    </row>
    <row r="1987" spans="2:6">
      <c r="B1987" t="str">
        <v>1986,Scion,xD,2014,regular unleaded,MANUAL,128,15920,|n</v>
      </c>
      <c r="F1987" s="5" t="str" cm="1">
        <f t="array" ref="F1987">_xlfn._xlws.FILTER(_xlfn.UNIQUE(options!C1987:C1996),_xlfn.UNIQUE(options!C1987:C1996)&lt;&gt;"","")</f>
        <v/>
      </c>
    </row>
    <row r="1988" spans="2:6">
      <c r="B1988" t="str">
        <v>1987,Spyker,C8,2009,premium unleaded (required),MANUAL,400,219990,|n</v>
      </c>
      <c r="F1988" s="5" t="str" cm="1">
        <f t="array" ref="F1988">_xlfn._xlws.FILTER(_xlfn.UNIQUE(options!C1988:C1997),_xlfn.UNIQUE(options!C1988:C1997)&lt;&gt;"","")</f>
        <v/>
      </c>
    </row>
    <row r="1989" spans="2:6">
      <c r="B1989" t="str">
        <v>1988,Subaru,B9 Tribeca,2006,premium unleaded (required),AUTOMATIC,250,37695,|n</v>
      </c>
      <c r="F1989" s="5" t="str" cm="1">
        <f t="array" ref="F1989">_xlfn._xlws.FILTER(_xlfn.UNIQUE(options!C1989:C1998),_xlfn.UNIQUE(options!C1989:C1998)&lt;&gt;"","")</f>
        <v/>
      </c>
    </row>
    <row r="1990" spans="2:6">
      <c r="B1990" t="str">
        <v>1989,Subaru,B9 Tribeca,2007,premium unleaded (required),AUTOMATIC,245,37295,1988</v>
      </c>
      <c r="F1990" s="5" t="str" cm="1">
        <f t="array" ref="F1990">_xlfn._xlws.FILTER(_xlfn.UNIQUE(options!C1990:C1999),_xlfn.UNIQUE(options!C1990:C1999)&lt;&gt;"","")</f>
        <v/>
      </c>
    </row>
    <row r="1991" spans="2:6">
      <c r="B1991" t="str">
        <v>1990,Subaru,Baja,2005,premium unleaded (required),AUTOMATIC,210,27245,|n</v>
      </c>
      <c r="F1991" s="5" t="str" cm="1">
        <f t="array" ref="F1991">_xlfn._xlws.FILTER(_xlfn.UNIQUE(options!C1991:C2000),_xlfn.UNIQUE(options!C1991:C2000)&lt;&gt;"","")</f>
        <v/>
      </c>
    </row>
    <row r="1992" spans="2:6">
      <c r="B1992" t="str">
        <v>1991,Subaru,Baja,2005,premium unleaded (required),MANUAL,210,24345,|n</v>
      </c>
      <c r="F1992" s="5" t="str" cm="1">
        <f t="array" ref="F1992">_xlfn._xlws.FILTER(_xlfn.UNIQUE(options!C1992:C2001),_xlfn.UNIQUE(options!C1992:C2001)&lt;&gt;"","")</f>
        <v/>
      </c>
    </row>
    <row r="1993" spans="2:6">
      <c r="B1993" t="str">
        <v>1992,Subaru,Baja,2005,regular unleaded,AUTOMATIC,165,23145,|n</v>
      </c>
      <c r="F1993" s="5" t="str" cm="1">
        <f t="array" ref="F1993">_xlfn._xlws.FILTER(_xlfn.UNIQUE(options!C1993:C2002),_xlfn.UNIQUE(options!C1993:C2002)&lt;&gt;"","")</f>
        <v/>
      </c>
    </row>
    <row r="1994" spans="2:6">
      <c r="B1994" t="str">
        <v>1993,Subaru,Baja,2005,regular unleaded,MANUAL,165,22345,|n</v>
      </c>
      <c r="F1994" s="5" t="str" cm="1">
        <f t="array" ref="F1994">_xlfn._xlws.FILTER(_xlfn.UNIQUE(options!C1994:C2003),_xlfn.UNIQUE(options!C1994:C2003)&lt;&gt;"","")</f>
        <v/>
      </c>
    </row>
    <row r="1995" spans="2:6">
      <c r="B1995" t="str">
        <v>1994,Subaru,Baja,2006,premium unleaded (required),AUTOMATIC,210,27495,|n</v>
      </c>
      <c r="F1995" s="5" t="str" cm="1">
        <f t="array" ref="F1995">_xlfn._xlws.FILTER(_xlfn.UNIQUE(options!C1995:C2004),_xlfn.UNIQUE(options!C1995:C2004)&lt;&gt;"","")</f>
        <v/>
      </c>
    </row>
    <row r="1996" spans="2:6">
      <c r="B1996" t="str">
        <v>1995,Subaru,Baja,2006,premium unleaded (required),MANUAL,210,24595,|n</v>
      </c>
      <c r="F1996" s="5" t="str" cm="1">
        <f t="array" ref="F1996">_xlfn._xlws.FILTER(_xlfn.UNIQUE(options!C1996:C2005),_xlfn.UNIQUE(options!C1996:C2005)&lt;&gt;"","")</f>
        <v/>
      </c>
    </row>
    <row r="1997" spans="2:6">
      <c r="B1997" t="str">
        <v>1996,Subaru,Baja,2006,regular unleaded,AUTOMATIC,165,23295,|n</v>
      </c>
      <c r="F1997" s="5" t="str" cm="1">
        <f t="array" ref="F1997">_xlfn._xlws.FILTER(_xlfn.UNIQUE(options!C1997:C2006),_xlfn.UNIQUE(options!C1997:C2006)&lt;&gt;"","")</f>
        <v/>
      </c>
    </row>
    <row r="1998" spans="2:6">
      <c r="B1998" t="str">
        <v>1997,Subaru,Baja,2006,regular unleaded,MANUAL,165,22495,|n</v>
      </c>
      <c r="F1998" s="5" t="str" cm="1">
        <f t="array" ref="F1998">_xlfn._xlws.FILTER(_xlfn.UNIQUE(options!C1998:C2007),_xlfn.UNIQUE(options!C1998:C2007)&lt;&gt;"","")</f>
        <v/>
      </c>
    </row>
    <row r="1999" spans="2:6">
      <c r="B1999" t="str">
        <v>1998,Subaru,BRZ,2015,premium unleaded (required),AUTOMATIC,200,28795,|n</v>
      </c>
      <c r="F1999" s="5" t="str" cm="1">
        <f t="array" ref="F1999">_xlfn._xlws.FILTER(_xlfn.UNIQUE(options!C1999:C2008),_xlfn.UNIQUE(options!C1999:C2008)&lt;&gt;"","")</f>
        <v/>
      </c>
    </row>
    <row r="2000" spans="2:6">
      <c r="B2000" t="str">
        <v>1999,Subaru,BRZ,2015,premium unleaded (required),MANUAL,200,29490,|n</v>
      </c>
      <c r="F2000" s="5" t="str" cm="1">
        <f t="array" ref="F2000">_xlfn._xlws.FILTER(_xlfn.UNIQUE(options!C2000:C2009),_xlfn.UNIQUE(options!C2000:C2009)&lt;&gt;"","")</f>
        <v/>
      </c>
    </row>
    <row r="2001" spans="2:6">
      <c r="B2001" t="str">
        <v>2000,Subaru,BRZ,2016,premium unleaded (required),AUTOMATIC,200,28495,|n</v>
      </c>
      <c r="F2001" s="5" t="str" cm="1">
        <f t="array" ref="F2001">_xlfn._xlws.FILTER(_xlfn.UNIQUE(options!C2001:C2010),_xlfn.UNIQUE(options!C2001:C2010)&lt;&gt;"","")</f>
        <v/>
      </c>
    </row>
    <row r="2002" spans="2:6">
      <c r="B2002" t="str">
        <v>2001,Subaru,BRZ,2016,premium unleaded (required),MANUAL,200,27690,|n</v>
      </c>
      <c r="F2002" s="5" t="str" cm="1">
        <f t="array" ref="F2002">_xlfn._xlws.FILTER(_xlfn.UNIQUE(options!C2002:C2011),_xlfn.UNIQUE(options!C2002:C2011)&lt;&gt;"","")</f>
        <v/>
      </c>
    </row>
    <row r="2003" spans="2:6">
      <c r="B2003" t="str">
        <v>2002,Subaru,BRZ,2017,premium unleaded (required),AUTOMATIC,200,28745,|n</v>
      </c>
      <c r="F2003" s="5" t="str" cm="1">
        <f t="array" ref="F2003">_xlfn._xlws.FILTER(_xlfn.UNIQUE(options!C2003:C2012),_xlfn.UNIQUE(options!C2003:C2012)&lt;&gt;"","")</f>
        <v/>
      </c>
    </row>
    <row r="2004" spans="2:6">
      <c r="B2004" t="str">
        <v>2003,Subaru,BRZ,2017,premium unleaded (required),MANUAL,205,29695,|n</v>
      </c>
      <c r="F2004" s="5" t="str" cm="1">
        <f t="array" ref="F2004">_xlfn._xlws.FILTER(_xlfn.UNIQUE(options!C2004:C2013),_xlfn.UNIQUE(options!C2004:C2013)&lt;&gt;"","")</f>
        <v/>
      </c>
    </row>
    <row r="2005" spans="2:6">
      <c r="B2005" t="str">
        <v>2004,Subaru,Crosstrek,2016,regular unleaded,AUTOMATIC,160,29995,|n</v>
      </c>
      <c r="F2005" s="5" t="str" cm="1">
        <f t="array" ref="F2005">_xlfn._xlws.FILTER(_xlfn.UNIQUE(options!C2005:C2014),_xlfn.UNIQUE(options!C2005:C2014)&lt;&gt;"","")</f>
        <v/>
      </c>
    </row>
    <row r="2006" spans="2:6">
      <c r="B2006" t="str">
        <v>2005,Subaru,Crosstrek,2016,regular unleaded,MANUAL,148,22395,|n</v>
      </c>
      <c r="F2006" s="5" t="str" cm="1">
        <f t="array" ref="F2006">_xlfn._xlws.FILTER(_xlfn.UNIQUE(options!C2006:C2015),_xlfn.UNIQUE(options!C2006:C2015)&lt;&gt;"","")</f>
        <v/>
      </c>
    </row>
    <row r="2007" spans="2:6">
      <c r="B2007" t="str">
        <v>2006,Subaru,Crosstrek,2017,regular unleaded,AUTOMATIC,148,25195,|n</v>
      </c>
      <c r="F2007" s="5" t="str" cm="1">
        <f t="array" ref="F2007">_xlfn._xlws.FILTER(_xlfn.UNIQUE(options!C2007:C2016),_xlfn.UNIQUE(options!C2007:C2016)&lt;&gt;"","")</f>
        <v/>
      </c>
    </row>
    <row r="2008" spans="2:6">
      <c r="B2008" t="str">
        <v>2007,Subaru,Crosstrek,2017,regular unleaded,MANUAL,148,22495,|n</v>
      </c>
      <c r="F2008" s="5" t="str" cm="1">
        <f t="array" ref="F2008">_xlfn._xlws.FILTER(_xlfn.UNIQUE(options!C2008:C2017),_xlfn.UNIQUE(options!C2008:C2017)&lt;&gt;"","")</f>
        <v/>
      </c>
    </row>
    <row r="2009" spans="2:6">
      <c r="B2009" t="str">
        <v>2008,Subaru,Forester,2015,premium unleaded (required),AUTOMATIC,250,33095,|n</v>
      </c>
      <c r="F2009" s="5" t="str" cm="1">
        <f t="array" ref="F2009">_xlfn._xlws.FILTER(_xlfn.UNIQUE(options!C2009:C2018),_xlfn.UNIQUE(options!C2009:C2018)&lt;&gt;"","")</f>
        <v/>
      </c>
    </row>
    <row r="2010" spans="2:6">
      <c r="B2010" t="str">
        <v>2009,Subaru,Forester,2015,regular unleaded,AUTOMATIC,170,30095,|n</v>
      </c>
      <c r="F2010" s="5" t="str" cm="1">
        <f t="array" ref="F2010">_xlfn._xlws.FILTER(_xlfn.UNIQUE(options!C2010:C2019),_xlfn.UNIQUE(options!C2010:C2019)&lt;&gt;"","")</f>
        <v/>
      </c>
    </row>
    <row r="2011" spans="2:6">
      <c r="B2011" t="str">
        <v>2010,Subaru,Forester,2015,regular unleaded,MANUAL,170,24595,|n</v>
      </c>
      <c r="F2011" s="5" t="str" cm="1">
        <f t="array" ref="F2011">_xlfn._xlws.FILTER(_xlfn.UNIQUE(options!C2011:C2020),_xlfn.UNIQUE(options!C2011:C2020)&lt;&gt;"","")</f>
        <v/>
      </c>
    </row>
    <row r="2012" spans="2:6">
      <c r="B2012" t="str">
        <v>2011,Subaru,Forester,2016,premium unleaded (required),AUTOMATIC,250,33795,|n</v>
      </c>
      <c r="F2012" s="5" t="str" cm="1">
        <f t="array" ref="F2012">_xlfn._xlws.FILTER(_xlfn.UNIQUE(options!C2012:C2021),_xlfn.UNIQUE(options!C2012:C2021)&lt;&gt;"","")</f>
        <v/>
      </c>
    </row>
    <row r="2013" spans="2:6">
      <c r="B2013" t="str">
        <v>2012,Subaru,Forester,2016,regular unleaded,AUTOMATIC,170,30795,|n</v>
      </c>
      <c r="F2013" s="5" t="str" cm="1">
        <f t="array" ref="F2013">_xlfn._xlws.FILTER(_xlfn.UNIQUE(options!C2013:C2022),_xlfn.UNIQUE(options!C2013:C2022)&lt;&gt;"","")</f>
        <v/>
      </c>
    </row>
    <row r="2014" spans="2:6">
      <c r="B2014" t="str">
        <v>2013,Subaru,Forester,2016,regular unleaded,MANUAL,170,25295,|n</v>
      </c>
      <c r="F2014" s="5" t="str" cm="1">
        <f t="array" ref="F2014">_xlfn._xlws.FILTER(_xlfn.UNIQUE(options!C2014:C2023),_xlfn.UNIQUE(options!C2014:C2023)&lt;&gt;"","")</f>
        <v/>
      </c>
    </row>
    <row r="2015" spans="2:6">
      <c r="B2015" t="str">
        <v>2014,Subaru,Forester,2017,premium unleaded (required),AUTOMATIC,250,34295,|n</v>
      </c>
      <c r="F2015" s="5" t="str" cm="1">
        <f t="array" ref="F2015">_xlfn._xlws.FILTER(_xlfn.UNIQUE(options!C2015:C2024),_xlfn.UNIQUE(options!C2015:C2024)&lt;&gt;"","")</f>
        <v/>
      </c>
    </row>
    <row r="2016" spans="2:6">
      <c r="B2016" t="str">
        <v>2015,Subaru,Forester,2017,regular unleaded,AUTOMATIC,170,31295,|n</v>
      </c>
      <c r="F2016" s="5" t="str" cm="1">
        <f t="array" ref="F2016">_xlfn._xlws.FILTER(_xlfn.UNIQUE(options!C2016:C2025),_xlfn.UNIQUE(options!C2016:C2025)&lt;&gt;"","")</f>
        <v/>
      </c>
    </row>
    <row r="2017" spans="2:6">
      <c r="B2017" t="str">
        <v>2016,Subaru,Forester,2017,regular unleaded,MANUAL,170,25495,|n</v>
      </c>
      <c r="F2017" s="5" t="str" cm="1">
        <f t="array" ref="F2017">_xlfn._xlws.FILTER(_xlfn.UNIQUE(options!C2017:C2026),_xlfn.UNIQUE(options!C2017:C2026)&lt;&gt;"","")</f>
        <v/>
      </c>
    </row>
    <row r="2018" spans="2:6">
      <c r="B2018" t="str">
        <v>2017,Subaru,Impreza,2015,regular unleaded,AUTOMATIC,148,23295,|n</v>
      </c>
      <c r="F2018" s="5" t="str" cm="1">
        <f t="array" ref="F2018">_xlfn._xlws.FILTER(_xlfn.UNIQUE(options!C2018:C2027),_xlfn.UNIQUE(options!C2018:C2027)&lt;&gt;"","")</f>
        <v/>
      </c>
    </row>
    <row r="2019" spans="2:6">
      <c r="B2019" t="str">
        <v>2018,Subaru,Impreza,2015,regular unleaded,MANUAL,148,20995,|n</v>
      </c>
      <c r="F2019" s="5" t="str" cm="1">
        <f t="array" ref="F2019">_xlfn._xlws.FILTER(_xlfn.UNIQUE(options!C2019:C2028),_xlfn.UNIQUE(options!C2019:C2028)&lt;&gt;"","")</f>
        <v/>
      </c>
    </row>
    <row r="2020" spans="2:6">
      <c r="B2020" t="str">
        <v>2019,Subaru,Impreza,2016,regular unleaded,AUTOMATIC,148,23595,|n</v>
      </c>
      <c r="F2020" s="5" t="str" cm="1">
        <f t="array" ref="F2020">_xlfn._xlws.FILTER(_xlfn.UNIQUE(options!C2020:C2029),_xlfn.UNIQUE(options!C2020:C2029)&lt;&gt;"","")</f>
        <v/>
      </c>
    </row>
    <row r="2021" spans="2:6">
      <c r="B2021" t="str">
        <v>2020,Subaru,Impreza,2016,regular unleaded,MANUAL,148,21095,|n</v>
      </c>
      <c r="F2021" s="5" t="str" cm="1">
        <f t="array" ref="F2021">_xlfn._xlws.FILTER(_xlfn.UNIQUE(options!C2021:C2030),_xlfn.UNIQUE(options!C2021:C2030)&lt;&gt;"","")</f>
        <v/>
      </c>
    </row>
    <row r="2022" spans="2:6">
      <c r="B2022" t="str">
        <v>2021,Subaru,Impreza,2017,regular unleaded,AUTOMATIC,152,24595,|n</v>
      </c>
      <c r="F2022" s="5" t="str" cm="1">
        <f t="array" ref="F2022">_xlfn._xlws.FILTER(_xlfn.UNIQUE(options!C2022:C2031),_xlfn.UNIQUE(options!C2022:C2031)&lt;&gt;"","")</f>
        <v/>
      </c>
    </row>
    <row r="2023" spans="2:6">
      <c r="B2023" t="str">
        <v>2022,Subaru,Impreza,2017,regular unleaded,MANUAL,152,22495,|n</v>
      </c>
      <c r="F2023" s="5" t="str" cm="1">
        <f t="array" ref="F2023">_xlfn._xlws.FILTER(_xlfn.UNIQUE(options!C2023:C2032),_xlfn.UNIQUE(options!C2023:C2032)&lt;&gt;"","")</f>
        <v/>
      </c>
    </row>
    <row r="2024" spans="2:6">
      <c r="B2024" t="str">
        <v>2023,Subaru,Impreza WRX,2013,premium unleaded (required),MANUAL,305,37645,|n</v>
      </c>
      <c r="F2024" s="5" t="str" cm="1">
        <f t="array" ref="F2024">_xlfn._xlws.FILTER(_xlfn.UNIQUE(options!C2024:C2033),_xlfn.UNIQUE(options!C2024:C2033)&lt;&gt;"","")</f>
        <v/>
      </c>
    </row>
    <row r="2025" spans="2:6">
      <c r="B2025" t="str">
        <v>2024,Subaru,Impreza WRX,2014,premium unleaded (required),MANUAL,305,37845,2023</v>
      </c>
      <c r="F2025" s="5" t="str" cm="1">
        <f t="array" ref="F2025">_xlfn._xlws.FILTER(_xlfn.UNIQUE(options!C2025:C2034),_xlfn.UNIQUE(options!C2025:C2034)&lt;&gt;"","")</f>
        <v/>
      </c>
    </row>
    <row r="2026" spans="2:6">
      <c r="B2026" t="str">
        <v>2025,Subaru,Legacy,2015,regular unleaded,AUTOMATIC,256,29595,|n</v>
      </c>
      <c r="F2026" s="5" t="str" cm="1">
        <f t="array" ref="F2026">_xlfn._xlws.FILTER(_xlfn.UNIQUE(options!C2026:C2035),_xlfn.UNIQUE(options!C2026:C2035)&lt;&gt;"","")</f>
        <v/>
      </c>
    </row>
    <row r="2027" spans="2:6">
      <c r="B2027" t="str">
        <v>2026,Subaru,Legacy,2016,regular unleaded,AUTOMATIC,256,29945,2025</v>
      </c>
      <c r="F2027" s="5" t="str" cm="1">
        <f t="array" ref="F2027">_xlfn._xlws.FILTER(_xlfn.UNIQUE(options!C2027:C2036),_xlfn.UNIQUE(options!C2027:C2036)&lt;&gt;"","")</f>
        <v/>
      </c>
    </row>
    <row r="2028" spans="2:6">
      <c r="B2028" t="str">
        <v>2027,Subaru,Legacy,2017,regular unleaded,AUTOMATIC,256,31640,2026</v>
      </c>
      <c r="F2028" s="5" t="str" cm="1">
        <f t="array" ref="F2028">_xlfn._xlws.FILTER(_xlfn.UNIQUE(options!C2028:C2037),_xlfn.UNIQUE(options!C2028:C2037)&lt;&gt;"","")</f>
        <v/>
      </c>
    </row>
    <row r="2029" spans="2:6">
      <c r="B2029" t="str">
        <v>2028,Subaru,Outback,2015,regular unleaded,AUTOMATIC,256,32995,|n</v>
      </c>
      <c r="F2029" s="5" t="str" cm="1">
        <f t="array" ref="F2029">_xlfn._xlws.FILTER(_xlfn.UNIQUE(options!C2029:C2038),_xlfn.UNIQUE(options!C2029:C2038)&lt;&gt;"","")</f>
        <v/>
      </c>
    </row>
    <row r="2030" spans="2:6">
      <c r="B2030" t="str">
        <v>2029,Subaru,Outback,2016,regular unleaded,AUTOMATIC,256,33395,2028</v>
      </c>
      <c r="F2030" s="5" t="str" cm="1">
        <f t="array" ref="F2030">_xlfn._xlws.FILTER(_xlfn.UNIQUE(options!C2030:C2039),_xlfn.UNIQUE(options!C2030:C2039)&lt;&gt;"","")</f>
        <v/>
      </c>
    </row>
    <row r="2031" spans="2:6">
      <c r="B2031" t="str">
        <v>2030,Subaru,Outback,2017,regular unleaded,AUTOMATIC,256,38195,2029</v>
      </c>
      <c r="F2031" s="5" t="str" cm="1">
        <f t="array" ref="F2031">_xlfn._xlws.FILTER(_xlfn.UNIQUE(options!C2031:C2040),_xlfn.UNIQUE(options!C2031:C2040)&lt;&gt;"","")</f>
        <v/>
      </c>
    </row>
    <row r="2032" spans="2:6">
      <c r="B2032" t="str">
        <v>2031,Subaru,Tribeca,2012,regular unleaded,AUTOMATIC,256,35895,|n</v>
      </c>
      <c r="F2032" s="5" t="str" cm="1">
        <f t="array" ref="F2032">_xlfn._xlws.FILTER(_xlfn.UNIQUE(options!C2032:C2041),_xlfn.UNIQUE(options!C2032:C2041)&lt;&gt;"","")</f>
        <v/>
      </c>
    </row>
    <row r="2033" spans="2:6">
      <c r="B2033" t="str">
        <v>2032,Subaru,Tribeca,2013,regular unleaded,AUTOMATIC,256,32595,2031</v>
      </c>
      <c r="F2033" s="5" t="str" cm="1">
        <f t="array" ref="F2033">_xlfn._xlws.FILTER(_xlfn.UNIQUE(options!C2033:C2042),_xlfn.UNIQUE(options!C2033:C2042)&lt;&gt;"","")</f>
        <v/>
      </c>
    </row>
    <row r="2034" spans="2:6">
      <c r="B2034" t="str">
        <v>2033,Subaru,Tribeca,2014,regular unleaded,AUTOMATIC,256,34095,2032</v>
      </c>
      <c r="F2034" s="5" t="str" cm="1">
        <f t="array" ref="F2034">_xlfn._xlws.FILTER(_xlfn.UNIQUE(options!C2034:C2043),_xlfn.UNIQUE(options!C2034:C2043)&lt;&gt;"","")</f>
        <v/>
      </c>
    </row>
    <row r="2035" spans="2:6">
      <c r="B2035" t="str">
        <v>2034,Subaru,WRX,2015,premium unleaded (recommended),AUTOMATIC,268,31195,|n</v>
      </c>
      <c r="F2035" s="5" t="str" cm="1">
        <f t="array" ref="F2035">_xlfn._xlws.FILTER(_xlfn.UNIQUE(options!C2035:C2044),_xlfn.UNIQUE(options!C2035:C2044)&lt;&gt;"","")</f>
        <v/>
      </c>
    </row>
    <row r="2036" spans="2:6">
      <c r="B2036" t="str">
        <v>2035,Subaru,WRX,2015,premium unleaded (recommended),MANUAL,268,29995,|n</v>
      </c>
      <c r="F2036" s="5" t="str" cm="1">
        <f t="array" ref="F2036">_xlfn._xlws.FILTER(_xlfn.UNIQUE(options!C2036:C2045),_xlfn.UNIQUE(options!C2036:C2045)&lt;&gt;"","")</f>
        <v/>
      </c>
    </row>
    <row r="2037" spans="2:6">
      <c r="B2037" t="str">
        <v>2036,Subaru,WRX,2015,premium unleaded (required),MANUAL,305,38495,|n</v>
      </c>
      <c r="F2037" s="5" t="str" cm="1">
        <f t="array" ref="F2037">_xlfn._xlws.FILTER(_xlfn.UNIQUE(options!C2037:C2046),_xlfn.UNIQUE(options!C2037:C2046)&lt;&gt;"","")</f>
        <v/>
      </c>
    </row>
    <row r="2038" spans="2:6">
      <c r="B2038" t="str">
        <v>2037,Subaru,WRX,2016,premium unleaded (recommended),AUTOMATIC,268,31595,|n</v>
      </c>
      <c r="F2038" s="5" t="str" cm="1">
        <f t="array" ref="F2038">_xlfn._xlws.FILTER(_xlfn.UNIQUE(options!C2038:C2047),_xlfn.UNIQUE(options!C2038:C2047)&lt;&gt;"","")</f>
        <v/>
      </c>
    </row>
    <row r="2039" spans="2:6">
      <c r="B2039" t="str">
        <v>2038,Subaru,WRX,2016,premium unleaded (recommended),MANUAL,268,30395,|n</v>
      </c>
      <c r="F2039" s="5" t="str" cm="1">
        <f t="array" ref="F2039">_xlfn._xlws.FILTER(_xlfn.UNIQUE(options!C2039:C2048),_xlfn.UNIQUE(options!C2039:C2048)&lt;&gt;"","")</f>
        <v/>
      </c>
    </row>
    <row r="2040" spans="2:6">
      <c r="B2040" t="str">
        <v>2039,Subaru,WRX,2016,premium unleaded (required),MANUAL,305,39995,|n</v>
      </c>
      <c r="F2040" s="5" t="str" cm="1">
        <f t="array" ref="F2040">_xlfn._xlws.FILTER(_xlfn.UNIQUE(options!C2040:C2049),_xlfn.UNIQUE(options!C2040:C2049)&lt;&gt;"","")</f>
        <v/>
      </c>
    </row>
    <row r="2041" spans="2:6">
      <c r="B2041" t="str">
        <v>2040,Subaru,WRX,2017,premium unleaded (recommended),AUTOMATIC,268,32195,|n</v>
      </c>
      <c r="F2041" s="5" t="str" cm="1">
        <f t="array" ref="F2041">_xlfn._xlws.FILTER(_xlfn.UNIQUE(options!C2041:C2050),_xlfn.UNIQUE(options!C2041:C2050)&lt;&gt;"","")</f>
        <v/>
      </c>
    </row>
    <row r="2042" spans="2:6">
      <c r="B2042" t="str">
        <v>2041,Subaru,WRX,2017,premium unleaded (recommended),MANUAL,268,30995,|n</v>
      </c>
      <c r="F2042" s="5" t="str" cm="1">
        <f t="array" ref="F2042">_xlfn._xlws.FILTER(_xlfn.UNIQUE(options!C2042:C2051),_xlfn.UNIQUE(options!C2042:C2051)&lt;&gt;"","")</f>
        <v/>
      </c>
    </row>
    <row r="2043" spans="2:6">
      <c r="B2043" t="str">
        <v>2042,Subaru,WRX,2017,premium unleaded (required),MANUAL,305,39995,|n</v>
      </c>
      <c r="F2043" s="5" t="str" cm="1">
        <f t="array" ref="F2043">_xlfn._xlws.FILTER(_xlfn.UNIQUE(options!C2043:C2052),_xlfn.UNIQUE(options!C2043:C2052)&lt;&gt;"","")</f>
        <v/>
      </c>
    </row>
    <row r="2044" spans="2:6">
      <c r="B2044" t="str">
        <v>2043,Subaru,XV Crosstrek,2013,regular unleaded,AUTOMATIC,148,24495,|n</v>
      </c>
      <c r="F2044" s="5" t="str" cm="1">
        <f t="array" ref="F2044">_xlfn._xlws.FILTER(_xlfn.UNIQUE(options!C2044:C2053),_xlfn.UNIQUE(options!C2044:C2053)&lt;&gt;"","")</f>
        <v/>
      </c>
    </row>
    <row r="2045" spans="2:6">
      <c r="B2045" t="str">
        <v>2044,Subaru,XV Crosstrek,2013,regular unleaded,MANUAL,148,21995,|n</v>
      </c>
      <c r="F2045" s="5" t="str" cm="1">
        <f t="array" ref="F2045">_xlfn._xlws.FILTER(_xlfn.UNIQUE(options!C2045:C2054),_xlfn.UNIQUE(options!C2045:C2054)&lt;&gt;"","")</f>
        <v/>
      </c>
    </row>
    <row r="2046" spans="2:6">
      <c r="B2046" t="str">
        <v>2045,Subaru,XV Crosstrek,2014,regular unleaded,AUTOMATIC,160,29295,|n</v>
      </c>
      <c r="F2046" s="5" t="str" cm="1">
        <f t="array" ref="F2046">_xlfn._xlws.FILTER(_xlfn.UNIQUE(options!C2046:C2055),_xlfn.UNIQUE(options!C2046:C2055)&lt;&gt;"","")</f>
        <v/>
      </c>
    </row>
    <row r="2047" spans="2:6">
      <c r="B2047" t="str">
        <v>2046,Subaru,XV Crosstrek,2014,regular unleaded,MANUAL,148,21995,|n</v>
      </c>
      <c r="F2047" s="5" t="str" cm="1">
        <f t="array" ref="F2047">_xlfn._xlws.FILTER(_xlfn.UNIQUE(options!C2047:C2056),_xlfn.UNIQUE(options!C2047:C2056)&lt;&gt;"","")</f>
        <v/>
      </c>
    </row>
    <row r="2048" spans="2:6">
      <c r="B2048" t="str">
        <v>2047,Subaru,XV Crosstrek,2015,regular unleaded,AUTOMATIC,160,29295,|n</v>
      </c>
      <c r="F2048" s="5" t="str" cm="1">
        <f t="array" ref="F2048">_xlfn._xlws.FILTER(_xlfn.UNIQUE(options!C2048:C2057),_xlfn.UNIQUE(options!C2048:C2057)&lt;&gt;"","")</f>
        <v/>
      </c>
    </row>
    <row r="2049" spans="2:6">
      <c r="B2049" t="str">
        <v>2048,Subaru,XV Crosstrek,2015,regular unleaded,MANUAL,148,22295,|n</v>
      </c>
      <c r="F2049" s="5" t="str" cm="1">
        <f t="array" ref="F2049">_xlfn._xlws.FILTER(_xlfn.UNIQUE(options!C2049:C2058),_xlfn.UNIQUE(options!C2049:C2058)&lt;&gt;"","")</f>
        <v/>
      </c>
    </row>
    <row r="2050" spans="2:6">
      <c r="B2050" t="str">
        <v>2049,Suzuki,Aerio,2005,regular unleaded,AUTOMATIC,155,17849,|n</v>
      </c>
      <c r="F2050" s="5" t="str" cm="1">
        <f t="array" ref="F2050">_xlfn._xlws.FILTER(_xlfn.UNIQUE(options!C2050:C2059),_xlfn.UNIQUE(options!C2050:C2059)&lt;&gt;"","")</f>
        <v/>
      </c>
    </row>
    <row r="2051" spans="2:6">
      <c r="B2051" t="str">
        <v>2050,Suzuki,Aerio,2005,regular unleaded,MANUAL,155,15949,|n</v>
      </c>
      <c r="F2051" s="5" t="str" cm="1">
        <f t="array" ref="F2051">_xlfn._xlws.FILTER(_xlfn.UNIQUE(options!C2051:C2060),_xlfn.UNIQUE(options!C2051:C2060)&lt;&gt;"","")</f>
        <v/>
      </c>
    </row>
    <row r="2052" spans="2:6">
      <c r="B2052" t="str">
        <v>2051,Suzuki,Aerio,2006,regular unleaded,AUTOMATIC,155,17099,|n</v>
      </c>
      <c r="F2052" s="5" t="str" cm="1">
        <f t="array" ref="F2052">_xlfn._xlws.FILTER(_xlfn.UNIQUE(options!C2052:C2061),_xlfn.UNIQUE(options!C2052:C2061)&lt;&gt;"","")</f>
        <v/>
      </c>
    </row>
    <row r="2053" spans="2:6">
      <c r="B2053" t="str">
        <v>2052,Suzuki,Aerio,2006,regular unleaded,MANUAL,155,15299,|n</v>
      </c>
      <c r="F2053" s="5" t="str" cm="1">
        <f t="array" ref="F2053">_xlfn._xlws.FILTER(_xlfn.UNIQUE(options!C2053:C2062),_xlfn.UNIQUE(options!C2053:C2062)&lt;&gt;"","")</f>
        <v/>
      </c>
    </row>
    <row r="2054" spans="2:6">
      <c r="B2054" t="str">
        <v>2053,Suzuki,Aerio,2007,regular unleaded,AUTOMATIC,155,17199,|n</v>
      </c>
      <c r="F2054" s="5" t="str" cm="1">
        <f t="array" ref="F2054">_xlfn._xlws.FILTER(_xlfn.UNIQUE(options!C2054:C2063),_xlfn.UNIQUE(options!C2054:C2063)&lt;&gt;"","")</f>
        <v/>
      </c>
    </row>
    <row r="2055" spans="2:6">
      <c r="B2055" t="str">
        <v>2054,Suzuki,Aerio,2007,regular unleaded,MANUAL,155,14299,|n</v>
      </c>
      <c r="F2055" s="5" t="str" cm="1">
        <f t="array" ref="F2055">_xlfn._xlws.FILTER(_xlfn.UNIQUE(options!C2055:C2064),_xlfn.UNIQUE(options!C2055:C2064)&lt;&gt;"","")</f>
        <v/>
      </c>
    </row>
    <row r="2056" spans="2:6">
      <c r="B2056" t="str">
        <v>2055,Suzuki,Equator,2010,regular unleaded,AUTOMATIC,261,30900,|n</v>
      </c>
      <c r="F2056" s="5" t="str" cm="1">
        <f t="array" ref="F2056">_xlfn._xlws.FILTER(_xlfn.UNIQUE(options!C2056:C2065),_xlfn.UNIQUE(options!C2056:C2065)&lt;&gt;"","")</f>
        <v/>
      </c>
    </row>
    <row r="2057" spans="2:6">
      <c r="B2057" t="str">
        <v>2056,Suzuki,Equator,2010,regular unleaded,MANUAL,152,18825,|n</v>
      </c>
      <c r="F2057" s="5" t="str" cm="1">
        <f t="array" ref="F2057">_xlfn._xlws.FILTER(_xlfn.UNIQUE(options!C2057:C2066),_xlfn.UNIQUE(options!C2057:C2066)&lt;&gt;"","")</f>
        <v/>
      </c>
    </row>
    <row r="2058" spans="2:6">
      <c r="B2058" t="str">
        <v>2057,Suzuki,Equator,2011,regular unleaded,AUTOMATIC,261,29150,|n</v>
      </c>
      <c r="F2058" s="5" t="str" cm="1">
        <f t="array" ref="F2058">_xlfn._xlws.FILTER(_xlfn.UNIQUE(options!C2058:C2067),_xlfn.UNIQUE(options!C2058:C2067)&lt;&gt;"","")</f>
        <v/>
      </c>
    </row>
    <row r="2059" spans="2:6">
      <c r="B2059" t="str">
        <v>2058,Suzuki,Equator,2011,regular unleaded,MANUAL,152,17595,|n</v>
      </c>
      <c r="F2059" s="5" t="str" cm="1">
        <f t="array" ref="F2059">_xlfn._xlws.FILTER(_xlfn.UNIQUE(options!C2059:C2068),_xlfn.UNIQUE(options!C2059:C2068)&lt;&gt;"","")</f>
        <v/>
      </c>
    </row>
    <row r="2060" spans="2:6">
      <c r="B2060" t="str">
        <v>2059,Suzuki,Equator,2012,regular unleaded,AUTOMATIC,261,29550,|n</v>
      </c>
      <c r="F2060" s="5" t="str" cm="1">
        <f t="array" ref="F2060">_xlfn._xlws.FILTER(_xlfn.UNIQUE(options!C2060:C2069),_xlfn.UNIQUE(options!C2060:C2069)&lt;&gt;"","")</f>
        <v/>
      </c>
    </row>
    <row r="2061" spans="2:6">
      <c r="B2061" t="str">
        <v>2060,Suzuki,Equator,2012,regular unleaded,MANUAL,152,19299,|n</v>
      </c>
      <c r="F2061" s="5" t="str" cm="1">
        <f t="array" ref="F2061">_xlfn._xlws.FILTER(_xlfn.UNIQUE(options!C2061:C2070),_xlfn.UNIQUE(options!C2061:C2070)&lt;&gt;"","")</f>
        <v/>
      </c>
    </row>
    <row r="2062" spans="2:6">
      <c r="B2062" t="str">
        <v>2061,Suzuki,Forenza,2006,regular unleaded,AUTOMATIC,126,16699,|n</v>
      </c>
      <c r="F2062" s="5" t="str" cm="1">
        <f t="array" ref="F2062">_xlfn._xlws.FILTER(_xlfn.UNIQUE(options!C2062:C2071),_xlfn.UNIQUE(options!C2062:C2071)&lt;&gt;"","")</f>
        <v/>
      </c>
    </row>
    <row r="2063" spans="2:6">
      <c r="B2063" t="str">
        <v>2062,Suzuki,Forenza,2006,regular unleaded,MANUAL,126,15799,|n</v>
      </c>
      <c r="F2063" s="5" t="str" cm="1">
        <f t="array" ref="F2063">_xlfn._xlws.FILTER(_xlfn.UNIQUE(options!C2063:C2072),_xlfn.UNIQUE(options!C2063:C2072)&lt;&gt;"","")</f>
        <v/>
      </c>
    </row>
    <row r="2064" spans="2:6">
      <c r="B2064" t="str">
        <v>2063,Suzuki,Forenza,2007,regular unleaded,AUTOMATIC,127,16949,|n</v>
      </c>
      <c r="F2064" s="5" t="str" cm="1">
        <f t="array" ref="F2064">_xlfn._xlws.FILTER(_xlfn.UNIQUE(options!C2064:C2073),_xlfn.UNIQUE(options!C2064:C2073)&lt;&gt;"","")</f>
        <v/>
      </c>
    </row>
    <row r="2065" spans="2:6">
      <c r="B2065" t="str">
        <v>2064,Suzuki,Forenza,2007,regular unleaded,MANUAL,127,15849,|n</v>
      </c>
      <c r="F2065" s="5" t="str" cm="1">
        <f t="array" ref="F2065">_xlfn._xlws.FILTER(_xlfn.UNIQUE(options!C2065:C2074),_xlfn.UNIQUE(options!C2065:C2074)&lt;&gt;"","")</f>
        <v/>
      </c>
    </row>
    <row r="2066" spans="2:6">
      <c r="B2066" t="str">
        <v>2065,Suzuki,Forenza,2008,regular unleaded,AUTOMATIC,127,17689,|n</v>
      </c>
      <c r="F2066" s="5" t="str" cm="1">
        <f t="array" ref="F2066">_xlfn._xlws.FILTER(_xlfn.UNIQUE(options!C2066:C2075),_xlfn.UNIQUE(options!C2066:C2075)&lt;&gt;"","")</f>
        <v/>
      </c>
    </row>
    <row r="2067" spans="2:6">
      <c r="B2067" t="str">
        <v>2066,Suzuki,Forenza,2008,regular unleaded,MANUAL,127,15889,|n</v>
      </c>
      <c r="F2067" s="5" t="str" cm="1">
        <f t="array" ref="F2067">_xlfn._xlws.FILTER(_xlfn.UNIQUE(options!C2067:C2076),_xlfn.UNIQUE(options!C2067:C2076)&lt;&gt;"","")</f>
        <v/>
      </c>
    </row>
    <row r="2068" spans="2:6">
      <c r="B2068" t="str">
        <v>2067,Suzuki,Grand Vitara,2011,regular unleaded,AUTOMATIC,166,24949,|n</v>
      </c>
      <c r="F2068" s="5" t="str" cm="1">
        <f t="array" ref="F2068">_xlfn._xlws.FILTER(_xlfn.UNIQUE(options!C2068:C2077),_xlfn.UNIQUE(options!C2068:C2077)&lt;&gt;"","")</f>
        <v/>
      </c>
    </row>
    <row r="2069" spans="2:6">
      <c r="B2069" t="str">
        <v>2068,Suzuki,Grand Vitara,2011,regular unleaded,MANUAL,166,19299,|n</v>
      </c>
      <c r="F2069" s="5" t="str" cm="1">
        <f t="array" ref="F2069">_xlfn._xlws.FILTER(_xlfn.UNIQUE(options!C2069:C2078),_xlfn.UNIQUE(options!C2069:C2078)&lt;&gt;"","")</f>
        <v/>
      </c>
    </row>
    <row r="2070" spans="2:6">
      <c r="B2070" t="str">
        <v>2069,Suzuki,Grand Vitara,2012,regular unleaded,AUTOMATIC,166,25249,|n</v>
      </c>
      <c r="F2070" s="5" t="str" cm="1">
        <f t="array" ref="F2070">_xlfn._xlws.FILTER(_xlfn.UNIQUE(options!C2070:C2079),_xlfn.UNIQUE(options!C2070:C2079)&lt;&gt;"","")</f>
        <v/>
      </c>
    </row>
    <row r="2071" spans="2:6">
      <c r="B2071" t="str">
        <v>2070,Suzuki,Grand Vitara,2012,regular unleaded,MANUAL,166,19499,|n</v>
      </c>
      <c r="F2071" s="5" t="str" cm="1">
        <f t="array" ref="F2071">_xlfn._xlws.FILTER(_xlfn.UNIQUE(options!C2071:C2080),_xlfn.UNIQUE(options!C2071:C2080)&lt;&gt;"","")</f>
        <v/>
      </c>
    </row>
    <row r="2072" spans="2:6">
      <c r="B2072" t="str">
        <v>2071,Suzuki,Grand Vitara,2013,regular unleaded,AUTOMATIC,166,25949,|n</v>
      </c>
      <c r="F2072" s="5" t="str" cm="1">
        <f t="array" ref="F2072">_xlfn._xlws.FILTER(_xlfn.UNIQUE(options!C2072:C2081),_xlfn.UNIQUE(options!C2072:C2081)&lt;&gt;"","")</f>
        <v/>
      </c>
    </row>
    <row r="2073" spans="2:6">
      <c r="B2073" t="str">
        <v>2072,Suzuki,Grand Vitara,2013,regular unleaded,MANUAL,166,19949,|n</v>
      </c>
      <c r="F2073" s="5" t="str" cm="1">
        <f t="array" ref="F2073">_xlfn._xlws.FILTER(_xlfn.UNIQUE(options!C2073:C2082),_xlfn.UNIQUE(options!C2073:C2082)&lt;&gt;"","")</f>
        <v/>
      </c>
    </row>
    <row r="2074" spans="2:6">
      <c r="B2074" t="str">
        <v>2073,Suzuki,Kizashi,2011,regular unleaded,AUTOMATIC,180,27299,|n</v>
      </c>
      <c r="F2074" s="5" t="str" cm="1">
        <f t="array" ref="F2074">_xlfn._xlws.FILTER(_xlfn.UNIQUE(options!C2074:C2083),_xlfn.UNIQUE(options!C2074:C2083)&lt;&gt;"","")</f>
        <v/>
      </c>
    </row>
    <row r="2075" spans="2:6">
      <c r="B2075" t="str">
        <v>2074,Suzuki,Kizashi,2011,regular unleaded,MANUAL,185,24849,|n</v>
      </c>
      <c r="F2075" s="5" t="str" cm="1">
        <f t="array" ref="F2075">_xlfn._xlws.FILTER(_xlfn.UNIQUE(options!C2075:C2084),_xlfn.UNIQUE(options!C2075:C2084)&lt;&gt;"","")</f>
        <v/>
      </c>
    </row>
    <row r="2076" spans="2:6">
      <c r="B2076" t="str">
        <v>2075,Suzuki,Kizashi,2012,regular unleaded,AUTOMATIC,180,27549,|n</v>
      </c>
      <c r="F2076" s="5" t="str" cm="1">
        <f t="array" ref="F2076">_xlfn._xlws.FILTER(_xlfn.UNIQUE(options!C2076:C2085),_xlfn.UNIQUE(options!C2076:C2085)&lt;&gt;"","")</f>
        <v/>
      </c>
    </row>
    <row r="2077" spans="2:6">
      <c r="B2077" t="str">
        <v>2076,Suzuki,Kizashi,2012,regular unleaded,MANUAL,185,25099,|n</v>
      </c>
      <c r="F2077" s="5" t="str" cm="1">
        <f t="array" ref="F2077">_xlfn._xlws.FILTER(_xlfn.UNIQUE(options!C2077:C2086),_xlfn.UNIQUE(options!C2077:C2086)&lt;&gt;"","")</f>
        <v/>
      </c>
    </row>
    <row r="2078" spans="2:6">
      <c r="B2078" t="str">
        <v>2077,Suzuki,Kizashi,2013,regular unleaded,AUTOMATIC,180,28999,|n</v>
      </c>
      <c r="F2078" s="5" t="str" cm="1">
        <f t="array" ref="F2078">_xlfn._xlws.FILTER(_xlfn.UNIQUE(options!C2078:C2087),_xlfn.UNIQUE(options!C2078:C2087)&lt;&gt;"","")</f>
        <v/>
      </c>
    </row>
    <row r="2079" spans="2:6">
      <c r="B2079" t="str">
        <v>2078,Suzuki,Kizashi,2013,regular unleaded,MANUAL,185,19999,|n</v>
      </c>
      <c r="F2079" s="5" t="str" cm="1">
        <f t="array" ref="F2079">_xlfn._xlws.FILTER(_xlfn.UNIQUE(options!C2079:C2088),_xlfn.UNIQUE(options!C2079:C2088)&lt;&gt;"","")</f>
        <v/>
      </c>
    </row>
    <row r="2080" spans="2:6">
      <c r="B2080" t="str">
        <v>2079,Suzuki,Reno,2006,regular unleaded,AUTOMATIC,126,16299,|n</v>
      </c>
      <c r="F2080" s="5" t="str" cm="1">
        <f t="array" ref="F2080">_xlfn._xlws.FILTER(_xlfn.UNIQUE(options!C2080:C2089),_xlfn.UNIQUE(options!C2080:C2089)&lt;&gt;"","")</f>
        <v/>
      </c>
    </row>
    <row r="2081" spans="2:6">
      <c r="B2081" t="str">
        <v>2080,Suzuki,Reno,2006,regular unleaded,MANUAL,126,15399,|n</v>
      </c>
      <c r="F2081" s="5" t="str" cm="1">
        <f t="array" ref="F2081">_xlfn._xlws.FILTER(_xlfn.UNIQUE(options!C2081:C2090),_xlfn.UNIQUE(options!C2081:C2090)&lt;&gt;"","")</f>
        <v/>
      </c>
    </row>
    <row r="2082" spans="2:6">
      <c r="B2082" t="str">
        <v>2081,Suzuki,Reno,2007,regular unleaded,AUTOMATIC,127,15199,|n</v>
      </c>
      <c r="F2082" s="5" t="str" cm="1">
        <f t="array" ref="F2082">_xlfn._xlws.FILTER(_xlfn.UNIQUE(options!C2082:C2091),_xlfn.UNIQUE(options!C2082:C2091)&lt;&gt;"","")</f>
        <v/>
      </c>
    </row>
    <row r="2083" spans="2:6">
      <c r="B2083" t="str">
        <v>2082,Suzuki,Reno,2007,regular unleaded,MANUAL,127,14099,|n</v>
      </c>
      <c r="F2083" s="5" t="str" cm="1">
        <f t="array" ref="F2083">_xlfn._xlws.FILTER(_xlfn.UNIQUE(options!C2083:C2092),_xlfn.UNIQUE(options!C2083:C2092)&lt;&gt;"","")</f>
        <v/>
      </c>
    </row>
    <row r="2084" spans="2:6">
      <c r="B2084" t="str">
        <v>2083,Suzuki,Reno,2008,regular unleaded,AUTOMATIC,127,15349,|n</v>
      </c>
      <c r="F2084" s="5" t="str" cm="1">
        <f t="array" ref="F2084">_xlfn._xlws.FILTER(_xlfn.UNIQUE(options!C2084:C2093),_xlfn.UNIQUE(options!C2084:C2093)&lt;&gt;"","")</f>
        <v/>
      </c>
    </row>
    <row r="2085" spans="2:6">
      <c r="B2085" t="str">
        <v>2084,Suzuki,Reno,2008,regular unleaded,MANUAL,127,14339,|n</v>
      </c>
      <c r="F2085" s="5" t="str" cm="1">
        <f t="array" ref="F2085">_xlfn._xlws.FILTER(_xlfn.UNIQUE(options!C2085:C2094),_xlfn.UNIQUE(options!C2085:C2094)&lt;&gt;"","")</f>
        <v/>
      </c>
    </row>
    <row r="2086" spans="2:6">
      <c r="B2086" t="str">
        <v>2085,Suzuki,SX4,2011,regular unleaded,AUTOMATIC,148,19349,|n</v>
      </c>
      <c r="F2086" s="5" t="str" cm="1">
        <f t="array" ref="F2086">_xlfn._xlws.FILTER(_xlfn.UNIQUE(options!C2086:C2095),_xlfn.UNIQUE(options!C2086:C2095)&lt;&gt;"","")</f>
        <v/>
      </c>
    </row>
    <row r="2087" spans="2:6">
      <c r="B2087" t="str">
        <v>2086,Suzuki,SX4,2011,regular unleaded,MANUAL,150,18249,|n</v>
      </c>
      <c r="F2087" s="5" t="str" cm="1">
        <f t="array" ref="F2087">_xlfn._xlws.FILTER(_xlfn.UNIQUE(options!C2087:C2096),_xlfn.UNIQUE(options!C2087:C2096)&lt;&gt;"","")</f>
        <v/>
      </c>
    </row>
    <row r="2088" spans="2:6">
      <c r="B2088" t="str">
        <v>2087,Suzuki,SX4,2012,regular unleaded,AUTOMATIC,148,19649,|n</v>
      </c>
      <c r="F2088" s="5" t="str" cm="1">
        <f t="array" ref="F2088">_xlfn._xlws.FILTER(_xlfn.UNIQUE(options!C2088:C2097),_xlfn.UNIQUE(options!C2088:C2097)&lt;&gt;"","")</f>
        <v/>
      </c>
    </row>
    <row r="2089" spans="2:6">
      <c r="B2089" t="str">
        <v>2088,Suzuki,SX4,2012,regular unleaded,MANUAL,150,18549,|n</v>
      </c>
      <c r="F2089" s="5" t="str" cm="1">
        <f t="array" ref="F2089">_xlfn._xlws.FILTER(_xlfn.UNIQUE(options!C2089:C2098),_xlfn.UNIQUE(options!C2089:C2098)&lt;&gt;"","")</f>
        <v/>
      </c>
    </row>
    <row r="2090" spans="2:6">
      <c r="B2090" t="str">
        <v>2089,Suzuki,SX4,2013,regular unleaded,AUTOMATIC,148,20449,|n</v>
      </c>
      <c r="F2090" s="5" t="str" cm="1">
        <f t="array" ref="F2090">_xlfn._xlws.FILTER(_xlfn.UNIQUE(options!C2090:C2099),_xlfn.UNIQUE(options!C2090:C2099)&lt;&gt;"","")</f>
        <v/>
      </c>
    </row>
    <row r="2091" spans="2:6">
      <c r="B2091" t="str">
        <v>2090,Suzuki,SX4,2013,regular unleaded,MANUAL,150,19349,|n</v>
      </c>
      <c r="F2091" s="5" t="str" cm="1">
        <f t="array" ref="F2091">_xlfn._xlws.FILTER(_xlfn.UNIQUE(options!C2091:C2100),_xlfn.UNIQUE(options!C2091:C2100)&lt;&gt;"","")</f>
        <v/>
      </c>
    </row>
    <row r="2092" spans="2:6">
      <c r="B2092" t="str">
        <v>2091,Suzuki,Verona,2005,regular unleaded,AUTOMATIC,155,21049,|n</v>
      </c>
      <c r="F2092" s="5" t="str" cm="1">
        <f t="array" ref="F2092">_xlfn._xlws.FILTER(_xlfn.UNIQUE(options!C2092:C2101),_xlfn.UNIQUE(options!C2092:C2101)&lt;&gt;"","")</f>
        <v/>
      </c>
    </row>
    <row r="2093" spans="2:6">
      <c r="B2093" t="str">
        <v>2092,Suzuki,Verona,2006,regular unleaded,AUTOMATIC,155,20299,2091</v>
      </c>
      <c r="F2093" s="5" t="str" cm="1">
        <f t="array" ref="F2093">_xlfn._xlws.FILTER(_xlfn.UNIQUE(options!C2093:C2102),_xlfn.UNIQUE(options!C2093:C2102)&lt;&gt;"","")</f>
        <v/>
      </c>
    </row>
    <row r="2094" spans="2:6">
      <c r="B2094" t="str">
        <v>2093,Suzuki,XL7,2007,regular unleaded,AUTOMATIC,252,31749,|n</v>
      </c>
      <c r="F2094" s="5" t="str" cm="1">
        <f t="array" ref="F2094">_xlfn._xlws.FILTER(_xlfn.UNIQUE(options!C2094:C2103),_xlfn.UNIQUE(options!C2094:C2103)&lt;&gt;"","")</f>
        <v/>
      </c>
    </row>
    <row r="2095" spans="2:6">
      <c r="B2095" t="str">
        <v>2094,Suzuki,XL7,2008,regular unleaded,AUTOMATIC,252,29149,2093</v>
      </c>
      <c r="F2095" s="5" t="str" cm="1">
        <f t="array" ref="F2095">_xlfn._xlws.FILTER(_xlfn.UNIQUE(options!C2095:C2104),_xlfn.UNIQUE(options!C2095:C2104)&lt;&gt;"","")</f>
        <v/>
      </c>
    </row>
    <row r="2096" spans="2:6">
      <c r="B2096" t="str">
        <v>2095,Suzuki,XL7,2009,regular unleaded,AUTOMATIC,252,30230,2094</v>
      </c>
      <c r="F2096" s="5" t="str" cm="1">
        <f t="array" ref="F2096">_xlfn._xlws.FILTER(_xlfn.UNIQUE(options!C2096:C2105),_xlfn.UNIQUE(options!C2096:C2105)&lt;&gt;"","")</f>
        <v/>
      </c>
    </row>
    <row r="2097" spans="2:6">
      <c r="B2097" t="str">
        <v>2096,Suzuki,XL-7,2005,regular unleaded,AUTOMATIC,185,27799,|n</v>
      </c>
      <c r="F2097" s="5" t="str" cm="1">
        <f t="array" ref="F2097">_xlfn._xlws.FILTER(_xlfn.UNIQUE(options!C2097:C2106),_xlfn.UNIQUE(options!C2097:C2106)&lt;&gt;"","")</f>
        <v/>
      </c>
    </row>
    <row r="2098" spans="2:6">
      <c r="B2098" t="str">
        <v>2097,Suzuki,XL-7,2005,regular unleaded,MANUAL,185,22299,|n</v>
      </c>
      <c r="F2098" s="5" t="str" cm="1">
        <f t="array" ref="F2098">_xlfn._xlws.FILTER(_xlfn.UNIQUE(options!C2098:C2107),_xlfn.UNIQUE(options!C2098:C2107)&lt;&gt;"","")</f>
        <v/>
      </c>
    </row>
    <row r="2099" spans="2:6">
      <c r="B2099" t="str">
        <v>2098,Suzuki,XL-7,2006,regular unleaded,AUTOMATIC,185,26699,|n</v>
      </c>
      <c r="F2099" s="5" t="str" cm="1">
        <f t="array" ref="F2099">_xlfn._xlws.FILTER(_xlfn.UNIQUE(options!C2099:C2108),_xlfn.UNIQUE(options!C2099:C2108)&lt;&gt;"","")</f>
        <v/>
      </c>
    </row>
    <row r="2100" spans="2:6">
      <c r="B2100" t="str">
        <v>2099,Tesla,Model S,2014,electric,DIRECT_DRIVE,613,104500,|n</v>
      </c>
      <c r="F2100" s="5" t="str" cm="1">
        <f t="array" ref="F2100">_xlfn._xlws.FILTER(_xlfn.UNIQUE(options!C2100:C2109),_xlfn.UNIQUE(options!C2100:C2109)&lt;&gt;"","")</f>
        <v/>
      </c>
    </row>
    <row r="2101" spans="2:6">
      <c r="B2101" t="str">
        <v>2100,Tesla,Model S,2015,electric,DIRECT_DRIVE,613,105000,2099</v>
      </c>
      <c r="F2101" s="5" t="str" cm="1">
        <f t="array" ref="F2101">_xlfn._xlws.FILTER(_xlfn.UNIQUE(options!C2101:C2110),_xlfn.UNIQUE(options!C2101:C2110)&lt;&gt;"","")</f>
        <v/>
      </c>
    </row>
    <row r="2102" spans="2:6">
      <c r="B2102" t="str">
        <v>2101,Tesla,Model S,2016,electric,DIRECT_DRIVE,613,134500,2100</v>
      </c>
      <c r="F2102" s="5" t="str" cm="1">
        <f t="array" ref="F2102">_xlfn._xlws.FILTER(_xlfn.UNIQUE(options!C2102:C2111),_xlfn.UNIQUE(options!C2102:C2111)&lt;&gt;"","")</f>
        <v/>
      </c>
    </row>
    <row r="2103" spans="2:6">
      <c r="B2103" t="str">
        <v>2102,Toyota,86,2017,premium unleaded (recommended),AUTOMATIC,200,26975,|n</v>
      </c>
      <c r="F2103" s="5" t="str" cm="1">
        <f t="array" ref="F2103">_xlfn._xlws.FILTER(_xlfn.UNIQUE(options!C2103:C2112),_xlfn.UNIQUE(options!C2103:C2112)&lt;&gt;"","")</f>
        <v/>
      </c>
    </row>
    <row r="2104" spans="2:6">
      <c r="B2104" t="str">
        <v>2103,Toyota,86,2017,premium unleaded (recommended),MANUAL,205,26255,|n</v>
      </c>
      <c r="F2104" s="5" t="str" cm="1">
        <f t="array" ref="F2104">_xlfn._xlws.FILTER(_xlfn.UNIQUE(options!C2104:C2113),_xlfn.UNIQUE(options!C2104:C2113)&lt;&gt;"","")</f>
        <v/>
      </c>
    </row>
    <row r="2105" spans="2:6">
      <c r="B2105" t="str">
        <v>2104,Toyota,4Runner,2014,regular unleaded,AUTOMATIC,270,43400,|n</v>
      </c>
      <c r="F2105" s="5" t="str" cm="1">
        <f t="array" ref="F2105">_xlfn._xlws.FILTER(_xlfn.UNIQUE(options!C2105:C2114),_xlfn.UNIQUE(options!C2105:C2114)&lt;&gt;"","")</f>
        <v/>
      </c>
    </row>
    <row r="2106" spans="2:6">
      <c r="B2106" t="str">
        <v>2105,Toyota,4Runner,2015,regular unleaded,AUTOMATIC,270,43620,2104</v>
      </c>
      <c r="F2106" s="5" t="str" cm="1">
        <f t="array" ref="F2106">_xlfn._xlws.FILTER(_xlfn.UNIQUE(options!C2106:C2115),_xlfn.UNIQUE(options!C2106:C2115)&lt;&gt;"","")</f>
        <v/>
      </c>
    </row>
    <row r="2107" spans="2:6">
      <c r="B2107" t="str">
        <v>2106,Toyota,4Runner,2016,regular unleaded,AUTOMATIC,270,44360,2105</v>
      </c>
      <c r="F2107" s="5" t="str" cm="1">
        <f t="array" ref="F2107">_xlfn._xlws.FILTER(_xlfn.UNIQUE(options!C2107:C2116),_xlfn.UNIQUE(options!C2107:C2116)&lt;&gt;"","")</f>
        <v/>
      </c>
    </row>
    <row r="2108" spans="2:6">
      <c r="B2108" t="str">
        <v>2107,Toyota,Avalon,2015,regular unleaded,AUTOMATIC,268,39980,|n</v>
      </c>
      <c r="F2108" s="5" t="str" cm="1">
        <f t="array" ref="F2108">_xlfn._xlws.FILTER(_xlfn.UNIQUE(options!C2108:C2117),_xlfn.UNIQUE(options!C2108:C2117)&lt;&gt;"","")</f>
        <v/>
      </c>
    </row>
    <row r="2109" spans="2:6">
      <c r="B2109" t="str">
        <v>2108,Toyota,Avalon,2016,regular unleaded,AUTOMATIC,268,40450,2107</v>
      </c>
      <c r="F2109" s="5" t="str" cm="1">
        <f t="array" ref="F2109">_xlfn._xlws.FILTER(_xlfn.UNIQUE(options!C2109:C2118),_xlfn.UNIQUE(options!C2109:C2118)&lt;&gt;"","")</f>
        <v/>
      </c>
    </row>
    <row r="2110" spans="2:6">
      <c r="B2110" t="str">
        <v>2109,Toyota,Avalon,2017,regular unleaded,AUTOMATIC,268,41050,2108</v>
      </c>
      <c r="F2110" s="5" t="str" cm="1">
        <f t="array" ref="F2110">_xlfn._xlws.FILTER(_xlfn.UNIQUE(options!C2110:C2119),_xlfn.UNIQUE(options!C2110:C2119)&lt;&gt;"","")</f>
        <v/>
      </c>
    </row>
    <row r="2111" spans="2:6">
      <c r="B2111" t="str">
        <v>2110,Toyota,Avalon Hybrid,2015,regular unleaded,AUTOMATIC,200,41700,|n</v>
      </c>
      <c r="F2111" s="5" t="str" cm="1">
        <f t="array" ref="F2111">_xlfn._xlws.FILTER(_xlfn.UNIQUE(options!C2111:C2120),_xlfn.UNIQUE(options!C2111:C2120)&lt;&gt;"","")</f>
        <v/>
      </c>
    </row>
    <row r="2112" spans="2:6">
      <c r="B2112" t="str">
        <v>2111,Toyota,Avalon Hybrid,2016,regular unleaded,AUTOMATIC,200,41950,2110</v>
      </c>
      <c r="F2112" s="5" t="str" cm="1">
        <f t="array" ref="F2112">_xlfn._xlws.FILTER(_xlfn.UNIQUE(options!C2112:C2121),_xlfn.UNIQUE(options!C2112:C2121)&lt;&gt;"","")</f>
        <v/>
      </c>
    </row>
    <row r="2113" spans="2:6">
      <c r="B2113" t="str">
        <v>2112,Toyota,Avalon Hybrid,2017,regular unleaded,AUTOMATIC,200,42550,2111</v>
      </c>
      <c r="F2113" s="5" t="str" cm="1">
        <f t="array" ref="F2113">_xlfn._xlws.FILTER(_xlfn.UNIQUE(options!C2113:C2122),_xlfn.UNIQUE(options!C2113:C2122)&lt;&gt;"","")</f>
        <v/>
      </c>
    </row>
    <row r="2114" spans="2:6">
      <c r="B2114" t="str">
        <v>2113,Toyota,Camry,2015,regular unleaded,AUTOMATIC,268,31370,|n</v>
      </c>
      <c r="F2114" s="5" t="str" cm="1">
        <f t="array" ref="F2114">_xlfn._xlws.FILTER(_xlfn.UNIQUE(options!C2114:C2123),_xlfn.UNIQUE(options!C2114:C2123)&lt;&gt;"","")</f>
        <v/>
      </c>
    </row>
    <row r="2115" spans="2:6">
      <c r="B2115" t="str">
        <v>2114,Toyota,Camry,2016,regular unleaded,AUTOMATIC,268,31370,2113</v>
      </c>
      <c r="F2115" s="5" t="str" cm="1">
        <f t="array" ref="F2115">_xlfn._xlws.FILTER(_xlfn.UNIQUE(options!C2115:C2124),_xlfn.UNIQUE(options!C2115:C2124)&lt;&gt;"","")</f>
        <v/>
      </c>
    </row>
    <row r="2116" spans="2:6">
      <c r="B2116" t="str">
        <v>2115,Toyota,Camry,2017,regular unleaded,AUTOMATIC,268,31370,2114</v>
      </c>
      <c r="F2116" s="5" t="str" cm="1">
        <f t="array" ref="F2116">_xlfn._xlws.FILTER(_xlfn.UNIQUE(options!C2116:C2125),_xlfn.UNIQUE(options!C2116:C2125)&lt;&gt;"","")</f>
        <v/>
      </c>
    </row>
    <row r="2117" spans="2:6">
      <c r="B2117" t="str">
        <v>2116,Toyota,Camry Hybrid,2015,regular unleaded,AUTOMATIC,200,29980,|n</v>
      </c>
      <c r="F2117" s="5" t="str" cm="1">
        <f t="array" ref="F2117">_xlfn._xlws.FILTER(_xlfn.UNIQUE(options!C2117:C2126),_xlfn.UNIQUE(options!C2117:C2126)&lt;&gt;"","")</f>
        <v/>
      </c>
    </row>
    <row r="2118" spans="2:6">
      <c r="B2118" t="str">
        <v>2117,Toyota,Camry Hybrid,2016,regular unleaded,AUTOMATIC,200,30140,2116</v>
      </c>
      <c r="F2118" s="5" t="str" cm="1">
        <f t="array" ref="F2118">_xlfn._xlws.FILTER(_xlfn.UNIQUE(options!C2118:C2127),_xlfn.UNIQUE(options!C2118:C2127)&lt;&gt;"","")</f>
        <v/>
      </c>
    </row>
    <row r="2119" spans="2:6">
      <c r="B2119" t="str">
        <v>2118,Toyota,Camry Hybrid,2017,regular unleaded,AUTOMATIC,200,30140,2117</v>
      </c>
      <c r="F2119" s="5" t="str" cm="1">
        <f t="array" ref="F2119">_xlfn._xlws.FILTER(_xlfn.UNIQUE(options!C2119:C2128),_xlfn.UNIQUE(options!C2119:C2128)&lt;&gt;"","")</f>
        <v/>
      </c>
    </row>
    <row r="2120" spans="2:6">
      <c r="B2120" t="str">
        <v>2119,Toyota,Camry Solara,2006,regular unleaded,AUTOMATIC,225,30210,|n</v>
      </c>
      <c r="F2120" s="5" t="str" cm="1">
        <f t="array" ref="F2120">_xlfn._xlws.FILTER(_xlfn.UNIQUE(options!C2120:C2129),_xlfn.UNIQUE(options!C2120:C2129)&lt;&gt;"","")</f>
        <v/>
      </c>
    </row>
    <row r="2121" spans="2:6">
      <c r="B2121" t="str">
        <v>2120,Toyota,Camry Solara,2006,regular unleaded,MANUAL,157,21025,|n</v>
      </c>
      <c r="F2121" s="5" t="str" cm="1">
        <f t="array" ref="F2121">_xlfn._xlws.FILTER(_xlfn.UNIQUE(options!C2121:C2130),_xlfn.UNIQUE(options!C2121:C2130)&lt;&gt;"","")</f>
        <v/>
      </c>
    </row>
    <row r="2122" spans="2:6">
      <c r="B2122" t="str">
        <v>2121,Toyota,Camry Solara,2007,regular unleaded,AUTOMATIC,210,30460,|n</v>
      </c>
      <c r="F2122" s="5" t="str" cm="1">
        <f t="array" ref="F2122">_xlfn._xlws.FILTER(_xlfn.UNIQUE(options!C2122:C2131),_xlfn.UNIQUE(options!C2122:C2131)&lt;&gt;"","")</f>
        <v/>
      </c>
    </row>
    <row r="2123" spans="2:6">
      <c r="B2123" t="str">
        <v>2122,Toyota,Camry Solara,2007,regular unleaded,MANUAL,155,22200,|n</v>
      </c>
      <c r="F2123" s="5" t="str" cm="1">
        <f t="array" ref="F2123">_xlfn._xlws.FILTER(_xlfn.UNIQUE(options!C2123:C2132),_xlfn.UNIQUE(options!C2123:C2132)&lt;&gt;"","")</f>
        <v/>
      </c>
    </row>
    <row r="2124" spans="2:6">
      <c r="B2124" t="str">
        <v>2123,Toyota,Camry Solara,2008,regular unleaded,AUTOMATIC,210,30710,|n</v>
      </c>
      <c r="F2124" s="5" t="str" cm="1">
        <f t="array" ref="F2124">_xlfn._xlws.FILTER(_xlfn.UNIQUE(options!C2124:C2133),_xlfn.UNIQUE(options!C2124:C2133)&lt;&gt;"","")</f>
        <v/>
      </c>
    </row>
    <row r="2125" spans="2:6">
      <c r="B2125" t="str">
        <v>2124,Toyota,Camry Solara,2008,regular unleaded,MANUAL,155,22450,|n</v>
      </c>
      <c r="F2125" s="5" t="str" cm="1">
        <f t="array" ref="F2125">_xlfn._xlws.FILTER(_xlfn.UNIQUE(options!C2125:C2134),_xlfn.UNIQUE(options!C2125:C2134)&lt;&gt;"","")</f>
        <v/>
      </c>
    </row>
    <row r="2126" spans="2:6">
      <c r="B2126" t="str">
        <v>2125,Toyota,Celica,2005,premium unleaded (required),AUTOMATIC,180,23035,|n</v>
      </c>
      <c r="F2126" s="5" t="str" cm="1">
        <f t="array" ref="F2126">_xlfn._xlws.FILTER(_xlfn.UNIQUE(options!C2126:C2135),_xlfn.UNIQUE(options!C2126:C2135)&lt;&gt;"","")</f>
        <v/>
      </c>
    </row>
    <row r="2127" spans="2:6">
      <c r="B2127" t="str">
        <v>2126,Toyota,Celica,2005,premium unleaded (required),MANUAL,180,22335,|n</v>
      </c>
      <c r="F2127" s="5" t="str" cm="1">
        <f t="array" ref="F2127">_xlfn._xlws.FILTER(_xlfn.UNIQUE(options!C2127:C2136),_xlfn.UNIQUE(options!C2127:C2136)&lt;&gt;"","")</f>
        <v/>
      </c>
    </row>
    <row r="2128" spans="2:6">
      <c r="B2128" t="str">
        <v>2127,Toyota,Celica,2005,regular unleaded,AUTOMATIC,140,18470,|n</v>
      </c>
      <c r="F2128" s="5" t="str" cm="1">
        <f t="array" ref="F2128">_xlfn._xlws.FILTER(_xlfn.UNIQUE(options!C2128:C2137),_xlfn.UNIQUE(options!C2128:C2137)&lt;&gt;"","")</f>
        <v/>
      </c>
    </row>
    <row r="2129" spans="2:6">
      <c r="B2129" t="str">
        <v>2128,Toyota,Celica,2005,regular unleaded,MANUAL,140,17670,|n</v>
      </c>
      <c r="F2129" s="5" t="str" cm="1">
        <f t="array" ref="F2129">_xlfn._xlws.FILTER(_xlfn.UNIQUE(options!C2129:C2138),_xlfn.UNIQUE(options!C2129:C2138)&lt;&gt;"","")</f>
        <v/>
      </c>
    </row>
    <row r="2130" spans="2:6">
      <c r="B2130" t="str">
        <v>2129,Toyota,Corolla,2015,regular unleaded,AUTOMATIC,132,22955,|n</v>
      </c>
      <c r="F2130" s="5" t="str" cm="1">
        <f t="array" ref="F2130">_xlfn._xlws.FILTER(_xlfn.UNIQUE(options!C2130:C2139),_xlfn.UNIQUE(options!C2130:C2139)&lt;&gt;"","")</f>
        <v/>
      </c>
    </row>
    <row r="2131" spans="2:6">
      <c r="B2131" t="str">
        <v>2130,Toyota,Corolla,2015,regular unleaded,MANUAL,132,21495,|n</v>
      </c>
      <c r="F2131" s="5" t="str" cm="1">
        <f t="array" ref="F2131">_xlfn._xlws.FILTER(_xlfn.UNIQUE(options!C2131:C2140),_xlfn.UNIQUE(options!C2131:C2140)&lt;&gt;"","")</f>
        <v/>
      </c>
    </row>
    <row r="2132" spans="2:6">
      <c r="B2132" t="str">
        <v>2131,Toyota,Corolla,2016,regular unleaded,AUTOMATIC,132,23125,|n</v>
      </c>
      <c r="F2132" s="5" t="str" cm="1">
        <f t="array" ref="F2132">_xlfn._xlws.FILTER(_xlfn.UNIQUE(options!C2132:C2141),_xlfn.UNIQUE(options!C2132:C2141)&lt;&gt;"","")</f>
        <v/>
      </c>
    </row>
    <row r="2133" spans="2:6">
      <c r="B2133" t="str">
        <v>2132,Toyota,Corolla,2016,regular unleaded,MANUAL,132,21665,|n</v>
      </c>
      <c r="F2133" s="5" t="str" cm="1">
        <f t="array" ref="F2133">_xlfn._xlws.FILTER(_xlfn.UNIQUE(options!C2133:C2142),_xlfn.UNIQUE(options!C2133:C2142)&lt;&gt;"","")</f>
        <v/>
      </c>
    </row>
    <row r="2134" spans="2:6">
      <c r="B2134" t="str">
        <v>2133,Toyota,Corolla,2017,regular unleaded,AUTOMATIC,132,22680,|n</v>
      </c>
      <c r="F2134" s="5" t="str" cm="1">
        <f t="array" ref="F2134">_xlfn._xlws.FILTER(_xlfn.UNIQUE(options!C2134:C2143),_xlfn.UNIQUE(options!C2134:C2143)&lt;&gt;"","")</f>
        <v/>
      </c>
    </row>
    <row r="2135" spans="2:6">
      <c r="B2135" t="str">
        <v>2134,Toyota,Corolla,2017,regular unleaded,MANUAL,132,21665,|n</v>
      </c>
      <c r="F2135" s="5" t="str" cm="1">
        <f t="array" ref="F2135">_xlfn._xlws.FILTER(_xlfn.UNIQUE(options!C2135:C2144),_xlfn.UNIQUE(options!C2135:C2144)&lt;&gt;"","")</f>
        <v/>
      </c>
    </row>
    <row r="2136" spans="2:6">
      <c r="B2136" t="str">
        <v>2135,Toyota,Corolla iM,2017,regular unleaded,AUTOMATIC,137,19490,|n</v>
      </c>
      <c r="F2136" s="5" t="str" cm="1">
        <f t="array" ref="F2136">_xlfn._xlws.FILTER(_xlfn.UNIQUE(options!C2136:C2145),_xlfn.UNIQUE(options!C2136:C2145)&lt;&gt;"","")</f>
        <v/>
      </c>
    </row>
    <row r="2137" spans="2:6">
      <c r="B2137" t="str">
        <v>2136,Toyota,Corolla iM,2017,regular unleaded,MANUAL,137,18750,|n</v>
      </c>
      <c r="F2137" s="5" t="str" cm="1">
        <f t="array" ref="F2137">_xlfn._xlws.FILTER(_xlfn.UNIQUE(options!C2137:C2146),_xlfn.UNIQUE(options!C2137:C2146)&lt;&gt;"","")</f>
        <v/>
      </c>
    </row>
    <row r="2138" spans="2:6">
      <c r="B2138" t="str">
        <v>2137,Toyota,ECHO,2005,regular unleaded,AUTOMATIC,108,11785,|n</v>
      </c>
      <c r="F2138" s="5" t="str" cm="1">
        <f t="array" ref="F2138">_xlfn._xlws.FILTER(_xlfn.UNIQUE(options!C2138:C2147),_xlfn.UNIQUE(options!C2138:C2147)&lt;&gt;"","")</f>
        <v/>
      </c>
    </row>
    <row r="2139" spans="2:6">
      <c r="B2139" t="str">
        <v>2138,Toyota,ECHO,2005,regular unleaded,MANUAL,108,10985,|n</v>
      </c>
      <c r="F2139" s="5" t="str" cm="1">
        <f t="array" ref="F2139">_xlfn._xlws.FILTER(_xlfn.UNIQUE(options!C2139:C2148),_xlfn.UNIQUE(options!C2139:C2148)&lt;&gt;"","")</f>
        <v/>
      </c>
    </row>
    <row r="2140" spans="2:6">
      <c r="B2140" t="str">
        <v>2139,Toyota,FJ Cruiser,2012,regular unleaded,AUTOMATIC,260,27705,|n</v>
      </c>
      <c r="F2140" s="5" t="str" cm="1">
        <f t="array" ref="F2140">_xlfn._xlws.FILTER(_xlfn.UNIQUE(options!C2140:C2149),_xlfn.UNIQUE(options!C2140:C2149)&lt;&gt;"","")</f>
        <v/>
      </c>
    </row>
    <row r="2141" spans="2:6">
      <c r="B2141" t="str">
        <v>2140,Toyota,FJ Cruiser,2012,regular unleaded,MANUAL,260,27295,|n</v>
      </c>
      <c r="F2141" s="5" t="str" cm="1">
        <f t="array" ref="F2141">_xlfn._xlws.FILTER(_xlfn.UNIQUE(options!C2141:C2150),_xlfn.UNIQUE(options!C2141:C2150)&lt;&gt;"","")</f>
        <v/>
      </c>
    </row>
    <row r="2142" spans="2:6">
      <c r="B2142" t="str">
        <v>2141,Toyota,FJ Cruiser,2013,regular unleaded,AUTOMATIC,260,28620,|n</v>
      </c>
      <c r="F2142" s="5" t="str" cm="1">
        <f t="array" ref="F2142">_xlfn._xlws.FILTER(_xlfn.UNIQUE(options!C2142:C2151),_xlfn.UNIQUE(options!C2142:C2151)&lt;&gt;"","")</f>
        <v/>
      </c>
    </row>
    <row r="2143" spans="2:6">
      <c r="B2143" t="str">
        <v>2142,Toyota,FJ Cruiser,2013,regular unleaded,MANUAL,260,28210,|n</v>
      </c>
      <c r="F2143" s="5" t="str" cm="1">
        <f t="array" ref="F2143">_xlfn._xlws.FILTER(_xlfn.UNIQUE(options!C2143:C2152),_xlfn.UNIQUE(options!C2143:C2152)&lt;&gt;"","")</f>
        <v/>
      </c>
    </row>
    <row r="2144" spans="2:6">
      <c r="B2144" t="str">
        <v>2143,Toyota,FJ Cruiser,2014,regular unleaded,AUTOMATIC,260,29270,|n</v>
      </c>
      <c r="F2144" s="5" t="str" cm="1">
        <f t="array" ref="F2144">_xlfn._xlws.FILTER(_xlfn.UNIQUE(options!C2144:C2153),_xlfn.UNIQUE(options!C2144:C2153)&lt;&gt;"","")</f>
        <v/>
      </c>
    </row>
    <row r="2145" spans="2:6">
      <c r="B2145" t="str">
        <v>2144,Toyota,FJ Cruiser,2014,regular unleaded,MANUAL,260,28860,|n</v>
      </c>
      <c r="F2145" s="5" t="str" cm="1">
        <f t="array" ref="F2145">_xlfn._xlws.FILTER(_xlfn.UNIQUE(options!C2145:C2154),_xlfn.UNIQUE(options!C2145:C2154)&lt;&gt;"","")</f>
        <v/>
      </c>
    </row>
    <row r="2146" spans="2:6">
      <c r="B2146" t="str">
        <v>2145,Toyota,Highlander,2015,regular unleaded,AUTOMATIC,270,44140,|n</v>
      </c>
      <c r="F2146" s="5" t="str" cm="1">
        <f t="array" ref="F2146">_xlfn._xlws.FILTER(_xlfn.UNIQUE(options!C2146:C2155),_xlfn.UNIQUE(options!C2146:C2155)&lt;&gt;"","")</f>
        <v/>
      </c>
    </row>
    <row r="2147" spans="2:6">
      <c r="B2147" t="str">
        <v>2146,Toyota,Highlander,2016,regular unleaded,AUTOMATIC,270,44990,2145</v>
      </c>
      <c r="F2147" s="5" t="str" cm="1">
        <f t="array" ref="F2147">_xlfn._xlws.FILTER(_xlfn.UNIQUE(options!C2147:C2156),_xlfn.UNIQUE(options!C2147:C2156)&lt;&gt;"","")</f>
        <v/>
      </c>
    </row>
    <row r="2148" spans="2:6">
      <c r="B2148" t="str">
        <v>2147,Toyota,Highlander Hybrid,2014,regular unleaded,AUTOMATIC,280,49790,|n</v>
      </c>
      <c r="F2148" s="5" t="str" cm="1">
        <f t="array" ref="F2148">_xlfn._xlws.FILTER(_xlfn.UNIQUE(options!C2148:C2157),_xlfn.UNIQUE(options!C2148:C2157)&lt;&gt;"","")</f>
        <v/>
      </c>
    </row>
    <row r="2149" spans="2:6">
      <c r="B2149" t="str">
        <v>2148,Toyota,Highlander Hybrid,2015,regular unleaded,AUTOMATIC,280,50340,2147</v>
      </c>
      <c r="F2149" s="5" t="str" cm="1">
        <f t="array" ref="F2149">_xlfn._xlws.FILTER(_xlfn.UNIQUE(options!C2149:C2158),_xlfn.UNIQUE(options!C2149:C2158)&lt;&gt;"","")</f>
        <v/>
      </c>
    </row>
    <row r="2150" spans="2:6">
      <c r="B2150" t="str">
        <v>2149,Toyota,Highlander Hybrid,2016,regular unleaded,AUTOMATIC,280,50485,2148</v>
      </c>
      <c r="F2150" s="5" t="str" cm="1">
        <f t="array" ref="F2150">_xlfn._xlws.FILTER(_xlfn.UNIQUE(options!C2150:C2159),_xlfn.UNIQUE(options!C2150:C2159)&lt;&gt;"","")</f>
        <v/>
      </c>
    </row>
    <row r="2151" spans="2:6">
      <c r="B2151" t="str">
        <v>2150,Toyota,Land Cruiser,2015,regular unleaded,AUTOMATIC,381,80155,|n</v>
      </c>
      <c r="F2151" s="5" t="str" cm="1">
        <f t="array" ref="F2151">_xlfn._xlws.FILTER(_xlfn.UNIQUE(options!C2151:C2160),_xlfn.UNIQUE(options!C2151:C2160)&lt;&gt;"","")</f>
        <v/>
      </c>
    </row>
    <row r="2152" spans="2:6">
      <c r="B2152" t="str">
        <v>2151,Toyota,Land Cruiser,2016,regular unleaded,AUTOMATIC,381,83825,2150</v>
      </c>
      <c r="F2152" s="5" t="str" cm="1">
        <f t="array" ref="F2152">_xlfn._xlws.FILTER(_xlfn.UNIQUE(options!C2152:C2161),_xlfn.UNIQUE(options!C2152:C2161)&lt;&gt;"","")</f>
        <v/>
      </c>
    </row>
    <row r="2153" spans="2:6">
      <c r="B2153" t="str">
        <v>2152,Toyota,Land Cruiser,2017,regular unleaded,AUTOMATIC,381,84325,2151</v>
      </c>
      <c r="F2153" s="5" t="str" cm="1">
        <f t="array" ref="F2153">_xlfn._xlws.FILTER(_xlfn.UNIQUE(options!C2153:C2162),_xlfn.UNIQUE(options!C2153:C2162)&lt;&gt;"","")</f>
        <v/>
      </c>
    </row>
    <row r="2154" spans="2:6">
      <c r="B2154" t="str">
        <v>2153,Toyota,Matrix,2011,regular unleaded,AUTOMATIC,158,21715,|n</v>
      </c>
      <c r="F2154" s="5" t="str" cm="1">
        <f t="array" ref="F2154">_xlfn._xlws.FILTER(_xlfn.UNIQUE(options!C2154:C2163),_xlfn.UNIQUE(options!C2154:C2163)&lt;&gt;"","")</f>
        <v/>
      </c>
    </row>
    <row r="2155" spans="2:6">
      <c r="B2155" t="str">
        <v>2154,Toyota,Matrix,2011,regular unleaded,MANUAL,158,19565,|n</v>
      </c>
      <c r="F2155" s="5" t="str" cm="1">
        <f t="array" ref="F2155">_xlfn._xlws.FILTER(_xlfn.UNIQUE(options!C2155:C2164),_xlfn.UNIQUE(options!C2155:C2164)&lt;&gt;"","")</f>
        <v/>
      </c>
    </row>
    <row r="2156" spans="2:6">
      <c r="B2156" t="str">
        <v>2155,Toyota,Matrix,2012,regular unleaded,AUTOMATIC,158,21715,|n</v>
      </c>
      <c r="F2156" s="5" t="str" cm="1">
        <f t="array" ref="F2156">_xlfn._xlws.FILTER(_xlfn.UNIQUE(options!C2156:C2165),_xlfn.UNIQUE(options!C2156:C2165)&lt;&gt;"","")</f>
        <v/>
      </c>
    </row>
    <row r="2157" spans="2:6">
      <c r="B2157" t="str">
        <v>2156,Toyota,Matrix,2012,regular unleaded,MANUAL,158,19565,|n</v>
      </c>
      <c r="F2157" s="5" t="str" cm="1">
        <f t="array" ref="F2157">_xlfn._xlws.FILTER(_xlfn.UNIQUE(options!C2157:C2166),_xlfn.UNIQUE(options!C2157:C2166)&lt;&gt;"","")</f>
        <v/>
      </c>
    </row>
    <row r="2158" spans="2:6">
      <c r="B2158" t="str">
        <v>2157,Toyota,Matrix,2013,regular unleaded,AUTOMATIC,158,22415,|n</v>
      </c>
      <c r="F2158" s="5" t="str" cm="1">
        <f t="array" ref="F2158">_xlfn._xlws.FILTER(_xlfn.UNIQUE(options!C2158:C2167),_xlfn.UNIQUE(options!C2158:C2167)&lt;&gt;"","")</f>
        <v/>
      </c>
    </row>
    <row r="2159" spans="2:6">
      <c r="B2159" t="str">
        <v>2158,Toyota,Matrix,2013,regular unleaded,MANUAL,158,20265,|n</v>
      </c>
      <c r="F2159" s="5" t="str" cm="1">
        <f t="array" ref="F2159">_xlfn._xlws.FILTER(_xlfn.UNIQUE(options!C2159:C2168),_xlfn.UNIQUE(options!C2159:C2168)&lt;&gt;"","")</f>
        <v/>
      </c>
    </row>
    <row r="2160" spans="2:6">
      <c r="B2160" t="str">
        <v>2159,Toyota,MR2 Spyder,2005,regular unleaded,AUTOMATED_MANUAL,138,26145,|n</v>
      </c>
      <c r="F2160" s="5" t="str" cm="1">
        <f t="array" ref="F2160">_xlfn._xlws.FILTER(_xlfn.UNIQUE(options!C2160:C2169),_xlfn.UNIQUE(options!C2160:C2169)&lt;&gt;"","")</f>
        <v/>
      </c>
    </row>
    <row r="2161" spans="2:6">
      <c r="B2161" t="str">
        <v>2160,Toyota,MR2 Spyder,2005,regular unleaded,MANUAL,138,25145,|n</v>
      </c>
      <c r="F2161" s="5" t="str" cm="1">
        <f t="array" ref="F2161">_xlfn._xlws.FILTER(_xlfn.UNIQUE(options!C2161:C2170),_xlfn.UNIQUE(options!C2161:C2170)&lt;&gt;"","")</f>
        <v/>
      </c>
    </row>
    <row r="2162" spans="2:6">
      <c r="B2162" t="str">
        <v>2161,Toyota,Prius,2015,regular unleaded,AUTOMATIC,134,30005,|n</v>
      </c>
      <c r="F2162" s="5" t="str" cm="1">
        <f t="array" ref="F2162">_xlfn._xlws.FILTER(_xlfn.UNIQUE(options!C2162:C2171),_xlfn.UNIQUE(options!C2162:C2171)&lt;&gt;"","")</f>
        <v/>
      </c>
    </row>
    <row r="2163" spans="2:6">
      <c r="B2163" t="str">
        <v>2162,Toyota,Prius,2016,regular unleaded,AUTOMATIC,121,30000,2161</v>
      </c>
      <c r="F2163" s="5" t="str" cm="1">
        <f t="array" ref="F2163">_xlfn._xlws.FILTER(_xlfn.UNIQUE(options!C2163:C2172),_xlfn.UNIQUE(options!C2163:C2172)&lt;&gt;"","")</f>
        <v/>
      </c>
    </row>
    <row r="2164" spans="2:6">
      <c r="B2164" t="str">
        <v>2163,Toyota,Prius,2017,regular unleaded,AUTOMATIC,121,30015,2162</v>
      </c>
      <c r="F2164" s="5" t="str" cm="1">
        <f t="array" ref="F2164">_xlfn._xlws.FILTER(_xlfn.UNIQUE(options!C2164:C2173),_xlfn.UNIQUE(options!C2164:C2173)&lt;&gt;"","")</f>
        <v/>
      </c>
    </row>
    <row r="2165" spans="2:6">
      <c r="B2165" t="str">
        <v>2164,Toyota,Prius c,2014,regular unleaded,AUTOMATIC,99,23360,|n</v>
      </c>
      <c r="F2165" s="5" t="str" cm="1">
        <f t="array" ref="F2165">_xlfn._xlws.FILTER(_xlfn.UNIQUE(options!C2165:C2174),_xlfn.UNIQUE(options!C2165:C2174)&lt;&gt;"","")</f>
        <v/>
      </c>
    </row>
    <row r="2166" spans="2:6">
      <c r="B2166" t="str">
        <v>2165,Toyota,Prius c,2015,regular unleaded,AUTOMATIC,99,24475,2164</v>
      </c>
      <c r="F2166" s="5" t="str" cm="1">
        <f t="array" ref="F2166">_xlfn._xlws.FILTER(_xlfn.UNIQUE(options!C2166:C2175),_xlfn.UNIQUE(options!C2166:C2175)&lt;&gt;"","")</f>
        <v/>
      </c>
    </row>
    <row r="2167" spans="2:6">
      <c r="B2167" t="str">
        <v>2166,Toyota,Prius c,2016,regular unleaded,AUTOMATIC,99,24495,2165</v>
      </c>
      <c r="F2167" s="5" t="str" cm="1">
        <f t="array" ref="F2167">_xlfn._xlws.FILTER(_xlfn.UNIQUE(options!C2167:C2176),_xlfn.UNIQUE(options!C2167:C2176)&lt;&gt;"","")</f>
        <v/>
      </c>
    </row>
    <row r="2168" spans="2:6">
      <c r="B2168" t="str">
        <v>2167,Toyota,Prius Prime,2017,regular unleaded,AUTOMATIC,121,33100,|n</v>
      </c>
      <c r="F2168" s="5" t="str" cm="1">
        <f t="array" ref="F2168">_xlfn._xlws.FILTER(_xlfn.UNIQUE(options!C2168:C2177),_xlfn.UNIQUE(options!C2168:C2177)&lt;&gt;"","")</f>
        <v/>
      </c>
    </row>
    <row r="2169" spans="2:6">
      <c r="B2169" t="str">
        <v>2168,Toyota,Prius v,2015,regular unleaded,AUTOMATIC,134,30935,|n</v>
      </c>
      <c r="F2169" s="5" t="str" cm="1">
        <f t="array" ref="F2169">_xlfn._xlws.FILTER(_xlfn.UNIQUE(options!C2169:C2178),_xlfn.UNIQUE(options!C2169:C2178)&lt;&gt;"","")</f>
        <v/>
      </c>
    </row>
    <row r="2170" spans="2:6">
      <c r="B2170" t="str">
        <v>2169,Toyota,Prius v,2016,regular unleaded,AUTOMATIC,134,30935,2168</v>
      </c>
      <c r="F2170" s="5" t="str" cm="1">
        <f t="array" ref="F2170">_xlfn._xlws.FILTER(_xlfn.UNIQUE(options!C2170:C2179),_xlfn.UNIQUE(options!C2170:C2179)&lt;&gt;"","")</f>
        <v/>
      </c>
    </row>
    <row r="2171" spans="2:6">
      <c r="B2171" t="str">
        <v>2170,Toyota,Prius v,2017,regular unleaded,AUTOMATIC,134,30935,2169</v>
      </c>
      <c r="F2171" s="5" t="str" cm="1">
        <f t="array" ref="F2171">_xlfn._xlws.FILTER(_xlfn.UNIQUE(options!C2171:C2180),_xlfn.UNIQUE(options!C2171:C2180)&lt;&gt;"","")</f>
        <v/>
      </c>
    </row>
    <row r="2172" spans="2:6">
      <c r="B2172" t="str">
        <v>2171,Toyota,RAV4,2015,regular unleaded,AUTOMATIC,176,29850,|n</v>
      </c>
      <c r="F2172" s="5" t="str" cm="1">
        <f t="array" ref="F2172">_xlfn._xlws.FILTER(_xlfn.UNIQUE(options!C2172:C2181),_xlfn.UNIQUE(options!C2172:C2181)&lt;&gt;"","")</f>
        <v/>
      </c>
    </row>
    <row r="2173" spans="2:6">
      <c r="B2173" t="str">
        <v>2172,Toyota,RAV4,2016,regular unleaded,AUTOMATIC,176,32910,2171</v>
      </c>
      <c r="F2173" s="5" t="str" cm="1">
        <f t="array" ref="F2173">_xlfn._xlws.FILTER(_xlfn.UNIQUE(options!C2173:C2182),_xlfn.UNIQUE(options!C2173:C2182)&lt;&gt;"","")</f>
        <v/>
      </c>
    </row>
    <row r="2174" spans="2:6">
      <c r="B2174" t="str">
        <v>2173,Toyota,RAV4,2017,regular unleaded,AUTOMATIC,176,36150,2172</v>
      </c>
      <c r="F2174" s="5" t="str" cm="1">
        <f t="array" ref="F2174">_xlfn._xlws.FILTER(_xlfn.UNIQUE(options!C2174:C2183),_xlfn.UNIQUE(options!C2174:C2183)&lt;&gt;"","")</f>
        <v/>
      </c>
    </row>
    <row r="2175" spans="2:6">
      <c r="B2175" t="str">
        <v>2174,Toyota,RAV4 EV,2012,electric,DIRECT_DRIVE,154,49800,|n</v>
      </c>
      <c r="F2175" s="5" t="str" cm="1">
        <f t="array" ref="F2175">_xlfn._xlws.FILTER(_xlfn.UNIQUE(options!C2175:C2184),_xlfn.UNIQUE(options!C2175:C2184)&lt;&gt;"","")</f>
        <v/>
      </c>
    </row>
    <row r="2176" spans="2:6">
      <c r="B2176" t="str">
        <v>2175,Toyota,RAV4 EV,2013,electric,DIRECT_DRIVE,136,49800,2174</v>
      </c>
      <c r="F2176" s="5" t="str" cm="1">
        <f t="array" ref="F2176">_xlfn._xlws.FILTER(_xlfn.UNIQUE(options!C2176:C2185),_xlfn.UNIQUE(options!C2176:C2185)&lt;&gt;"","")</f>
        <v/>
      </c>
    </row>
    <row r="2177" spans="2:6">
      <c r="B2177" t="str">
        <v>2176,Toyota,RAV4 EV,2014,electric,DIRECT_DRIVE,136,49800,2175</v>
      </c>
      <c r="F2177" s="5" t="str" cm="1">
        <f t="array" ref="F2177">_xlfn._xlws.FILTER(_xlfn.UNIQUE(options!C2177:C2186),_xlfn.UNIQUE(options!C2177:C2186)&lt;&gt;"","")</f>
        <v/>
      </c>
    </row>
    <row r="2178" spans="2:6">
      <c r="B2178" t="str">
        <v>2177,Toyota,RAV4 Hybrid,2016,regular unleaded,AUTOMATIC,194,33610,|n</v>
      </c>
      <c r="F2178" s="5" t="str" cm="1">
        <f t="array" ref="F2178">_xlfn._xlws.FILTER(_xlfn.UNIQUE(options!C2178:C2187),_xlfn.UNIQUE(options!C2178:C2187)&lt;&gt;"","")</f>
        <v/>
      </c>
    </row>
    <row r="2179" spans="2:6">
      <c r="B2179" t="str">
        <v>2178,Toyota,RAV4 Hybrid,2017,regular unleaded,AUTOMATIC,194,34030,2177</v>
      </c>
      <c r="F2179" s="5" t="str" cm="1">
        <f t="array" ref="F2179">_xlfn._xlws.FILTER(_xlfn.UNIQUE(options!C2179:C2188),_xlfn.UNIQUE(options!C2179:C2188)&lt;&gt;"","")</f>
        <v/>
      </c>
    </row>
    <row r="2180" spans="2:6">
      <c r="B2180" t="str">
        <v>2179,Toyota,Sequoia,2015,flex-fuel (unleaded/E85),AUTOMATIC,381,64320,|n</v>
      </c>
      <c r="F2180" s="5" t="str" cm="1">
        <f t="array" ref="F2180">_xlfn._xlws.FILTER(_xlfn.UNIQUE(options!C2180:C2189),_xlfn.UNIQUE(options!C2180:C2189)&lt;&gt;"","")</f>
        <v/>
      </c>
    </row>
    <row r="2181" spans="2:6">
      <c r="B2181" t="str">
        <v>2180,Toyota,Sequoia,2015,regular unleaded,AUTOMATIC,381,64320,|n</v>
      </c>
      <c r="F2181" s="5" t="str" cm="1">
        <f t="array" ref="F2181">_xlfn._xlws.FILTER(_xlfn.UNIQUE(options!C2181:C2190),_xlfn.UNIQUE(options!C2181:C2190)&lt;&gt;"","")</f>
        <v/>
      </c>
    </row>
    <row r="2182" spans="2:6">
      <c r="B2182" t="str">
        <v>2181,Toyota,Sequoia,2016,flex-fuel (unleaded/E85),AUTOMATIC,381,65080,|n</v>
      </c>
      <c r="F2182" s="5" t="str" cm="1">
        <f t="array" ref="F2182">_xlfn._xlws.FILTER(_xlfn.UNIQUE(options!C2182:C2191),_xlfn.UNIQUE(options!C2182:C2191)&lt;&gt;"","")</f>
        <v/>
      </c>
    </row>
    <row r="2183" spans="2:6">
      <c r="B2183" t="str">
        <v>2182,Toyota,Sequoia,2016,regular unleaded,AUTOMATIC,381,65080,|n</v>
      </c>
      <c r="F2183" s="5" t="str" cm="1">
        <f t="array" ref="F2183">_xlfn._xlws.FILTER(_xlfn.UNIQUE(options!C2183:C2192),_xlfn.UNIQUE(options!C2183:C2192)&lt;&gt;"","")</f>
        <v/>
      </c>
    </row>
    <row r="2184" spans="2:6">
      <c r="B2184" t="str">
        <v>2183,Toyota,Sequoia,2017,flex-fuel (unleaded/E85),AUTOMATIC,381,65215,|n</v>
      </c>
      <c r="F2184" s="5" t="str" cm="1">
        <f t="array" ref="F2184">_xlfn._xlws.FILTER(_xlfn.UNIQUE(options!C2184:C2193),_xlfn.UNIQUE(options!C2184:C2193)&lt;&gt;"","")</f>
        <v/>
      </c>
    </row>
    <row r="2185" spans="2:6">
      <c r="B2185" t="str">
        <v>2184,Toyota,Sequoia,2017,regular unleaded,AUTOMATIC,381,65215,|n</v>
      </c>
      <c r="F2185" s="5" t="str" cm="1">
        <f t="array" ref="F2185">_xlfn._xlws.FILTER(_xlfn.UNIQUE(options!C2185:C2194),_xlfn.UNIQUE(options!C2185:C2194)&lt;&gt;"","")</f>
        <v/>
      </c>
    </row>
    <row r="2186" spans="2:6">
      <c r="B2186" t="str">
        <v>2185,Toyota,Sienna,2015,regular unleaded,AUTOMATIC,266,46250,|n</v>
      </c>
      <c r="F2186" s="5" t="str" cm="1">
        <f t="array" ref="F2186">_xlfn._xlws.FILTER(_xlfn.UNIQUE(options!C2186:C2195),_xlfn.UNIQUE(options!C2186:C2195)&lt;&gt;"","")</f>
        <v/>
      </c>
    </row>
    <row r="2187" spans="2:6">
      <c r="B2187" t="str">
        <v>2186,Toyota,Sienna,2016,regular unleaded,AUTOMATIC,266,46410,2185</v>
      </c>
      <c r="F2187" s="5" t="str" cm="1">
        <f t="array" ref="F2187">_xlfn._xlws.FILTER(_xlfn.UNIQUE(options!C2187:C2196),_xlfn.UNIQUE(options!C2187:C2196)&lt;&gt;"","")</f>
        <v/>
      </c>
    </row>
    <row r="2188" spans="2:6">
      <c r="B2188" t="str">
        <v>2187,Toyota,Sienna,2017,regular unleaded,AUTOMATIC,296,47310,2186</v>
      </c>
      <c r="F2188" s="5" t="str" cm="1">
        <f t="array" ref="F2188">_xlfn._xlws.FILTER(_xlfn.UNIQUE(options!C2188:C2197),_xlfn.UNIQUE(options!C2188:C2197)&lt;&gt;"","")</f>
        <v/>
      </c>
    </row>
    <row r="2189" spans="2:6">
      <c r="B2189" t="str">
        <v>2188,Toyota,Tacoma,2015,regular unleaded,AUTOMATIC,236,37615,|n</v>
      </c>
      <c r="F2189" s="5" t="str" cm="1">
        <f t="array" ref="F2189">_xlfn._xlws.FILTER(_xlfn.UNIQUE(options!C2189:C2198),_xlfn.UNIQUE(options!C2189:C2198)&lt;&gt;"","")</f>
        <v/>
      </c>
    </row>
    <row r="2190" spans="2:6">
      <c r="B2190" t="str">
        <v>2189,Toyota,Tacoma,2015,regular unleaded,MANUAL,236,36635,|n</v>
      </c>
      <c r="F2190" s="5" t="str" cm="1">
        <f t="array" ref="F2190">_xlfn._xlws.FILTER(_xlfn.UNIQUE(options!C2190:C2199),_xlfn.UNIQUE(options!C2190:C2199)&lt;&gt;"","")</f>
        <v/>
      </c>
    </row>
    <row r="2191" spans="2:6">
      <c r="B2191" t="str">
        <v>2190,Toyota,Tacoma,2016,regular unleaded,AUTOMATIC,278,38180,|n</v>
      </c>
      <c r="F2191" s="5" t="str" cm="1">
        <f t="array" ref="F2191">_xlfn._xlws.FILTER(_xlfn.UNIQUE(options!C2191:C2200),_xlfn.UNIQUE(options!C2191:C2200)&lt;&gt;"","")</f>
        <v/>
      </c>
    </row>
    <row r="2192" spans="2:6">
      <c r="B2192" t="str">
        <v>2191,Toyota,Tacoma,2016,regular unleaded,MANUAL,278,32460,|n</v>
      </c>
      <c r="F2192" s="5" t="str" cm="1">
        <f t="array" ref="F2192">_xlfn._xlws.FILTER(_xlfn.UNIQUE(options!C2192:C2201),_xlfn.UNIQUE(options!C2192:C2201)&lt;&gt;"","")</f>
        <v/>
      </c>
    </row>
    <row r="2193" spans="2:6">
      <c r="B2193" t="str">
        <v>2192,Toyota,Tacoma,2017,regular unleaded,AUTOMATIC,278,42760,|n</v>
      </c>
      <c r="F2193" s="5" t="str" cm="1">
        <f t="array" ref="F2193">_xlfn._xlws.FILTER(_xlfn.UNIQUE(options!C2193:C2202),_xlfn.UNIQUE(options!C2193:C2202)&lt;&gt;"","")</f>
        <v/>
      </c>
    </row>
    <row r="2194" spans="2:6">
      <c r="B2194" t="str">
        <v>2193,Toyota,Tacoma,2017,regular unleaded,MANUAL,278,40760,|n</v>
      </c>
      <c r="F2194" s="5" t="str" cm="1">
        <f t="array" ref="F2194">_xlfn._xlws.FILTER(_xlfn.UNIQUE(options!C2194:C2203),_xlfn.UNIQUE(options!C2194:C2203)&lt;&gt;"","")</f>
        <v/>
      </c>
    </row>
    <row r="2195" spans="2:6">
      <c r="B2195" t="str">
        <v>2194,Toyota,Tundra,2015,flex-fuel (unleaded/E85),AUTOMATIC,381,47975,|n</v>
      </c>
      <c r="F2195" s="5" t="str" cm="1">
        <f t="array" ref="F2195">_xlfn._xlws.FILTER(_xlfn.UNIQUE(options!C2195:C2204),_xlfn.UNIQUE(options!C2195:C2204)&lt;&gt;"","")</f>
        <v/>
      </c>
    </row>
    <row r="2196" spans="2:6">
      <c r="B2196" t="str">
        <v>2195,Toyota,Tundra,2015,regular unleaded,AUTOMATIC,381,47975,|n</v>
      </c>
      <c r="F2196" s="5" t="str" cm="1">
        <f t="array" ref="F2196">_xlfn._xlws.FILTER(_xlfn.UNIQUE(options!C2196:C2205),_xlfn.UNIQUE(options!C2196:C2205)&lt;&gt;"","")</f>
        <v/>
      </c>
    </row>
    <row r="2197" spans="2:6">
      <c r="B2197" t="str">
        <v>2196,Toyota,Tundra,2016,flex-fuel (unleaded/E85),AUTOMATIC,381,49580,|n</v>
      </c>
      <c r="F2197" s="5" t="str" cm="1">
        <f t="array" ref="F2197">_xlfn._xlws.FILTER(_xlfn.UNIQUE(options!C2197:C2206),_xlfn.UNIQUE(options!C2197:C2206)&lt;&gt;"","")</f>
        <v/>
      </c>
    </row>
    <row r="2198" spans="2:6">
      <c r="B2198" t="str">
        <v>2197,Toyota,Tundra,2016,regular unleaded,AUTOMATIC,381,49580,|n</v>
      </c>
      <c r="F2198" s="5" t="str" cm="1">
        <f t="array" ref="F2198">_xlfn._xlws.FILTER(_xlfn.UNIQUE(options!C2198:C2207),_xlfn.UNIQUE(options!C2198:C2207)&lt;&gt;"","")</f>
        <v/>
      </c>
    </row>
    <row r="2199" spans="2:6">
      <c r="B2199" t="str">
        <v>2198,Toyota,Tundra,2017,flex-fuel (unleaded/E85),AUTOMATIC,381,50030,|n</v>
      </c>
      <c r="F2199" s="5" t="str" cm="1">
        <f t="array" ref="F2199">_xlfn._xlws.FILTER(_xlfn.UNIQUE(options!C2199:C2208),_xlfn.UNIQUE(options!C2199:C2208)&lt;&gt;"","")</f>
        <v/>
      </c>
    </row>
    <row r="2200" spans="2:6">
      <c r="B2200" t="str">
        <v>2199,Toyota,Tundra,2017,regular unleaded,AUTOMATIC,381,50030,|n</v>
      </c>
      <c r="F2200" s="5" t="str" cm="1">
        <f t="array" ref="F2200">_xlfn._xlws.FILTER(_xlfn.UNIQUE(options!C2200:C2209),_xlfn.UNIQUE(options!C2200:C2209)&lt;&gt;"","")</f>
        <v/>
      </c>
    </row>
    <row r="2201" spans="2:6">
      <c r="B2201" t="str">
        <v>2200,Toyota,Venza,2013,regular unleaded,AUTOMATIC,268,39020,|n</v>
      </c>
      <c r="F2201" s="5" t="str" cm="1">
        <f t="array" ref="F2201">_xlfn._xlws.FILTER(_xlfn.UNIQUE(options!C2201:C2210),_xlfn.UNIQUE(options!C2201:C2210)&lt;&gt;"","")</f>
        <v/>
      </c>
    </row>
    <row r="2202" spans="2:6">
      <c r="B2202" t="str">
        <v>2201,Toyota,Venza,2014,regular unleaded,AUTOMATIC,268,39570,2200</v>
      </c>
      <c r="F2202" s="5" t="str" cm="1">
        <f t="array" ref="F2202">_xlfn._xlws.FILTER(_xlfn.UNIQUE(options!C2202:C2211),_xlfn.UNIQUE(options!C2202:C2211)&lt;&gt;"","")</f>
        <v/>
      </c>
    </row>
    <row r="2203" spans="2:6">
      <c r="B2203" t="str">
        <v>2202,Toyota,Venza,2015,regular unleaded,AUTOMATIC,268,39940,2201</v>
      </c>
      <c r="F2203" s="5" t="str" cm="1">
        <f t="array" ref="F2203">_xlfn._xlws.FILTER(_xlfn.UNIQUE(options!C2203:C2212),_xlfn.UNIQUE(options!C2203:C2212)&lt;&gt;"","")</f>
        <v/>
      </c>
    </row>
    <row r="2204" spans="2:6">
      <c r="B2204" t="str">
        <v>2203,Toyota,Yaris,2015,regular unleaded,AUTOMATIC,106,17620,|n</v>
      </c>
      <c r="F2204" s="5" t="str" cm="1">
        <f t="array" ref="F2204">_xlfn._xlws.FILTER(_xlfn.UNIQUE(options!C2204:C2213),_xlfn.UNIQUE(options!C2204:C2213)&lt;&gt;"","")</f>
        <v/>
      </c>
    </row>
    <row r="2205" spans="2:6">
      <c r="B2205" t="str">
        <v>2204,Toyota,Yaris,2015,regular unleaded,MANUAL,106,16820,|n</v>
      </c>
      <c r="F2205" s="5" t="str" cm="1">
        <f t="array" ref="F2205">_xlfn._xlws.FILTER(_xlfn.UNIQUE(options!C2205:C2214),_xlfn.UNIQUE(options!C2205:C2214)&lt;&gt;"","")</f>
        <v/>
      </c>
    </row>
    <row r="2206" spans="2:6">
      <c r="B2206" t="str">
        <v>2205,Toyota,Yaris,2016,regular unleaded,AUTOMATIC,106,17670,|n</v>
      </c>
      <c r="F2206" s="5" t="str" cm="1">
        <f t="array" ref="F2206">_xlfn._xlws.FILTER(_xlfn.UNIQUE(options!C2206:C2215),_xlfn.UNIQUE(options!C2206:C2215)&lt;&gt;"","")</f>
        <v/>
      </c>
    </row>
    <row r="2207" spans="2:6">
      <c r="B2207" t="str">
        <v>2206,Toyota,Yaris,2016,regular unleaded,MANUAL,106,16870,|n</v>
      </c>
      <c r="F2207" s="5" t="str" cm="1">
        <f t="array" ref="F2207">_xlfn._xlws.FILTER(_xlfn.UNIQUE(options!C2207:C2216),_xlfn.UNIQUE(options!C2207:C2216)&lt;&gt;"","")</f>
        <v/>
      </c>
    </row>
    <row r="2208" spans="2:6">
      <c r="B2208" t="str">
        <v>2207,Toyota,Yaris,2017,regular unleaded,AUTOMATIC,106,18000,|n</v>
      </c>
      <c r="F2208" s="5" t="str" cm="1">
        <f t="array" ref="F2208">_xlfn._xlws.FILTER(_xlfn.UNIQUE(options!C2208:C2217),_xlfn.UNIQUE(options!C2208:C2217)&lt;&gt;"","")</f>
        <v/>
      </c>
    </row>
    <row r="2209" spans="2:6">
      <c r="B2209" t="str">
        <v>2208,Toyota,Yaris,2017,regular unleaded,MANUAL,106,17200,|n</v>
      </c>
      <c r="F2209" s="5" t="str" cm="1">
        <f t="array" ref="F2209">_xlfn._xlws.FILTER(_xlfn.UNIQUE(options!C2209:C2218),_xlfn.UNIQUE(options!C2209:C2218)&lt;&gt;"","")</f>
        <v/>
      </c>
    </row>
    <row r="2210" spans="2:6">
      <c r="B2210" t="str">
        <v>2209,Toyota,Yaris iA,2017,regular unleaded,AUTOMATIC,106,17050,|n</v>
      </c>
      <c r="F2210" s="5" t="str" cm="1">
        <f t="array" ref="F2210">_xlfn._xlws.FILTER(_xlfn.UNIQUE(options!C2210:C2219),_xlfn.UNIQUE(options!C2210:C2219)&lt;&gt;"","")</f>
        <v/>
      </c>
    </row>
    <row r="2211" spans="2:6">
      <c r="B2211" t="str">
        <v>2210,Toyota,Yaris iA,2017,regular unleaded,MANUAL,106,15950,|n</v>
      </c>
      <c r="F2211" s="5" t="str" cm="1">
        <f t="array" ref="F2211">_xlfn._xlws.FILTER(_xlfn.UNIQUE(options!C2211:C2220),_xlfn.UNIQUE(options!C2211:C2220)&lt;&gt;"","")</f>
        <v/>
      </c>
    </row>
    <row r="2212" spans="2:6">
      <c r="B2212" t="str">
        <v>2211,Volkswagen,Beetle,2015,diesel,AUTOMATED_MANUAL,150,29625,|n</v>
      </c>
      <c r="F2212" s="5" t="str" cm="1">
        <f t="array" ref="F2212">_xlfn._xlws.FILTER(_xlfn.UNIQUE(options!C2212:C2221),_xlfn.UNIQUE(options!C2212:C2221)&lt;&gt;"","")</f>
        <v/>
      </c>
    </row>
    <row r="2213" spans="2:6">
      <c r="B2213" t="str">
        <v>2212,Volkswagen,Beetle,2015,diesel,MANUAL,150,28525,|n</v>
      </c>
      <c r="F2213" s="5" t="str" cm="1">
        <f t="array" ref="F2213">_xlfn._xlws.FILTER(_xlfn.UNIQUE(options!C2213:C2222),_xlfn.UNIQUE(options!C2213:C2222)&lt;&gt;"","")</f>
        <v/>
      </c>
    </row>
    <row r="2214" spans="2:6">
      <c r="B2214" t="str">
        <v>2213,Volkswagen,Beetle,2015,premium unleaded (recommended),AUTOMATED_MANUAL,210,32475,|n</v>
      </c>
      <c r="F2214" s="5" t="str" cm="1">
        <f t="array" ref="F2214">_xlfn._xlws.FILTER(_xlfn.UNIQUE(options!C2214:C2223),_xlfn.UNIQUE(options!C2214:C2223)&lt;&gt;"","")</f>
        <v/>
      </c>
    </row>
    <row r="2215" spans="2:6">
      <c r="B2215" t="str">
        <v>2214,Volkswagen,Beetle,2015,premium unleaded (recommended),MANUAL,210,31375,|n</v>
      </c>
      <c r="F2215" s="5" t="str" cm="1">
        <f t="array" ref="F2215">_xlfn._xlws.FILTER(_xlfn.UNIQUE(options!C2215:C2224),_xlfn.UNIQUE(options!C2215:C2224)&lt;&gt;"","")</f>
        <v/>
      </c>
    </row>
    <row r="2216" spans="2:6">
      <c r="B2216" t="str">
        <v>2215,Volkswagen,Beetle,2015,regular unleaded,AUTOMATIC,170,26985,|n</v>
      </c>
      <c r="F2216" s="5" t="str" cm="1">
        <f t="array" ref="F2216">_xlfn._xlws.FILTER(_xlfn.UNIQUE(options!C2216:C2225),_xlfn.UNIQUE(options!C2216:C2225)&lt;&gt;"","")</f>
        <v/>
      </c>
    </row>
    <row r="2217" spans="2:6">
      <c r="B2217" t="str">
        <v>2216,Volkswagen,Beetle,2015,regular unleaded,MANUAL,170,25885,|n</v>
      </c>
      <c r="F2217" s="5" t="str" cm="1">
        <f t="array" ref="F2217">_xlfn._xlws.FILTER(_xlfn.UNIQUE(options!C2217:C2226),_xlfn.UNIQUE(options!C2217:C2226)&lt;&gt;"","")</f>
        <v/>
      </c>
    </row>
    <row r="2218" spans="2:6">
      <c r="B2218" t="str">
        <v>2217,Volkswagen,Beetle,2016,premium unleaded (recommended),AUTOMATED_MANUAL,210,32550,|n</v>
      </c>
      <c r="F2218" s="5" t="str" cm="1">
        <f t="array" ref="F2218">_xlfn._xlws.FILTER(_xlfn.UNIQUE(options!C2218:C2227),_xlfn.UNIQUE(options!C2218:C2227)&lt;&gt;"","")</f>
        <v/>
      </c>
    </row>
    <row r="2219" spans="2:6">
      <c r="B2219" t="str">
        <v>2218,Volkswagen,Beetle,2016,premium unleaded (recommended),MANUAL,210,31450,|n</v>
      </c>
      <c r="F2219" s="5" t="str" cm="1">
        <f t="array" ref="F2219">_xlfn._xlws.FILTER(_xlfn.UNIQUE(options!C2219:C2228),_xlfn.UNIQUE(options!C2219:C2228)&lt;&gt;"","")</f>
        <v/>
      </c>
    </row>
    <row r="2220" spans="2:6">
      <c r="B2220" t="str">
        <v>2219,Volkswagen,Beetle,2016,regular unleaded,AUTOMATIC,170,25975,|n</v>
      </c>
      <c r="F2220" s="5" t="str" cm="1">
        <f t="array" ref="F2220">_xlfn._xlws.FILTER(_xlfn.UNIQUE(options!C2220:C2229),_xlfn.UNIQUE(options!C2220:C2229)&lt;&gt;"","")</f>
        <v/>
      </c>
    </row>
    <row r="2221" spans="2:6">
      <c r="B2221" t="str">
        <v>2220,Volkswagen,Beetle,2016,regular unleaded,MANUAL,170,21350,|n</v>
      </c>
      <c r="F2221" s="5" t="str" cm="1">
        <f t="array" ref="F2221">_xlfn._xlws.FILTER(_xlfn.UNIQUE(options!C2221:C2230),_xlfn.UNIQUE(options!C2221:C2230)&lt;&gt;"","")</f>
        <v/>
      </c>
    </row>
    <row r="2222" spans="2:6">
      <c r="B2222" t="str">
        <v>2221,Volkswagen,Beetle,2017,premium unleaded (recommended),AUTOMATED_MANUAL,210,32550,|n</v>
      </c>
      <c r="F2222" s="5" t="str" cm="1">
        <f t="array" ref="F2222">_xlfn._xlws.FILTER(_xlfn.UNIQUE(options!C2222:C2231),_xlfn.UNIQUE(options!C2222:C2231)&lt;&gt;"","")</f>
        <v/>
      </c>
    </row>
    <row r="2223" spans="2:6">
      <c r="B2223" t="str">
        <v>2222,Volkswagen,Beetle,2017,regular unleaded,AUTOMATIC,170,25975,|n</v>
      </c>
      <c r="F2223" s="5" t="str" cm="1">
        <f t="array" ref="F2223">_xlfn._xlws.FILTER(_xlfn.UNIQUE(options!C2223:C2232),_xlfn.UNIQUE(options!C2223:C2232)&lt;&gt;"","")</f>
        <v/>
      </c>
    </row>
    <row r="2224" spans="2:6">
      <c r="B2224" t="str">
        <v>2223,Volkswagen,Beetle Convertible,2014,diesel,AUTOMATED_MANUAL,140,32755,|n</v>
      </c>
      <c r="F2224" s="5" t="str" cm="1">
        <f t="array" ref="F2224">_xlfn._xlws.FILTER(_xlfn.UNIQUE(options!C2224:C2233),_xlfn.UNIQUE(options!C2224:C2233)&lt;&gt;"","")</f>
        <v/>
      </c>
    </row>
    <row r="2225" spans="2:6">
      <c r="B2225" t="str">
        <v>2224,Volkswagen,Beetle Convertible,2014,diesel,MANUAL,140,30095,|n</v>
      </c>
      <c r="F2225" s="5" t="str" cm="1">
        <f t="array" ref="F2225">_xlfn._xlws.FILTER(_xlfn.UNIQUE(options!C2225:C2234),_xlfn.UNIQUE(options!C2225:C2234)&lt;&gt;"","")</f>
        <v/>
      </c>
    </row>
    <row r="2226" spans="2:6">
      <c r="B2226" t="str">
        <v>2225,Volkswagen,Beetle Convertible,2014,premium unleaded (recommended),AUTOMATED_MANUAL,210,34895,|n</v>
      </c>
      <c r="F2226" s="5" t="str" cm="1">
        <f t="array" ref="F2226">_xlfn._xlws.FILTER(_xlfn.UNIQUE(options!C2226:C2235),_xlfn.UNIQUE(options!C2226:C2235)&lt;&gt;"","")</f>
        <v/>
      </c>
    </row>
    <row r="2227" spans="2:6">
      <c r="B2227" t="str">
        <v>2226,Volkswagen,Beetle Convertible,2014,premium unleaded (recommended),MANUAL,210,33795,|n</v>
      </c>
      <c r="F2227" s="5" t="str" cm="1">
        <f t="array" ref="F2227">_xlfn._xlws.FILTER(_xlfn.UNIQUE(options!C2227:C2236),_xlfn.UNIQUE(options!C2227:C2236)&lt;&gt;"","")</f>
        <v/>
      </c>
    </row>
    <row r="2228" spans="2:6">
      <c r="B2228" t="str">
        <v>2227,Volkswagen,Beetle Convertible,2014,regular unleaded,AUTOMATIC,170,30755,|n</v>
      </c>
      <c r="F2228" s="5" t="str" cm="1">
        <f t="array" ref="F2228">_xlfn._xlws.FILTER(_xlfn.UNIQUE(options!C2228:C2237),_xlfn.UNIQUE(options!C2228:C2237)&lt;&gt;"","")</f>
        <v/>
      </c>
    </row>
    <row r="2229" spans="2:6">
      <c r="B2229" t="str">
        <v>2228,Volkswagen,Beetle Convertible,2015,diesel,AUTOMATED_MANUAL,150,32225,|n</v>
      </c>
      <c r="F2229" s="5" t="str" cm="1">
        <f t="array" ref="F2229">_xlfn._xlws.FILTER(_xlfn.UNIQUE(options!C2229:C2238),_xlfn.UNIQUE(options!C2229:C2238)&lt;&gt;"","")</f>
        <v/>
      </c>
    </row>
    <row r="2230" spans="2:6">
      <c r="B2230" t="str">
        <v>2229,Volkswagen,Beetle Convertible,2015,diesel,MANUAL,150,31125,|n</v>
      </c>
      <c r="F2230" s="5" t="str" cm="1">
        <f t="array" ref="F2230">_xlfn._xlws.FILTER(_xlfn.UNIQUE(options!C2230:C2239),_xlfn.UNIQUE(options!C2230:C2239)&lt;&gt;"","")</f>
        <v/>
      </c>
    </row>
    <row r="2231" spans="2:6">
      <c r="B2231" t="str">
        <v>2230,Volkswagen,Beetle Convertible,2015,premium unleaded (recommended),AUTOMATED_MANUAL,210,35975,|n</v>
      </c>
      <c r="F2231" s="5" t="str" cm="1">
        <f t="array" ref="F2231">_xlfn._xlws.FILTER(_xlfn.UNIQUE(options!C2231:C2240),_xlfn.UNIQUE(options!C2231:C2240)&lt;&gt;"","")</f>
        <v/>
      </c>
    </row>
    <row r="2232" spans="2:6">
      <c r="B2232" t="str">
        <v>2231,Volkswagen,Beetle Convertible,2015,premium unleaded (recommended),MANUAL,210,34875,|n</v>
      </c>
      <c r="F2232" s="5" t="str" cm="1">
        <f t="array" ref="F2232">_xlfn._xlws.FILTER(_xlfn.UNIQUE(options!C2232:C2241),_xlfn.UNIQUE(options!C2232:C2241)&lt;&gt;"","")</f>
        <v/>
      </c>
    </row>
    <row r="2233" spans="2:6">
      <c r="B2233" t="str">
        <v>2232,Volkswagen,Beetle Convertible,2015,regular unleaded,AUTOMATIC,170,30425,|n</v>
      </c>
      <c r="F2233" s="5" t="str" cm="1">
        <f t="array" ref="F2233">_xlfn._xlws.FILTER(_xlfn.UNIQUE(options!C2233:C2242),_xlfn.UNIQUE(options!C2233:C2242)&lt;&gt;"","")</f>
        <v/>
      </c>
    </row>
    <row r="2234" spans="2:6">
      <c r="B2234" t="str">
        <v>2233,Volkswagen,Beetle Convertible,2016,premium unleaded (recommended),AUTOMATED_MANUAL,210,36050,|n</v>
      </c>
      <c r="F2234" s="5" t="str" cm="1">
        <f t="array" ref="F2234">_xlfn._xlws.FILTER(_xlfn.UNIQUE(options!C2234:C2243),_xlfn.UNIQUE(options!C2234:C2243)&lt;&gt;"","")</f>
        <v/>
      </c>
    </row>
    <row r="2235" spans="2:6">
      <c r="B2235" t="str">
        <v>2234,Volkswagen,Beetle Convertible,2016,premium unleaded (recommended),MANUAL,210,34950,|n</v>
      </c>
      <c r="F2235" s="5" t="str" cm="1">
        <f t="array" ref="F2235">_xlfn._xlws.FILTER(_xlfn.UNIQUE(options!C2235:C2244),_xlfn.UNIQUE(options!C2235:C2244)&lt;&gt;"","")</f>
        <v/>
      </c>
    </row>
    <row r="2236" spans="2:6">
      <c r="B2236" t="str">
        <v>2235,Volkswagen,Beetle Convertible,2016,regular unleaded,AUTOMATIC,170,30500,|n</v>
      </c>
      <c r="F2236" s="5" t="str" cm="1">
        <f t="array" ref="F2236">_xlfn._xlws.FILTER(_xlfn.UNIQUE(options!C2236:C2245),_xlfn.UNIQUE(options!C2236:C2245)&lt;&gt;"","")</f>
        <v/>
      </c>
    </row>
    <row r="2237" spans="2:6">
      <c r="B2237" t="str">
        <v>2236,Volkswagen,CC,2015,premium unleaded (recommended),AUTOMATED_MANUAL,280,43575,|n</v>
      </c>
      <c r="F2237" s="5" t="str" cm="1">
        <f t="array" ref="F2237">_xlfn._xlws.FILTER(_xlfn.UNIQUE(options!C2237:C2246),_xlfn.UNIQUE(options!C2237:C2246)&lt;&gt;"","")</f>
        <v/>
      </c>
    </row>
    <row r="2238" spans="2:6">
      <c r="B2238" t="str">
        <v>2237,Volkswagen,CC,2015,premium unleaded (recommended),MANUAL,200,34275,|n</v>
      </c>
      <c r="F2238" s="5" t="str" cm="1">
        <f t="array" ref="F2238">_xlfn._xlws.FILTER(_xlfn.UNIQUE(options!C2238:C2247),_xlfn.UNIQUE(options!C2238:C2247)&lt;&gt;"","")</f>
        <v/>
      </c>
    </row>
    <row r="2239" spans="2:6">
      <c r="B2239" t="str">
        <v>2238,Volkswagen,CC,2016,premium unleaded (recommended),AUTOMATED_MANUAL,280,44355,|n</v>
      </c>
      <c r="F2239" s="5" t="str" cm="1">
        <f t="array" ref="F2239">_xlfn._xlws.FILTER(_xlfn.UNIQUE(options!C2239:C2248),_xlfn.UNIQUE(options!C2239:C2248)&lt;&gt;"","")</f>
        <v/>
      </c>
    </row>
    <row r="2240" spans="2:6">
      <c r="B2240" t="str">
        <v>2239,Volkswagen,CC,2016,premium unleaded (recommended),MANUAL,200,34655,|n</v>
      </c>
      <c r="F2240" s="5" t="str" cm="1">
        <f t="array" ref="F2240">_xlfn._xlws.FILTER(_xlfn.UNIQUE(options!C2240:C2249),_xlfn.UNIQUE(options!C2240:C2249)&lt;&gt;"","")</f>
        <v/>
      </c>
    </row>
    <row r="2241" spans="2:6">
      <c r="B2241" t="str">
        <v>2240,Volkswagen,CC,2017,premium unleaded (recommended),AUTOMATED_MANUAL,200,37820,|n</v>
      </c>
      <c r="F2241" s="5" t="str" cm="1">
        <f t="array" ref="F2241">_xlfn._xlws.FILTER(_xlfn.UNIQUE(options!C2241:C2250),_xlfn.UNIQUE(options!C2241:C2250)&lt;&gt;"","")</f>
        <v/>
      </c>
    </row>
    <row r="2242" spans="2:6">
      <c r="B2242" t="str">
        <v>2241,Volkswagen,e-Golf,2015,electric,DIRECT_DRIVE,115,35445,|n</v>
      </c>
      <c r="F2242" s="5" t="str" cm="1">
        <f t="array" ref="F2242">_xlfn._xlws.FILTER(_xlfn.UNIQUE(options!C2242:C2251),_xlfn.UNIQUE(options!C2242:C2251)&lt;&gt;"","")</f>
        <v/>
      </c>
    </row>
    <row r="2243" spans="2:6">
      <c r="B2243" t="str">
        <v>2242,Volkswagen,e-Golf,2016,electric,DIRECT_DRIVE,115,35595,2241</v>
      </c>
      <c r="F2243" s="5" t="str" cm="1">
        <f t="array" ref="F2243">_xlfn._xlws.FILTER(_xlfn.UNIQUE(options!C2243:C2252),_xlfn.UNIQUE(options!C2243:C2252)&lt;&gt;"","")</f>
        <v/>
      </c>
    </row>
    <row r="2244" spans="2:6">
      <c r="B2244" t="str">
        <v>2243,Volkswagen,Eos,2014,premium unleaded (recommended),AUTOMATED_MANUAL,200,42095,|n</v>
      </c>
      <c r="F2244" s="5" t="str" cm="1">
        <f t="array" ref="F2244">_xlfn._xlws.FILTER(_xlfn.UNIQUE(options!C2244:C2253),_xlfn.UNIQUE(options!C2244:C2253)&lt;&gt;"","")</f>
        <v/>
      </c>
    </row>
    <row r="2245" spans="2:6">
      <c r="B2245" t="str">
        <v>2244,Volkswagen,Eos,2015,premium unleaded (recommended),AUTOMATED_MANUAL,200,42745,2243</v>
      </c>
      <c r="F2245" s="5" t="str" cm="1">
        <f t="array" ref="F2245">_xlfn._xlws.FILTER(_xlfn.UNIQUE(options!C2245:C2254),_xlfn.UNIQUE(options!C2245:C2254)&lt;&gt;"","")</f>
        <v/>
      </c>
    </row>
    <row r="2246" spans="2:6">
      <c r="B2246" t="str">
        <v>2245,Volkswagen,Eos,2016,premium unleaded (recommended),AUTOMATED_MANUAL,200,31995,2244</v>
      </c>
      <c r="F2246" s="5" t="str" cm="1">
        <f t="array" ref="F2246">_xlfn._xlws.FILTER(_xlfn.UNIQUE(options!C2246:C2255),_xlfn.UNIQUE(options!C2246:C2255)&lt;&gt;"","")</f>
        <v/>
      </c>
    </row>
    <row r="2247" spans="2:6">
      <c r="B2247" t="str">
        <v>2246,Volkswagen,GLI,2008,premium unleaded (required),AUTOMATED_MANUAL,200,25375,|n</v>
      </c>
      <c r="F2247" s="5" t="str" cm="1">
        <f t="array" ref="F2247">_xlfn._xlws.FILTER(_xlfn.UNIQUE(options!C2247:C2256),_xlfn.UNIQUE(options!C2247:C2256)&lt;&gt;"","")</f>
        <v/>
      </c>
    </row>
    <row r="2248" spans="2:6">
      <c r="B2248" t="str">
        <v>2247,Volkswagen,GLI,2008,premium unleaded (required),MANUAL,200,24300,|n</v>
      </c>
      <c r="F2248" s="5" t="str" cm="1">
        <f t="array" ref="F2248">_xlfn._xlws.FILTER(_xlfn.UNIQUE(options!C2248:C2257),_xlfn.UNIQUE(options!C2248:C2257)&lt;&gt;"","")</f>
        <v/>
      </c>
    </row>
    <row r="2249" spans="2:6">
      <c r="B2249" t="str">
        <v>2248,Volkswagen,GLI,2009,premium unleaded (recommended),AUTOMATED_MANUAL,200,25870,|n</v>
      </c>
      <c r="F2249" s="5" t="str" cm="1">
        <f t="array" ref="F2249">_xlfn._xlws.FILTER(_xlfn.UNIQUE(options!C2249:C2258),_xlfn.UNIQUE(options!C2249:C2258)&lt;&gt;"","")</f>
        <v/>
      </c>
    </row>
    <row r="2250" spans="2:6">
      <c r="B2250" t="str">
        <v>2249,Volkswagen,GLI,2009,premium unleaded (recommended),MANUAL,200,24770,|n</v>
      </c>
      <c r="F2250" s="5" t="str" cm="1">
        <f t="array" ref="F2250">_xlfn._xlws.FILTER(_xlfn.UNIQUE(options!C2250:C2259),_xlfn.UNIQUE(options!C2250:C2259)&lt;&gt;"","")</f>
        <v/>
      </c>
    </row>
    <row r="2251" spans="2:6">
      <c r="B2251" t="str">
        <v>2250,Volkswagen,GLI,2012,premium unleaded (recommended),AUTOMATED_MANUAL,200,27795,|n</v>
      </c>
      <c r="F2251" s="5" t="str" cm="1">
        <f t="array" ref="F2251">_xlfn._xlws.FILTER(_xlfn.UNIQUE(options!C2251:C2260),_xlfn.UNIQUE(options!C2251:C2260)&lt;&gt;"","")</f>
        <v/>
      </c>
    </row>
    <row r="2252" spans="2:6">
      <c r="B2252" t="str">
        <v>2251,Volkswagen,GLI,2012,premium unleaded (recommended),MANUAL,200,26695,|n</v>
      </c>
      <c r="F2252" s="5" t="str" cm="1">
        <f t="array" ref="F2252">_xlfn._xlws.FILTER(_xlfn.UNIQUE(options!C2252:C2261),_xlfn.UNIQUE(options!C2252:C2261)&lt;&gt;"","")</f>
        <v/>
      </c>
    </row>
    <row r="2253" spans="2:6">
      <c r="B2253" t="str">
        <v>2252,Volkswagen,Golf,2015,diesel,AUTOMATED_MANUAL,150,29495,|n</v>
      </c>
      <c r="F2253" s="5" t="str" cm="1">
        <f t="array" ref="F2253">_xlfn._xlws.FILTER(_xlfn.UNIQUE(options!C2253:C2262),_xlfn.UNIQUE(options!C2253:C2262)&lt;&gt;"","")</f>
        <v/>
      </c>
    </row>
    <row r="2254" spans="2:6">
      <c r="B2254" t="str">
        <v>2253,Volkswagen,Golf,2015,diesel,MANUAL,150,28395,|n</v>
      </c>
      <c r="F2254" s="5" t="str" cm="1">
        <f t="array" ref="F2254">_xlfn._xlws.FILTER(_xlfn.UNIQUE(options!C2254:C2263),_xlfn.UNIQUE(options!C2254:C2263)&lt;&gt;"","")</f>
        <v/>
      </c>
    </row>
    <row r="2255" spans="2:6">
      <c r="B2255" t="str">
        <v>2254,Volkswagen,Golf,2015,regular unleaded,AUTOMATIC,170,27395,|n</v>
      </c>
      <c r="F2255" s="5" t="str" cm="1">
        <f t="array" ref="F2255">_xlfn._xlws.FILTER(_xlfn.UNIQUE(options!C2255:C2264),_xlfn.UNIQUE(options!C2255:C2264)&lt;&gt;"","")</f>
        <v/>
      </c>
    </row>
    <row r="2256" spans="2:6">
      <c r="B2256" t="str">
        <v>2255,Volkswagen,Golf,2015,regular unleaded,MANUAL,170,21295,|n</v>
      </c>
      <c r="F2256" s="5" t="str" cm="1">
        <f t="array" ref="F2256">_xlfn._xlws.FILTER(_xlfn.UNIQUE(options!C2256:C2265),_xlfn.UNIQUE(options!C2256:C2265)&lt;&gt;"","")</f>
        <v/>
      </c>
    </row>
    <row r="2257" spans="2:6">
      <c r="B2257" t="str">
        <v>2256,Volkswagen,Golf,2016,regular unleaded,AUTOMATIC,170,27425,|n</v>
      </c>
      <c r="F2257" s="5" t="str" cm="1">
        <f t="array" ref="F2257">_xlfn._xlws.FILTER(_xlfn.UNIQUE(options!C2257:C2266),_xlfn.UNIQUE(options!C2257:C2266)&lt;&gt;"","")</f>
        <v/>
      </c>
    </row>
    <row r="2258" spans="2:6">
      <c r="B2258" t="str">
        <v>2257,Volkswagen,Golf,2016,regular unleaded,MANUAL,170,20175,|n</v>
      </c>
      <c r="F2258" s="5" t="str" cm="1">
        <f t="array" ref="F2258">_xlfn._xlws.FILTER(_xlfn.UNIQUE(options!C2258:C2267),_xlfn.UNIQUE(options!C2258:C2267)&lt;&gt;"","")</f>
        <v/>
      </c>
    </row>
    <row r="2259" spans="2:6">
      <c r="B2259" t="str">
        <v>2258,Volkswagen,Golf,2017,regular unleaded,AUTOMATIC,170,22695,|n</v>
      </c>
      <c r="F2259" s="5" t="str" cm="1">
        <f t="array" ref="F2259">_xlfn._xlws.FILTER(_xlfn.UNIQUE(options!C2259:C2268),_xlfn.UNIQUE(options!C2259:C2268)&lt;&gt;"","")</f>
        <v/>
      </c>
    </row>
    <row r="2260" spans="2:6">
      <c r="B2260" t="str">
        <v>2259,Volkswagen,Golf,2017,regular unleaded,MANUAL,170,21595,|n</v>
      </c>
      <c r="F2260" s="5" t="str" cm="1">
        <f t="array" ref="F2260">_xlfn._xlws.FILTER(_xlfn.UNIQUE(options!C2260:C2269),_xlfn.UNIQUE(options!C2260:C2269)&lt;&gt;"","")</f>
        <v/>
      </c>
    </row>
    <row r="2261" spans="2:6">
      <c r="B2261" t="str">
        <v>2260,Volkswagen,Golf Alltrack,2017,regular unleaded,AUTOMATED_MANUAL,170,32890,|n</v>
      </c>
      <c r="F2261" s="5" t="str" cm="1">
        <f t="array" ref="F2261">_xlfn._xlws.FILTER(_xlfn.UNIQUE(options!C2261:C2270),_xlfn.UNIQUE(options!C2261:C2270)&lt;&gt;"","")</f>
        <v/>
      </c>
    </row>
    <row r="2262" spans="2:6">
      <c r="B2262" t="str">
        <v>2261,Volkswagen,Golf Alltrack,2017,regular unleaded,MANUAL,170,29430,|n</v>
      </c>
      <c r="F2262" s="5" t="str" cm="1">
        <f t="array" ref="F2262">_xlfn._xlws.FILTER(_xlfn.UNIQUE(options!C2262:C2271),_xlfn.UNIQUE(options!C2262:C2271)&lt;&gt;"","")</f>
        <v/>
      </c>
    </row>
    <row r="2263" spans="2:6">
      <c r="B2263" t="str">
        <v>2262,Volkswagen,Golf GTI,2015,premium unleaded (recommended),AUTOMATED_MANUAL,220,32640,|n</v>
      </c>
      <c r="F2263" s="5" t="str" cm="1">
        <f t="array" ref="F2263">_xlfn._xlws.FILTER(_xlfn.UNIQUE(options!C2263:C2272),_xlfn.UNIQUE(options!C2263:C2272)&lt;&gt;"","")</f>
        <v/>
      </c>
    </row>
    <row r="2264" spans="2:6">
      <c r="B2264" t="str">
        <v>2263,Volkswagen,Golf GTI,2015,premium unleaded (recommended),MANUAL,220,31540,|n</v>
      </c>
      <c r="F2264" s="5" t="str" cm="1">
        <f t="array" ref="F2264">_xlfn._xlws.FILTER(_xlfn.UNIQUE(options!C2264:C2273),_xlfn.UNIQUE(options!C2264:C2273)&lt;&gt;"","")</f>
        <v/>
      </c>
    </row>
    <row r="2265" spans="2:6">
      <c r="B2265" t="str">
        <v>2264,Volkswagen,Golf GTI,2016,premium unleaded (recommended),AUTOMATED_MANUAL,220,32730,|n</v>
      </c>
      <c r="F2265" s="5" t="str" cm="1">
        <f t="array" ref="F2265">_xlfn._xlws.FILTER(_xlfn.UNIQUE(options!C2265:C2274),_xlfn.UNIQUE(options!C2265:C2274)&lt;&gt;"","")</f>
        <v/>
      </c>
    </row>
    <row r="2266" spans="2:6">
      <c r="B2266" t="str">
        <v>2265,Volkswagen,Golf GTI,2016,premium unleaded (recommended),MANUAL,220,31630,|n</v>
      </c>
      <c r="F2266" s="5" t="str" cm="1">
        <f t="array" ref="F2266">_xlfn._xlws.FILTER(_xlfn.UNIQUE(options!C2266:C2275),_xlfn.UNIQUE(options!C2266:C2275)&lt;&gt;"","")</f>
        <v/>
      </c>
    </row>
    <row r="2267" spans="2:6">
      <c r="B2267" t="str">
        <v>2266,Volkswagen,Golf GTI,2017,premium unleaded (recommended),AUTOMATED_MANUAL,220,35195,|n</v>
      </c>
      <c r="F2267" s="5" t="str" cm="1">
        <f t="array" ref="F2267">_xlfn._xlws.FILTER(_xlfn.UNIQUE(options!C2267:C2276),_xlfn.UNIQUE(options!C2267:C2276)&lt;&gt;"","")</f>
        <v/>
      </c>
    </row>
    <row r="2268" spans="2:6">
      <c r="B2268" t="str">
        <v>2267,Volkswagen,Golf GTI,2017,premium unleaded (recommended),MANUAL,220,34095,|n</v>
      </c>
      <c r="F2268" s="5" t="str" cm="1">
        <f t="array" ref="F2268">_xlfn._xlws.FILTER(_xlfn.UNIQUE(options!C2268:C2277),_xlfn.UNIQUE(options!C2268:C2277)&lt;&gt;"","")</f>
        <v/>
      </c>
    </row>
    <row r="2269" spans="2:6">
      <c r="B2269" t="str">
        <v>2268,Volkswagen,Golf R,2015,premium unleaded (recommended),AUTOMATED_MANUAL,292,39090,|n</v>
      </c>
      <c r="F2269" s="5" t="str" cm="1">
        <f t="array" ref="F2269">_xlfn._xlws.FILTER(_xlfn.UNIQUE(options!C2269:C2278),_xlfn.UNIQUE(options!C2269:C2278)&lt;&gt;"","")</f>
        <v/>
      </c>
    </row>
    <row r="2270" spans="2:6">
      <c r="B2270" t="str">
        <v>2269,Volkswagen,Golf R,2016,premium unleaded (recommended),AUTOMATED_MANUAL,292,38995,2268</v>
      </c>
      <c r="F2270" s="5" t="str" cm="1">
        <f t="array" ref="F2270">_xlfn._xlws.FILTER(_xlfn.UNIQUE(options!C2270:C2279),_xlfn.UNIQUE(options!C2270:C2279)&lt;&gt;"","")</f>
        <v/>
      </c>
    </row>
    <row r="2271" spans="2:6">
      <c r="B2271" t="str">
        <v>2270,Volkswagen,Golf R,2016,premium unleaded (recommended),MANUAL,292,37895,|n</v>
      </c>
      <c r="F2271" s="5" t="str" cm="1">
        <f t="array" ref="F2271">_xlfn._xlws.FILTER(_xlfn.UNIQUE(options!C2271:C2280),_xlfn.UNIQUE(options!C2271:C2280)&lt;&gt;"","")</f>
        <v/>
      </c>
    </row>
    <row r="2272" spans="2:6">
      <c r="B2272" t="str">
        <v>2271,Volkswagen,Golf R,2017,premium unleaded (recommended),AUTOMATED_MANUAL,292,40475,|n</v>
      </c>
      <c r="F2272" s="5" t="str" cm="1">
        <f t="array" ref="F2272">_xlfn._xlws.FILTER(_xlfn.UNIQUE(options!C2272:C2281),_xlfn.UNIQUE(options!C2272:C2281)&lt;&gt;"","")</f>
        <v/>
      </c>
    </row>
    <row r="2273" spans="2:6">
      <c r="B2273" t="str">
        <v>2272,Volkswagen,Golf R,2017,premium unleaded (recommended),MANUAL,292,39375,|n</v>
      </c>
      <c r="F2273" s="5" t="str" cm="1">
        <f t="array" ref="F2273">_xlfn._xlws.FILTER(_xlfn.UNIQUE(options!C2273:C2282),_xlfn.UNIQUE(options!C2273:C2282)&lt;&gt;"","")</f>
        <v/>
      </c>
    </row>
    <row r="2274" spans="2:6">
      <c r="B2274" t="str">
        <v>2273,Volkswagen,Golf SportWagen,2015,diesel,AUTOMATED_MANUAL,150,31445,|n</v>
      </c>
      <c r="F2274" s="5" t="str" cm="1">
        <f t="array" ref="F2274">_xlfn._xlws.FILTER(_xlfn.UNIQUE(options!C2274:C2283),_xlfn.UNIQUE(options!C2274:C2283)&lt;&gt;"","")</f>
        <v/>
      </c>
    </row>
    <row r="2275" spans="2:6">
      <c r="B2275" t="str">
        <v>2274,Volkswagen,Golf SportWagen,2015,diesel,MANUAL,150,30345,|n</v>
      </c>
      <c r="F2275" s="5" t="str" cm="1">
        <f t="array" ref="F2275">_xlfn._xlws.FILTER(_xlfn.UNIQUE(options!C2275:C2284),_xlfn.UNIQUE(options!C2275:C2284)&lt;&gt;"","")</f>
        <v/>
      </c>
    </row>
    <row r="2276" spans="2:6">
      <c r="B2276" t="str">
        <v>2275,Volkswagen,Golf SportWagen,2015,regular unleaded,AUTOMATIC,170,29345,|n</v>
      </c>
      <c r="F2276" s="5" t="str" cm="1">
        <f t="array" ref="F2276">_xlfn._xlws.FILTER(_xlfn.UNIQUE(options!C2276:C2285),_xlfn.UNIQUE(options!C2276:C2285)&lt;&gt;"","")</f>
        <v/>
      </c>
    </row>
    <row r="2277" spans="2:6">
      <c r="B2277" t="str">
        <v>2276,Volkswagen,Golf SportWagen,2015,regular unleaded,MANUAL,170,21395,|n</v>
      </c>
      <c r="F2277" s="5" t="str" cm="1">
        <f t="array" ref="F2277">_xlfn._xlws.FILTER(_xlfn.UNIQUE(options!C2277:C2286),_xlfn.UNIQUE(options!C2277:C2286)&lt;&gt;"","")</f>
        <v/>
      </c>
    </row>
    <row r="2278" spans="2:6">
      <c r="B2278" t="str">
        <v>2277,Volkswagen,Golf SportWagen,2016,regular unleaded,AUTOMATIC,170,29385,|n</v>
      </c>
      <c r="F2278" s="5" t="str" cm="1">
        <f t="array" ref="F2278">_xlfn._xlws.FILTER(_xlfn.UNIQUE(options!C2278:C2287),_xlfn.UNIQUE(options!C2278:C2287)&lt;&gt;"","")</f>
        <v/>
      </c>
    </row>
    <row r="2279" spans="2:6">
      <c r="B2279" t="str">
        <v>2278,Volkswagen,Golf SportWagen,2016,regular unleaded,MANUAL,170,21625,|n</v>
      </c>
      <c r="F2279" s="5" t="str" cm="1">
        <f t="array" ref="F2279">_xlfn._xlws.FILTER(_xlfn.UNIQUE(options!C2279:C2288),_xlfn.UNIQUE(options!C2279:C2288)&lt;&gt;"","")</f>
        <v/>
      </c>
    </row>
    <row r="2280" spans="2:6">
      <c r="B2280" t="str">
        <v>2279,Volkswagen,Golf SportWagen,2017,regular unleaded,AUTOMATIC,170,29970,|n</v>
      </c>
      <c r="F2280" s="5" t="str" cm="1">
        <f t="array" ref="F2280">_xlfn._xlws.FILTER(_xlfn.UNIQUE(options!C2280:C2289),_xlfn.UNIQUE(options!C2280:C2289)&lt;&gt;"","")</f>
        <v/>
      </c>
    </row>
    <row r="2281" spans="2:6">
      <c r="B2281" t="str">
        <v>2280,Volkswagen,Golf SportWagen,2017,regular unleaded,MANUAL,170,21580,|n</v>
      </c>
      <c r="F2281" s="5" t="str" cm="1">
        <f t="array" ref="F2281">_xlfn._xlws.FILTER(_xlfn.UNIQUE(options!C2281:C2290),_xlfn.UNIQUE(options!C2281:C2290)&lt;&gt;"","")</f>
        <v/>
      </c>
    </row>
    <row r="2282" spans="2:6">
      <c r="B2282" t="str">
        <v>2281,Volkswagen,GTI,2012,premium unleaded (recommended),AUTOMATED_MANUAL,200,31695,|n</v>
      </c>
      <c r="F2282" s="5" t="str" cm="1">
        <f t="array" ref="F2282">_xlfn._xlws.FILTER(_xlfn.UNIQUE(options!C2282:C2291),_xlfn.UNIQUE(options!C2282:C2291)&lt;&gt;"","")</f>
        <v/>
      </c>
    </row>
    <row r="2283" spans="2:6">
      <c r="B2283" t="str">
        <v>2282,Volkswagen,GTI,2012,premium unleaded (recommended),MANUAL,200,30595,|n</v>
      </c>
      <c r="F2283" s="5" t="str" cm="1">
        <f t="array" ref="F2283">_xlfn._xlws.FILTER(_xlfn.UNIQUE(options!C2283:C2292),_xlfn.UNIQUE(options!C2283:C2292)&lt;&gt;"","")</f>
        <v/>
      </c>
    </row>
    <row r="2284" spans="2:6">
      <c r="B2284" t="str">
        <v>2283,Volkswagen,GTI,2013,premium unleaded (recommended),AUTOMATED_MANUAL,200,32095,|n</v>
      </c>
      <c r="F2284" s="5" t="str" cm="1">
        <f t="array" ref="F2284">_xlfn._xlws.FILTER(_xlfn.UNIQUE(options!C2284:C2293),_xlfn.UNIQUE(options!C2284:C2293)&lt;&gt;"","")</f>
        <v/>
      </c>
    </row>
    <row r="2285" spans="2:6">
      <c r="B2285" t="str">
        <v>2284,Volkswagen,GTI,2013,premium unleaded (recommended),MANUAL,200,30995,|n</v>
      </c>
      <c r="F2285" s="5" t="str" cm="1">
        <f t="array" ref="F2285">_xlfn._xlws.FILTER(_xlfn.UNIQUE(options!C2285:C2294),_xlfn.UNIQUE(options!C2285:C2294)&lt;&gt;"","")</f>
        <v/>
      </c>
    </row>
    <row r="2286" spans="2:6">
      <c r="B2286" t="str">
        <v>2285,Volkswagen,GTI,2014,premium unleaded (recommended),AUTOMATED_MANUAL,200,30795,|n</v>
      </c>
      <c r="F2286" s="5" t="str" cm="1">
        <f t="array" ref="F2286">_xlfn._xlws.FILTER(_xlfn.UNIQUE(options!C2286:C2295),_xlfn.UNIQUE(options!C2286:C2295)&lt;&gt;"","")</f>
        <v/>
      </c>
    </row>
    <row r="2287" spans="2:6">
      <c r="B2287" t="str">
        <v>2286,Volkswagen,GTI,2014,premium unleaded (recommended),MANUAL,200,29695,|n</v>
      </c>
      <c r="F2287" s="5" t="str" cm="1">
        <f t="array" ref="F2287">_xlfn._xlws.FILTER(_xlfn.UNIQUE(options!C2287:C2296),_xlfn.UNIQUE(options!C2287:C2296)&lt;&gt;"","")</f>
        <v/>
      </c>
    </row>
    <row r="2288" spans="2:6">
      <c r="B2288" t="str">
        <v>2287,Volkswagen,Jetta,2015,diesel,AUTOMATED_MANUAL,150,27510,|n</v>
      </c>
      <c r="F2288" s="5" t="str" cm="1">
        <f t="array" ref="F2288">_xlfn._xlws.FILTER(_xlfn.UNIQUE(options!C2288:C2297),_xlfn.UNIQUE(options!C2288:C2297)&lt;&gt;"","")</f>
        <v/>
      </c>
    </row>
    <row r="2289" spans="2:6">
      <c r="B2289" t="str">
        <v>2288,Volkswagen,Jetta,2015,diesel,MANUAL,150,26410,|n</v>
      </c>
      <c r="F2289" s="5" t="str" cm="1">
        <f t="array" ref="F2289">_xlfn._xlws.FILTER(_xlfn.UNIQUE(options!C2289:C2298),_xlfn.UNIQUE(options!C2289:C2298)&lt;&gt;"","")</f>
        <v/>
      </c>
    </row>
    <row r="2290" spans="2:6">
      <c r="B2290" t="str">
        <v>2289,Volkswagen,Jetta,2015,premium unleaded (recommended),AUTOMATIC,210,30380,|n</v>
      </c>
      <c r="F2290" s="5" t="str" cm="1">
        <f t="array" ref="F2290">_xlfn._xlws.FILTER(_xlfn.UNIQUE(options!C2290:C2299),_xlfn.UNIQUE(options!C2290:C2299)&lt;&gt;"","")</f>
        <v/>
      </c>
    </row>
    <row r="2291" spans="2:6">
      <c r="B2291" t="str">
        <v>2290,Volkswagen,Jetta,2015,premium unleaded (recommended),MANUAL,210,29280,|n</v>
      </c>
      <c r="F2291" s="5" t="str" cm="1">
        <f t="array" ref="F2291">_xlfn._xlws.FILTER(_xlfn.UNIQUE(options!C2291:C2300),_xlfn.UNIQUE(options!C2291:C2300)&lt;&gt;"","")</f>
        <v/>
      </c>
    </row>
    <row r="2292" spans="2:6">
      <c r="B2292" t="str">
        <v>2291,Volkswagen,Jetta,2015,premium unleaded (required),AUTOMATED_MANUAL,170,31670,|n</v>
      </c>
      <c r="F2292" s="5" t="str" cm="1">
        <f t="array" ref="F2292">_xlfn._xlws.FILTER(_xlfn.UNIQUE(options!C2292:C2301),_xlfn.UNIQUE(options!C2292:C2301)&lt;&gt;"","")</f>
        <v/>
      </c>
    </row>
    <row r="2293" spans="2:6">
      <c r="B2293" t="str">
        <v>2292,Volkswagen,Jetta,2015,regular unleaded,AUTOMATIC,170,25380,|n</v>
      </c>
      <c r="F2293" s="5" t="str" cm="1">
        <f t="array" ref="F2293">_xlfn._xlws.FILTER(_xlfn.UNIQUE(options!C2293:C2302),_xlfn.UNIQUE(options!C2293:C2302)&lt;&gt;"","")</f>
        <v/>
      </c>
    </row>
    <row r="2294" spans="2:6">
      <c r="B2294" t="str">
        <v>2293,Volkswagen,Jetta,2015,regular unleaded,MANUAL,170,20895,|n</v>
      </c>
      <c r="F2294" s="5" t="str" cm="1">
        <f t="array" ref="F2294">_xlfn._xlws.FILTER(_xlfn.UNIQUE(options!C2294:C2303),_xlfn.UNIQUE(options!C2294:C2303)&lt;&gt;"","")</f>
        <v/>
      </c>
    </row>
    <row r="2295" spans="2:6">
      <c r="B2295" t="str">
        <v>2294,Volkswagen,Jetta,2016,premium unleaded (recommended),AUTOMATIC,210,30380,|n</v>
      </c>
      <c r="F2295" s="5" t="str" cm="1">
        <f t="array" ref="F2295">_xlfn._xlws.FILTER(_xlfn.UNIQUE(options!C2295:C2304),_xlfn.UNIQUE(options!C2295:C2304)&lt;&gt;"","")</f>
        <v/>
      </c>
    </row>
    <row r="2296" spans="2:6">
      <c r="B2296" t="str">
        <v>2295,Volkswagen,Jetta,2016,premium unleaded (recommended),MANUAL,210,29280,|n</v>
      </c>
      <c r="F2296" s="5" t="str" cm="1">
        <f t="array" ref="F2296">_xlfn._xlws.FILTER(_xlfn.UNIQUE(options!C2296:C2305),_xlfn.UNIQUE(options!C2296:C2305)&lt;&gt;"","")</f>
        <v/>
      </c>
    </row>
    <row r="2297" spans="2:6">
      <c r="B2297" t="str">
        <v>2296,Volkswagen,Jetta,2016,premium unleaded (required),AUTOMATED_MANUAL,170,31120,|n</v>
      </c>
      <c r="F2297" s="5" t="str" cm="1">
        <f t="array" ref="F2297">_xlfn._xlws.FILTER(_xlfn.UNIQUE(options!C2297:C2306),_xlfn.UNIQUE(options!C2297:C2306)&lt;&gt;"","")</f>
        <v/>
      </c>
    </row>
    <row r="2298" spans="2:6">
      <c r="B2298" t="str">
        <v>2297,Volkswagen,Jetta,2016,regular unleaded,AUTOMATIC,170,25380,|n</v>
      </c>
      <c r="F2298" s="5" t="str" cm="1">
        <f t="array" ref="F2298">_xlfn._xlws.FILTER(_xlfn.UNIQUE(options!C2298:C2307),_xlfn.UNIQUE(options!C2298:C2307)&lt;&gt;"","")</f>
        <v/>
      </c>
    </row>
    <row r="2299" spans="2:6">
      <c r="B2299" t="str">
        <v>2298,Volkswagen,Jetta,2016,regular unleaded,MANUAL,170,20895,|n</v>
      </c>
      <c r="F2299" s="5" t="str" cm="1">
        <f t="array" ref="F2299">_xlfn._xlws.FILTER(_xlfn.UNIQUE(options!C2299:C2308),_xlfn.UNIQUE(options!C2299:C2308)&lt;&gt;"","")</f>
        <v/>
      </c>
    </row>
    <row r="2300" spans="2:6">
      <c r="B2300" t="str">
        <v>2299,Volkswagen,Jetta,2017,premium unleaded (recommended),AUTOMATED_MANUAL,210,28995,|n</v>
      </c>
      <c r="F2300" s="5" t="str" cm="1">
        <f t="array" ref="F2300">_xlfn._xlws.FILTER(_xlfn.UNIQUE(options!C2300:C2309),_xlfn.UNIQUE(options!C2300:C2309)&lt;&gt;"","")</f>
        <v/>
      </c>
    </row>
    <row r="2301" spans="2:6">
      <c r="B2301" t="str">
        <v>2300,Volkswagen,Jetta,2017,premium unleaded (recommended),AUTOMATIC,170,24995,|n</v>
      </c>
      <c r="F2301" s="5" t="str" cm="1">
        <f t="array" ref="F2301">_xlfn._xlws.FILTER(_xlfn.UNIQUE(options!C2301:C2310),_xlfn.UNIQUE(options!C2301:C2310)&lt;&gt;"","")</f>
        <v/>
      </c>
    </row>
    <row r="2302" spans="2:6">
      <c r="B2302" t="str">
        <v>2301,Volkswagen,Jetta,2017,premium unleaded (recommended),MANUAL,210,27895,|n</v>
      </c>
      <c r="F2302" s="5" t="str" cm="1">
        <f t="array" ref="F2302">_xlfn._xlws.FILTER(_xlfn.UNIQUE(options!C2302:C2311),_xlfn.UNIQUE(options!C2302:C2311)&lt;&gt;"","")</f>
        <v/>
      </c>
    </row>
    <row r="2303" spans="2:6">
      <c r="B2303" t="str">
        <v>2302,Volkswagen,Jetta,2017,regular unleaded,AUTOMATIC,150,21995,|n</v>
      </c>
      <c r="F2303" s="5" t="str" cm="1">
        <f t="array" ref="F2303">_xlfn._xlws.FILTER(_xlfn.UNIQUE(options!C2303:C2312),_xlfn.UNIQUE(options!C2303:C2312)&lt;&gt;"","")</f>
        <v/>
      </c>
    </row>
    <row r="2304" spans="2:6">
      <c r="B2304" t="str">
        <v>2303,Volkswagen,Jetta,2017,regular unleaded,MANUAL,150,20895,|n</v>
      </c>
      <c r="F2304" s="5" t="str" cm="1">
        <f t="array" ref="F2304">_xlfn._xlws.FILTER(_xlfn.UNIQUE(options!C2304:C2313),_xlfn.UNIQUE(options!C2304:C2313)&lt;&gt;"","")</f>
        <v/>
      </c>
    </row>
    <row r="2305" spans="2:6">
      <c r="B2305" t="str">
        <v>2304,Volkswagen,Jetta GLI,2013,premium unleaded (recommended),AUTOMATED_MANUAL,210,29525,|n</v>
      </c>
      <c r="F2305" s="5" t="str" cm="1">
        <f t="array" ref="F2305">_xlfn._xlws.FILTER(_xlfn.UNIQUE(options!C2305:C2314),_xlfn.UNIQUE(options!C2305:C2314)&lt;&gt;"","")</f>
        <v/>
      </c>
    </row>
    <row r="2306" spans="2:6">
      <c r="B2306" t="str">
        <v>2305,Volkswagen,Jetta GLI,2013,premium unleaded (recommended),MANUAL,210,28425,|n</v>
      </c>
      <c r="F2306" s="5" t="str" cm="1">
        <f t="array" ref="F2306">_xlfn._xlws.FILTER(_xlfn.UNIQUE(options!C2306:C2315),_xlfn.UNIQUE(options!C2306:C2315)&lt;&gt;"","")</f>
        <v/>
      </c>
    </row>
    <row r="2307" spans="2:6">
      <c r="B2307" t="str">
        <v>2306,Volkswagen,Jetta GLI,2014,premium unleaded (recommended),AUTOMATED_MANUAL,210,30875,|n</v>
      </c>
      <c r="F2307" s="5" t="str" cm="1">
        <f t="array" ref="F2307">_xlfn._xlws.FILTER(_xlfn.UNIQUE(options!C2307:C2316),_xlfn.UNIQUE(options!C2307:C2316)&lt;&gt;"","")</f>
        <v/>
      </c>
    </row>
    <row r="2308" spans="2:6">
      <c r="B2308" t="str">
        <v>2307,Volkswagen,Jetta GLI,2014,premium unleaded (recommended),MANUAL,210,29775,|n</v>
      </c>
      <c r="F2308" s="5" t="str" cm="1">
        <f t="array" ref="F2308">_xlfn._xlws.FILTER(_xlfn.UNIQUE(options!C2308:C2317),_xlfn.UNIQUE(options!C2308:C2317)&lt;&gt;"","")</f>
        <v/>
      </c>
    </row>
    <row r="2309" spans="2:6">
      <c r="B2309" t="str">
        <v>2308,Volkswagen,Jetta Hybrid,2013,premium unleaded (required),AUTOMATED_MANUAL,170,31180,|n</v>
      </c>
      <c r="F2309" s="5" t="str" cm="1">
        <f t="array" ref="F2309">_xlfn._xlws.FILTER(_xlfn.UNIQUE(options!C2309:C2318),_xlfn.UNIQUE(options!C2309:C2318)&lt;&gt;"","")</f>
        <v/>
      </c>
    </row>
    <row r="2310" spans="2:6">
      <c r="B2310" t="str">
        <v>2309,Volkswagen,Jetta Hybrid,2014,premium unleaded (required),AUTOMATED_MANUAL,170,31895,2308</v>
      </c>
      <c r="F2310" s="5" t="str" cm="1">
        <f t="array" ref="F2310">_xlfn._xlws.FILTER(_xlfn.UNIQUE(options!C2310:C2319),_xlfn.UNIQUE(options!C2310:C2319)&lt;&gt;"","")</f>
        <v/>
      </c>
    </row>
    <row r="2311" spans="2:6">
      <c r="B2311" t="str">
        <v>2310,Volkswagen,Jetta SportWagen,2012,diesel,AUTOMATED_MANUAL,140,29220,|n</v>
      </c>
      <c r="F2311" s="5" t="str" cm="1">
        <f t="array" ref="F2311">_xlfn._xlws.FILTER(_xlfn.UNIQUE(options!C2311:C2320),_xlfn.UNIQUE(options!C2311:C2320)&lt;&gt;"","")</f>
        <v/>
      </c>
    </row>
    <row r="2312" spans="2:6">
      <c r="B2312" t="str">
        <v>2311,Volkswagen,Jetta SportWagen,2012,diesel,MANUAL,140,28120,|n</v>
      </c>
      <c r="F2312" s="5" t="str" cm="1">
        <f t="array" ref="F2312">_xlfn._xlws.FILTER(_xlfn.UNIQUE(options!C2312:C2321),_xlfn.UNIQUE(options!C2312:C2321)&lt;&gt;"","")</f>
        <v/>
      </c>
    </row>
    <row r="2313" spans="2:6">
      <c r="B2313" t="str">
        <v>2312,Volkswagen,Jetta SportWagen,2012,regular unleaded,AUTOMATIC,170,25960,|n</v>
      </c>
      <c r="F2313" s="5" t="str" cm="1">
        <f t="array" ref="F2313">_xlfn._xlws.FILTER(_xlfn.UNIQUE(options!C2313:C2322),_xlfn.UNIQUE(options!C2313:C2322)&lt;&gt;"","")</f>
        <v/>
      </c>
    </row>
    <row r="2314" spans="2:6">
      <c r="B2314" t="str">
        <v>2313,Volkswagen,Jetta SportWagen,2012,regular unleaded,MANUAL,170,20195,|n</v>
      </c>
      <c r="F2314" s="5" t="str" cm="1">
        <f t="array" ref="F2314">_xlfn._xlws.FILTER(_xlfn.UNIQUE(options!C2314:C2323),_xlfn.UNIQUE(options!C2314:C2323)&lt;&gt;"","")</f>
        <v/>
      </c>
    </row>
    <row r="2315" spans="2:6">
      <c r="B2315" t="str">
        <v>2314,Volkswagen,Jetta SportWagen,2013,diesel,AUTOMATED_MANUAL,140,29495,|n</v>
      </c>
      <c r="F2315" s="5" t="str" cm="1">
        <f t="array" ref="F2315">_xlfn._xlws.FILTER(_xlfn.UNIQUE(options!C2315:C2324),_xlfn.UNIQUE(options!C2315:C2324)&lt;&gt;"","")</f>
        <v/>
      </c>
    </row>
    <row r="2316" spans="2:6">
      <c r="B2316" t="str">
        <v>2315,Volkswagen,Jetta SportWagen,2013,diesel,MANUAL,140,28395,|n</v>
      </c>
      <c r="F2316" s="5" t="str" cm="1">
        <f t="array" ref="F2316">_xlfn._xlws.FILTER(_xlfn.UNIQUE(options!C2316:C2325),_xlfn.UNIQUE(options!C2316:C2325)&lt;&gt;"","")</f>
        <v/>
      </c>
    </row>
    <row r="2317" spans="2:6">
      <c r="B2317" t="str">
        <v>2316,Volkswagen,Jetta SportWagen,2013,regular unleaded,AUTOMATIC,170,26195,|n</v>
      </c>
      <c r="F2317" s="5" t="str" cm="1">
        <f t="array" ref="F2317">_xlfn._xlws.FILTER(_xlfn.UNIQUE(options!C2317:C2326),_xlfn.UNIQUE(options!C2317:C2326)&lt;&gt;"","")</f>
        <v/>
      </c>
    </row>
    <row r="2318" spans="2:6">
      <c r="B2318" t="str">
        <v>2317,Volkswagen,Jetta SportWagen,2013,regular unleaded,MANUAL,170,20595,|n</v>
      </c>
      <c r="F2318" s="5" t="str" cm="1">
        <f t="array" ref="F2318">_xlfn._xlws.FILTER(_xlfn.UNIQUE(options!C2318:C2327),_xlfn.UNIQUE(options!C2318:C2327)&lt;&gt;"","")</f>
        <v/>
      </c>
    </row>
    <row r="2319" spans="2:6">
      <c r="B2319" t="str">
        <v>2318,Volkswagen,Jetta SportWagen,2014,diesel,AUTOMATED_MANUAL,140,30265,|n</v>
      </c>
      <c r="F2319" s="5" t="str" cm="1">
        <f t="array" ref="F2319">_xlfn._xlws.FILTER(_xlfn.UNIQUE(options!C2319:C2328),_xlfn.UNIQUE(options!C2319:C2328)&lt;&gt;"","")</f>
        <v/>
      </c>
    </row>
    <row r="2320" spans="2:6">
      <c r="B2320" t="str">
        <v>2319,Volkswagen,Jetta SportWagen,2014,diesel,MANUAL,140,29165,|n</v>
      </c>
      <c r="F2320" s="5" t="str" cm="1">
        <f t="array" ref="F2320">_xlfn._xlws.FILTER(_xlfn.UNIQUE(options!C2320:C2329),_xlfn.UNIQUE(options!C2320:C2329)&lt;&gt;"","")</f>
        <v/>
      </c>
    </row>
    <row r="2321" spans="2:6">
      <c r="B2321" t="str">
        <v>2320,Volkswagen,Jetta SportWagen,2014,regular unleaded,AUTOMATIC,170,26685,|n</v>
      </c>
      <c r="F2321" s="5" t="str" cm="1">
        <f t="array" ref="F2321">_xlfn._xlws.FILTER(_xlfn.UNIQUE(options!C2321:C2330),_xlfn.UNIQUE(options!C2321:C2330)&lt;&gt;"","")</f>
        <v/>
      </c>
    </row>
    <row r="2322" spans="2:6">
      <c r="B2322" t="str">
        <v>2321,Volkswagen,Jetta SportWagen,2014,regular unleaded,MANUAL,170,20995,|n</v>
      </c>
      <c r="F2322" s="5" t="str" cm="1">
        <f t="array" ref="F2322">_xlfn._xlws.FILTER(_xlfn.UNIQUE(options!C2322:C2331),_xlfn.UNIQUE(options!C2322:C2331)&lt;&gt;"","")</f>
        <v/>
      </c>
    </row>
    <row r="2323" spans="2:6">
      <c r="B2323" t="str">
        <v>2322,Volkswagen,New Beetle,2008,regular unleaded,AUTOMATIC,150,25740,|n</v>
      </c>
      <c r="F2323" s="5" t="str" cm="1">
        <f t="array" ref="F2323">_xlfn._xlws.FILTER(_xlfn.UNIQUE(options!C2323:C2332),_xlfn.UNIQUE(options!C2323:C2332)&lt;&gt;"","")</f>
        <v/>
      </c>
    </row>
    <row r="2324" spans="2:6">
      <c r="B2324" t="str">
        <v>2323,Volkswagen,New Beetle,2008,regular unleaded,MANUAL,150,23240,|n</v>
      </c>
      <c r="F2324" s="5" t="str" cm="1">
        <f t="array" ref="F2324">_xlfn._xlws.FILTER(_xlfn.UNIQUE(options!C2324:C2333),_xlfn.UNIQUE(options!C2324:C2333)&lt;&gt;"","")</f>
        <v/>
      </c>
    </row>
    <row r="2325" spans="2:6">
      <c r="B2325" t="str">
        <v>2324,Volkswagen,New Beetle,2009,regular unleaded,AUTOMATIC,150,26990,|n</v>
      </c>
      <c r="F2325" s="5" t="str" cm="1">
        <f t="array" ref="F2325">_xlfn._xlws.FILTER(_xlfn.UNIQUE(options!C2325:C2334),_xlfn.UNIQUE(options!C2325:C2334)&lt;&gt;"","")</f>
        <v/>
      </c>
    </row>
    <row r="2326" spans="2:6">
      <c r="B2326" t="str">
        <v>2325,Volkswagen,New Beetle,2009,regular unleaded,MANUAL,150,18290,|n</v>
      </c>
      <c r="F2326" s="5" t="str" cm="1">
        <f t="array" ref="F2326">_xlfn._xlws.FILTER(_xlfn.UNIQUE(options!C2326:C2335),_xlfn.UNIQUE(options!C2326:C2335)&lt;&gt;"","")</f>
        <v/>
      </c>
    </row>
    <row r="2327" spans="2:6">
      <c r="B2327" t="str">
        <v>2326,Volkswagen,New Beetle,2010,regular unleaded,AUTOMATIC,150,27390,|n</v>
      </c>
      <c r="F2327" s="5" t="str" cm="1">
        <f t="array" ref="F2327">_xlfn._xlws.FILTER(_xlfn.UNIQUE(options!C2327:C2336),_xlfn.UNIQUE(options!C2327:C2336)&lt;&gt;"","")</f>
        <v/>
      </c>
    </row>
    <row r="2328" spans="2:6">
      <c r="B2328" t="str">
        <v>2327,Volkswagen,New Beetle,2010,regular unleaded,MANUAL,150,18690,|n</v>
      </c>
      <c r="F2328" s="5" t="str" cm="1">
        <f t="array" ref="F2328">_xlfn._xlws.FILTER(_xlfn.UNIQUE(options!C2328:C2337),_xlfn.UNIQUE(options!C2328:C2337)&lt;&gt;"","")</f>
        <v/>
      </c>
    </row>
    <row r="2329" spans="2:6">
      <c r="B2329" t="str">
        <v>2328,Volkswagen,Passat,2015,diesel,AUTOMATED_MANUAL,150,33925,|n</v>
      </c>
      <c r="F2329" s="5" t="str" cm="1">
        <f t="array" ref="F2329">_xlfn._xlws.FILTER(_xlfn.UNIQUE(options!C2329:C2338),_xlfn.UNIQUE(options!C2329:C2338)&lt;&gt;"","")</f>
        <v/>
      </c>
    </row>
    <row r="2330" spans="2:6">
      <c r="B2330" t="str">
        <v>2329,Volkswagen,Passat,2015,diesel,MANUAL,150,27095,|n</v>
      </c>
      <c r="F2330" s="5" t="str" cm="1">
        <f t="array" ref="F2330">_xlfn._xlws.FILTER(_xlfn.UNIQUE(options!C2330:C2339),_xlfn.UNIQUE(options!C2330:C2339)&lt;&gt;"","")</f>
        <v/>
      </c>
    </row>
    <row r="2331" spans="2:6">
      <c r="B2331" t="str">
        <v>2330,Volkswagen,Passat,2015,premium unleaded (required),AUTOMATIC,280,35995,|n</v>
      </c>
      <c r="F2331" s="5" t="str" cm="1">
        <f t="array" ref="F2331">_xlfn._xlws.FILTER(_xlfn.UNIQUE(options!C2331:C2340),_xlfn.UNIQUE(options!C2331:C2340)&lt;&gt;"","")</f>
        <v/>
      </c>
    </row>
    <row r="2332" spans="2:6">
      <c r="B2332" t="str">
        <v>2331,Volkswagen,Passat,2015,regular unleaded,AUTOMATIC,170,31790,|n</v>
      </c>
      <c r="F2332" s="5" t="str" cm="1">
        <f t="array" ref="F2332">_xlfn._xlws.FILTER(_xlfn.UNIQUE(options!C2332:C2341),_xlfn.UNIQUE(options!C2332:C2341)&lt;&gt;"","")</f>
        <v/>
      </c>
    </row>
    <row r="2333" spans="2:6">
      <c r="B2333" t="str">
        <v>2332,Volkswagen,Passat,2015,regular unleaded,MANUAL,170,26915,|n</v>
      </c>
      <c r="F2333" s="5" t="str" cm="1">
        <f t="array" ref="F2333">_xlfn._xlws.FILTER(_xlfn.UNIQUE(options!C2333:C2342),_xlfn.UNIQUE(options!C2333:C2342)&lt;&gt;"","")</f>
        <v/>
      </c>
    </row>
    <row r="2334" spans="2:6">
      <c r="B2334" t="str">
        <v>2333,Volkswagen,Passat,2016,premium unleaded (required),AUTOMATED_MANUAL,280,36835,|n</v>
      </c>
      <c r="F2334" s="5" t="str" cm="1">
        <f t="array" ref="F2334">_xlfn._xlws.FILTER(_xlfn.UNIQUE(options!C2334:C2343),_xlfn.UNIQUE(options!C2334:C2343)&lt;&gt;"","")</f>
        <v/>
      </c>
    </row>
    <row r="2335" spans="2:6">
      <c r="B2335" t="str">
        <v>2334,Volkswagen,Passat,2016,regular unleaded,AUTOMATIC,170,34270,|n</v>
      </c>
      <c r="F2335" s="5" t="str" cm="1">
        <f t="array" ref="F2335">_xlfn._xlws.FILTER(_xlfn.UNIQUE(options!C2335:C2344),_xlfn.UNIQUE(options!C2335:C2344)&lt;&gt;"","")</f>
        <v/>
      </c>
    </row>
    <row r="2336" spans="2:6">
      <c r="B2336" t="str">
        <v>2335,Volkswagen,Passat,2017,premium unleaded (required),AUTOMATED_MANUAL,280,33995,|n</v>
      </c>
      <c r="F2336" s="5" t="str" cm="1">
        <f t="array" ref="F2336">_xlfn._xlws.FILTER(_xlfn.UNIQUE(options!C2336:C2345),_xlfn.UNIQUE(options!C2336:C2345)&lt;&gt;"","")</f>
        <v/>
      </c>
    </row>
    <row r="2337" spans="2:6">
      <c r="B2337" t="str">
        <v>2336,Volkswagen,Passat,2017,regular unleaded,AUTOMATIC,170,30995,|n</v>
      </c>
      <c r="F2337" s="5" t="str" cm="1">
        <f t="array" ref="F2337">_xlfn._xlws.FILTER(_xlfn.UNIQUE(options!C2337:C2346),_xlfn.UNIQUE(options!C2337:C2346)&lt;&gt;"","")</f>
        <v/>
      </c>
    </row>
    <row r="2338" spans="2:6">
      <c r="B2338" t="str">
        <v>2337,Volkswagen,Phaeton,2005,premium unleaded (recommended),AUTOMATIC,420,100800,|n</v>
      </c>
      <c r="F2338" s="5" t="str" cm="1">
        <f t="array" ref="F2338">_xlfn._xlws.FILTER(_xlfn.UNIQUE(options!C2338:C2347),_xlfn.UNIQUE(options!C2338:C2347)&lt;&gt;"","")</f>
        <v/>
      </c>
    </row>
    <row r="2339" spans="2:6">
      <c r="B2339" t="str">
        <v>2338,Volkswagen,Phaeton,2006,premium unleaded (required),AUTOMATIC,444,101300,|n</v>
      </c>
      <c r="F2339" s="5" t="str" cm="1">
        <f t="array" ref="F2339">_xlfn._xlws.FILTER(_xlfn.UNIQUE(options!C2339:C2348),_xlfn.UNIQUE(options!C2339:C2348)&lt;&gt;"","")</f>
        <v/>
      </c>
    </row>
    <row r="2340" spans="2:6">
      <c r="B2340" t="str">
        <v>2339,Volkswagen,R32,2008,premium unleaded (required),AUTOMATED_MANUAL,250,32990,|n</v>
      </c>
      <c r="F2340" s="5" t="str" cm="1">
        <f t="array" ref="F2340">_xlfn._xlws.FILTER(_xlfn.UNIQUE(options!C2340:C2349),_xlfn.UNIQUE(options!C2340:C2349)&lt;&gt;"","")</f>
        <v/>
      </c>
    </row>
    <row r="2341" spans="2:6">
      <c r="B2341" t="str">
        <v>2340,Volkswagen,Rabbit,2007,regular unleaded,AUTOMATIC,150,18185,|n</v>
      </c>
      <c r="F2341" s="5" t="str" cm="1">
        <f t="array" ref="F2341">_xlfn._xlws.FILTER(_xlfn.UNIQUE(options!C2341:C2350),_xlfn.UNIQUE(options!C2341:C2350)&lt;&gt;"","")</f>
        <v/>
      </c>
    </row>
    <row r="2342" spans="2:6">
      <c r="B2342" t="str">
        <v>2341,Volkswagen,Rabbit,2007,regular unleaded,MANUAL,150,17110,|n</v>
      </c>
      <c r="F2342" s="5" t="str" cm="1">
        <f t="array" ref="F2342">_xlfn._xlws.FILTER(_xlfn.UNIQUE(options!C2342:C2351),_xlfn.UNIQUE(options!C2342:C2351)&lt;&gt;"","")</f>
        <v/>
      </c>
    </row>
    <row r="2343" spans="2:6">
      <c r="B2343" t="str">
        <v>2342,Volkswagen,Rabbit,2008,regular unleaded,AUTOMATIC,170,18650,|n</v>
      </c>
      <c r="F2343" s="5" t="str" cm="1">
        <f t="array" ref="F2343">_xlfn._xlws.FILTER(_xlfn.UNIQUE(options!C2343:C2352),_xlfn.UNIQUE(options!C2343:C2352)&lt;&gt;"","")</f>
        <v/>
      </c>
    </row>
    <row r="2344" spans="2:6">
      <c r="B2344" t="str">
        <v>2343,Volkswagen,Rabbit,2008,regular unleaded,MANUAL,170,17575,|n</v>
      </c>
      <c r="F2344" s="5" t="str" cm="1">
        <f t="array" ref="F2344">_xlfn._xlws.FILTER(_xlfn.UNIQUE(options!C2344:C2353),_xlfn.UNIQUE(options!C2344:C2353)&lt;&gt;"","")</f>
        <v/>
      </c>
    </row>
    <row r="2345" spans="2:6">
      <c r="B2345" t="str">
        <v>2344,Volkswagen,Rabbit,2009,regular unleaded,AUTOMATIC,170,19340,|n</v>
      </c>
      <c r="F2345" s="5" t="str" cm="1">
        <f t="array" ref="F2345">_xlfn._xlws.FILTER(_xlfn.UNIQUE(options!C2345:C2354),_xlfn.UNIQUE(options!C2345:C2354)&lt;&gt;"","")</f>
        <v/>
      </c>
    </row>
    <row r="2346" spans="2:6">
      <c r="B2346" t="str">
        <v>2345,Volkswagen,Rabbit,2009,regular unleaded,MANUAL,170,16300,|n</v>
      </c>
      <c r="F2346" s="5" t="str" cm="1">
        <f t="array" ref="F2346">_xlfn._xlws.FILTER(_xlfn.UNIQUE(options!C2346:C2355),_xlfn.UNIQUE(options!C2346:C2355)&lt;&gt;"","")</f>
        <v/>
      </c>
    </row>
    <row r="2347" spans="2:6">
      <c r="B2347" t="str">
        <v>2346,Volkswagen,Routan,2010,regular unleaded,AUTOMATIC,251,42500,|n</v>
      </c>
      <c r="F2347" s="5" t="str" cm="1">
        <f t="array" ref="F2347">_xlfn._xlws.FILTER(_xlfn.UNIQUE(options!C2347:C2356),_xlfn.UNIQUE(options!C2347:C2356)&lt;&gt;"","")</f>
        <v/>
      </c>
    </row>
    <row r="2348" spans="2:6">
      <c r="B2348" t="str">
        <v>2347,Volkswagen,Routan,2011,regular unleaded,AUTOMATIC,283,43240,2346</v>
      </c>
      <c r="F2348" s="5" t="str" cm="1">
        <f t="array" ref="F2348">_xlfn._xlws.FILTER(_xlfn.UNIQUE(options!C2348:C2357),_xlfn.UNIQUE(options!C2348:C2357)&lt;&gt;"","")</f>
        <v/>
      </c>
    </row>
    <row r="2349" spans="2:6">
      <c r="B2349" t="str">
        <v>2348,Volkswagen,Routan,2012,flex-fuel (unleaded/E85),AUTOMATIC,283,44280,|n</v>
      </c>
      <c r="F2349" s="5" t="str" cm="1">
        <f t="array" ref="F2349">_xlfn._xlws.FILTER(_xlfn.UNIQUE(options!C2349:C2358),_xlfn.UNIQUE(options!C2349:C2358)&lt;&gt;"","")</f>
        <v/>
      </c>
    </row>
    <row r="2350" spans="2:6">
      <c r="B2350" t="str">
        <v>2349,Volkswagen,Tiguan,2015,premium unleaded (recommended),AUTOMATIC,200,39625,|n</v>
      </c>
      <c r="F2350" s="5" t="str" cm="1">
        <f t="array" ref="F2350">_xlfn._xlws.FILTER(_xlfn.UNIQUE(options!C2350:C2359),_xlfn.UNIQUE(options!C2350:C2359)&lt;&gt;"","")</f>
        <v/>
      </c>
    </row>
    <row r="2351" spans="2:6">
      <c r="B2351" t="str">
        <v>2350,Volkswagen,Tiguan,2016,premium unleaded (recommended),AUTOMATIC,200,36420,2349</v>
      </c>
      <c r="F2351" s="5" t="str" cm="1">
        <f t="array" ref="F2351">_xlfn._xlws.FILTER(_xlfn.UNIQUE(options!C2351:C2360),_xlfn.UNIQUE(options!C2351:C2360)&lt;&gt;"","")</f>
        <v/>
      </c>
    </row>
    <row r="2352" spans="2:6">
      <c r="B2352" t="str">
        <v>2351,Volkswagen,Tiguan,2017,premium unleaded (recommended),AUTOMATIC,200,36475,2350</v>
      </c>
      <c r="F2352" s="5" t="str" cm="1">
        <f t="array" ref="F2352">_xlfn._xlws.FILTER(_xlfn.UNIQUE(options!C2352:C2361),_xlfn.UNIQUE(options!C2352:C2361)&lt;&gt;"","")</f>
        <v/>
      </c>
    </row>
    <row r="2353" spans="2:6">
      <c r="B2353" t="str">
        <v>2352,Volkswagen,Touareg,2015,diesel,AUTOMATIC,240,62200,|n</v>
      </c>
      <c r="F2353" s="5" t="str" cm="1">
        <f t="array" ref="F2353">_xlfn._xlws.FILTER(_xlfn.UNIQUE(options!C2353:C2362),_xlfn.UNIQUE(options!C2353:C2362)&lt;&gt;"","")</f>
        <v/>
      </c>
    </row>
    <row r="2354" spans="2:6">
      <c r="B2354" t="str">
        <v>2353,Volkswagen,Touareg,2015,premium unleaded (recommended),AUTOMATIC,380,66995,|n</v>
      </c>
      <c r="F2354" s="5" t="str" cm="1">
        <f t="array" ref="F2354">_xlfn._xlws.FILTER(_xlfn.UNIQUE(options!C2354:C2363),_xlfn.UNIQUE(options!C2354:C2363)&lt;&gt;"","")</f>
        <v/>
      </c>
    </row>
    <row r="2355" spans="2:6">
      <c r="B2355" t="str">
        <v>2354,Volkswagen,Touareg,2016,diesel,AUTOMATIC,240,63245,|n</v>
      </c>
      <c r="F2355" s="5" t="str" cm="1">
        <f t="array" ref="F2355">_xlfn._xlws.FILTER(_xlfn.UNIQUE(options!C2355:C2364),_xlfn.UNIQUE(options!C2355:C2364)&lt;&gt;"","")</f>
        <v/>
      </c>
    </row>
    <row r="2356" spans="2:6">
      <c r="B2356" t="str">
        <v>2355,Volkswagen,Touareg,2016,premium unleaded (recommended),AUTOMATIC,280,59745,|n</v>
      </c>
      <c r="F2356" s="5" t="str" cm="1">
        <f t="array" ref="F2356">_xlfn._xlws.FILTER(_xlfn.UNIQUE(options!C2356:C2365),_xlfn.UNIQUE(options!C2356:C2365)&lt;&gt;"","")</f>
        <v/>
      </c>
    </row>
    <row r="2357" spans="2:6">
      <c r="B2357" t="str">
        <v>2356,Volkswagen,Touareg,2017,premium unleaded (recommended),AUTOMATIC,280,60195,2355</v>
      </c>
      <c r="F2357" s="5" t="str" cm="1">
        <f t="array" ref="F2357">_xlfn._xlws.FILTER(_xlfn.UNIQUE(options!C2357:C2366),_xlfn.UNIQUE(options!C2357:C2366)&lt;&gt;"","")</f>
        <v/>
      </c>
    </row>
    <row r="2358" spans="2:6">
      <c r="B2358" t="str">
        <v>2357,Volkswagen,Touareg 2,2008,diesel,AUTOMATIC,310,68340,|n</v>
      </c>
      <c r="F2358" s="5" t="str" cm="1">
        <f t="array" ref="F2358">_xlfn._xlws.FILTER(_xlfn.UNIQUE(options!C2358:C2367),_xlfn.UNIQUE(options!C2358:C2367)&lt;&gt;"","")</f>
        <v/>
      </c>
    </row>
    <row r="2359" spans="2:6">
      <c r="B2359" t="str">
        <v>2358,Volkswagen,Touareg 2,2008,premium unleaded (required),AUTOMATIC,350,48390,|n</v>
      </c>
      <c r="F2359" s="5" t="str" cm="1">
        <f t="array" ref="F2359">_xlfn._xlws.FILTER(_xlfn.UNIQUE(options!C2359:C2368),_xlfn.UNIQUE(options!C2359:C2368)&lt;&gt;"","")</f>
        <v/>
      </c>
    </row>
    <row r="2360" spans="2:6">
      <c r="B2360" t="str">
        <v>2359,Volkswagen,Touareg 2,2009,diesel,AUTOMATIC,221,42800,|n</v>
      </c>
      <c r="F2360" s="5" t="str" cm="1">
        <f t="array" ref="F2360">_xlfn._xlws.FILTER(_xlfn.UNIQUE(options!C2360:C2369),_xlfn.UNIQUE(options!C2360:C2369)&lt;&gt;"","")</f>
        <v/>
      </c>
    </row>
    <row r="2361" spans="2:6">
      <c r="B2361" t="str">
        <v>2360,Volkswagen,Touareg 2,2009,premium unleaded (recommended),AUTOMATIC,350,48900,|n</v>
      </c>
      <c r="F2361" s="5" t="str" cm="1">
        <f t="array" ref="F2361">_xlfn._xlws.FILTER(_xlfn.UNIQUE(options!C2361:C2370),_xlfn.UNIQUE(options!C2361:C2370)&lt;&gt;"","")</f>
        <v/>
      </c>
    </row>
    <row r="2362" spans="2:6">
      <c r="B2362" t="str">
        <v>2361,Volvo,C30,2011,premium unleaded (recommended),MANUAL,227,27100,|n</v>
      </c>
      <c r="F2362" s="5" t="str" cm="1">
        <f t="array" ref="F2362">_xlfn._xlws.FILTER(_xlfn.UNIQUE(options!C2362:C2371),_xlfn.UNIQUE(options!C2362:C2371)&lt;&gt;"","")</f>
        <v/>
      </c>
    </row>
    <row r="2363" spans="2:6">
      <c r="B2363" t="str">
        <v>2362,Volvo,C30,2012,premium unleaded (recommended),MANUAL,227,27450,2361</v>
      </c>
      <c r="F2363" s="5" t="str" cm="1">
        <f t="array" ref="F2363">_xlfn._xlws.FILTER(_xlfn.UNIQUE(options!C2363:C2372),_xlfn.UNIQUE(options!C2363:C2372)&lt;&gt;"","")</f>
        <v/>
      </c>
    </row>
    <row r="2364" spans="2:6">
      <c r="B2364" t="str">
        <v>2363,Volvo,C30,2013,regular unleaded,MANUAL,227,27850,|n</v>
      </c>
      <c r="F2364" s="5" t="str" cm="1">
        <f t="array" ref="F2364">_xlfn._xlws.FILTER(_xlfn.UNIQUE(options!C2364:C2373),_xlfn.UNIQUE(options!C2364:C2373)&lt;&gt;"","")</f>
        <v/>
      </c>
    </row>
    <row r="2365" spans="2:6">
      <c r="B2365" t="str">
        <v>2364,Volvo,C70,2011,premium unleaded (recommended),AUTOMATIC,227,39950,|n</v>
      </c>
      <c r="F2365" s="5" t="str" cm="1">
        <f t="array" ref="F2365">_xlfn._xlws.FILTER(_xlfn.UNIQUE(options!C2365:C2374),_xlfn.UNIQUE(options!C2365:C2374)&lt;&gt;"","")</f>
        <v/>
      </c>
    </row>
    <row r="2366" spans="2:6">
      <c r="B2366" t="str">
        <v>2365,Volvo,C70,2012,premium unleaded (recommended),AUTOMATIC,227,40450,2364</v>
      </c>
      <c r="F2366" s="5" t="str" cm="1">
        <f t="array" ref="F2366">_xlfn._xlws.FILTER(_xlfn.UNIQUE(options!C2366:C2375),_xlfn.UNIQUE(options!C2366:C2375)&lt;&gt;"","")</f>
        <v/>
      </c>
    </row>
    <row r="2367" spans="2:6">
      <c r="B2367" t="str">
        <v>2366,Volvo,C70,2013,regular unleaded,AUTOMATIC,227,41200,|n</v>
      </c>
      <c r="F2367" s="5" t="str" cm="1">
        <f t="array" ref="F2367">_xlfn._xlws.FILTER(_xlfn.UNIQUE(options!C2367:C2376),_xlfn.UNIQUE(options!C2367:C2376)&lt;&gt;"","")</f>
        <v/>
      </c>
    </row>
    <row r="2368" spans="2:6">
      <c r="B2368" t="str">
        <v>2367,Volvo,S40,2009,premium unleaded (recommended),AUTOMATIC,227,33800,|n</v>
      </c>
      <c r="F2368" s="5" t="str" cm="1">
        <f t="array" ref="F2368">_xlfn._xlws.FILTER(_xlfn.UNIQUE(options!C2368:C2377),_xlfn.UNIQUE(options!C2368:C2377)&lt;&gt;"","")</f>
        <v/>
      </c>
    </row>
    <row r="2369" spans="2:6">
      <c r="B2369" t="str">
        <v>2368,Volvo,S40,2010,premium unleaded (recommended),AUTOMATIC,227,31150,2367</v>
      </c>
      <c r="F2369" s="5" t="str" cm="1">
        <f t="array" ref="F2369">_xlfn._xlws.FILTER(_xlfn.UNIQUE(options!C2369:C2378),_xlfn.UNIQUE(options!C2369:C2378)&lt;&gt;"","")</f>
        <v/>
      </c>
    </row>
    <row r="2370" spans="2:6">
      <c r="B2370" t="str">
        <v>2369,Volvo,S40,2010,premium unleaded (recommended),MANUAL,227,31350,|n</v>
      </c>
      <c r="F2370" s="5" t="str" cm="1">
        <f t="array" ref="F2370">_xlfn._xlws.FILTER(_xlfn.UNIQUE(options!C2370:C2379),_xlfn.UNIQUE(options!C2370:C2379)&lt;&gt;"","")</f>
        <v/>
      </c>
    </row>
    <row r="2371" spans="2:6">
      <c r="B2371" t="str">
        <v>2370,Volvo,S40,2011,regular unleaded,AUTOMATIC,227,31150,|n</v>
      </c>
      <c r="F2371" s="5" t="str" cm="1">
        <f t="array" ref="F2371">_xlfn._xlws.FILTER(_xlfn.UNIQUE(options!C2371:C2380),_xlfn.UNIQUE(options!C2371:C2380)&lt;&gt;"","")</f>
        <v/>
      </c>
    </row>
    <row r="2372" spans="2:6">
      <c r="B2372" t="str">
        <v>2371,Volvo,S60,2015,regular unleaded,AUTOMATIC,325,43800,|n</v>
      </c>
      <c r="F2372" s="5" t="str" cm="1">
        <f t="array" ref="F2372">_xlfn._xlws.FILTER(_xlfn.UNIQUE(options!C2372:C2381),_xlfn.UNIQUE(options!C2372:C2381)&lt;&gt;"","")</f>
        <v/>
      </c>
    </row>
    <row r="2373" spans="2:6">
      <c r="B2373" t="str">
        <v>2372,Volvo,S60,2016,regular unleaded,AUTOMATIC,345,59700,2371</v>
      </c>
      <c r="F2373" s="5" t="str" cm="1">
        <f t="array" ref="F2373">_xlfn._xlws.FILTER(_xlfn.UNIQUE(options!C2373:C2382),_xlfn.UNIQUE(options!C2373:C2382)&lt;&gt;"","")</f>
        <v/>
      </c>
    </row>
    <row r="2374" spans="2:6">
      <c r="B2374" t="str">
        <v>2373,Volvo,S60,2017,regular unleaded,AUTOMATIC,302,47400,2372</v>
      </c>
      <c r="F2374" s="5" t="str" cm="1">
        <f t="array" ref="F2374">_xlfn._xlws.FILTER(_xlfn.UNIQUE(options!C2374:C2383),_xlfn.UNIQUE(options!C2374:C2383)&lt;&gt;"","")</f>
        <v/>
      </c>
    </row>
    <row r="2375" spans="2:6">
      <c r="B2375" t="str">
        <v>2374,Volvo,S60 Cross Country,2017,regular unleaded,AUTOMATIC,240,44200,|n</v>
      </c>
      <c r="F2375" s="5" t="str" cm="1">
        <f t="array" ref="F2375">_xlfn._xlws.FILTER(_xlfn.UNIQUE(options!C2375:C2384),_xlfn.UNIQUE(options!C2375:C2384)&lt;&gt;"","")</f>
        <v/>
      </c>
    </row>
    <row r="2376" spans="2:6">
      <c r="B2376" t="str">
        <v>2375,Volvo,S80,2014,regular unleaded,AUTOMATIC,300,43950,|n</v>
      </c>
      <c r="F2376" s="5" t="str" cm="1">
        <f t="array" ref="F2376">_xlfn._xlws.FILTER(_xlfn.UNIQUE(options!C2376:C2385),_xlfn.UNIQUE(options!C2376:C2385)&lt;&gt;"","")</f>
        <v/>
      </c>
    </row>
    <row r="2377" spans="2:6">
      <c r="B2377" t="str">
        <v>2376,Volvo,S80,2015,regular unleaded,AUTOMATIC,300,45100,2375</v>
      </c>
      <c r="F2377" s="5" t="str" cm="1">
        <f t="array" ref="F2377">_xlfn._xlws.FILTER(_xlfn.UNIQUE(options!C2377:C2386),_xlfn.UNIQUE(options!C2377:C2386)&lt;&gt;"","")</f>
        <v/>
      </c>
    </row>
    <row r="2378" spans="2:6">
      <c r="B2378" t="str">
        <v>2377,Volvo,S80,2016,regular unleaded,AUTOMATIC,240,48375,2376</v>
      </c>
      <c r="F2378" s="5" t="str" cm="1">
        <f t="array" ref="F2378">_xlfn._xlws.FILTER(_xlfn.UNIQUE(options!C2378:C2387),_xlfn.UNIQUE(options!C2378:C2387)&lt;&gt;"","")</f>
        <v/>
      </c>
    </row>
    <row r="2379" spans="2:6">
      <c r="B2379" t="str">
        <v>2378,Volvo,S90,2017,premium unleaded (recommended),AUTOMATIC,316,56250,|n</v>
      </c>
      <c r="F2379" s="5" t="str" cm="1">
        <f t="array" ref="F2379">_xlfn._xlws.FILTER(_xlfn.UNIQUE(options!C2379:C2388),_xlfn.UNIQUE(options!C2379:C2388)&lt;&gt;"","")</f>
        <v/>
      </c>
    </row>
    <row r="2380" spans="2:6">
      <c r="B2380" t="str">
        <v>2379,Volvo,V50,2009,premium unleaded (recommended),AUTOMATIC,227,35500,|n</v>
      </c>
      <c r="F2380" s="5" t="str" cm="1">
        <f t="array" ref="F2380">_xlfn._xlws.FILTER(_xlfn.UNIQUE(options!C2380:C2389),_xlfn.UNIQUE(options!C2380:C2389)&lt;&gt;"","")</f>
        <v/>
      </c>
    </row>
    <row r="2381" spans="2:6">
      <c r="B2381" t="str">
        <v>2380,Volvo,V50,2010,premium unleaded (recommended),AUTOMATIC,168,28700,2379</v>
      </c>
      <c r="F2381" s="5" t="str" cm="1">
        <f t="array" ref="F2381">_xlfn._xlws.FILTER(_xlfn.UNIQUE(options!C2381:C2390),_xlfn.UNIQUE(options!C2381:C2390)&lt;&gt;"","")</f>
        <v/>
      </c>
    </row>
    <row r="2382" spans="2:6">
      <c r="B2382" t="str">
        <v>2381,Volvo,V50,2010,premium unleaded (recommended),MANUAL,227,33050,|n</v>
      </c>
      <c r="F2382" s="5" t="str" cm="1">
        <f t="array" ref="F2382">_xlfn._xlws.FILTER(_xlfn.UNIQUE(options!C2382:C2391),_xlfn.UNIQUE(options!C2382:C2391)&lt;&gt;"","")</f>
        <v/>
      </c>
    </row>
    <row r="2383" spans="2:6">
      <c r="B2383" t="str">
        <v>2382,Volvo,V50,2011,regular unleaded,AUTOMATIC,227,32850,|n</v>
      </c>
      <c r="F2383" s="5" t="str" cm="1">
        <f t="array" ref="F2383">_xlfn._xlws.FILTER(_xlfn.UNIQUE(options!C2383:C2392),_xlfn.UNIQUE(options!C2383:C2392)&lt;&gt;"","")</f>
        <v/>
      </c>
    </row>
    <row r="2384" spans="2:6">
      <c r="B2384" t="str">
        <v>2383,Volvo,V60,2015,regular unleaded,AUTOMATIC,325,45400,|n</v>
      </c>
      <c r="F2384" s="5" t="str" cm="1">
        <f t="array" ref="F2384">_xlfn._xlws.FILTER(_xlfn.UNIQUE(options!C2384:C2393),_xlfn.UNIQUE(options!C2384:C2393)&lt;&gt;"","")</f>
        <v/>
      </c>
    </row>
    <row r="2385" spans="2:6">
      <c r="B2385" t="str">
        <v>2384,Volvo,V60,2016,regular unleaded,AUTOMATIC,345,61300,2383</v>
      </c>
      <c r="F2385" s="5" t="str" cm="1">
        <f t="array" ref="F2385">_xlfn._xlws.FILTER(_xlfn.UNIQUE(options!C2385:C2394),_xlfn.UNIQUE(options!C2385:C2394)&lt;&gt;"","")</f>
        <v/>
      </c>
    </row>
    <row r="2386" spans="2:6">
      <c r="B2386" t="str">
        <v>2385,Volvo,V60,2017,regular unleaded,AUTOMATIC,302,48950,2384</v>
      </c>
      <c r="F2386" s="5" t="str" cm="1">
        <f t="array" ref="F2386">_xlfn._xlws.FILTER(_xlfn.UNIQUE(options!C2386:C2395),_xlfn.UNIQUE(options!C2386:C2395)&lt;&gt;"","")</f>
        <v/>
      </c>
    </row>
    <row r="2387" spans="2:6">
      <c r="B2387" t="str">
        <v>2386,Volvo,V60 Cross Country,2015,regular unleaded,AUTOMATIC,250,44650,|n</v>
      </c>
      <c r="F2387" s="5" t="str" cm="1">
        <f t="array" ref="F2387">_xlfn._xlws.FILTER(_xlfn.UNIQUE(options!C2387:C2396),_xlfn.UNIQUE(options!C2387:C2396)&lt;&gt;"","")</f>
        <v/>
      </c>
    </row>
    <row r="2388" spans="2:6">
      <c r="B2388" t="str">
        <v>2387,Volvo,V60 Cross Country,2016,regular unleaded,AUTOMATIC,250,44850,2386</v>
      </c>
      <c r="F2388" s="5" t="str" cm="1">
        <f t="array" ref="F2388">_xlfn._xlws.FILTER(_xlfn.UNIQUE(options!C2388:C2397),_xlfn.UNIQUE(options!C2388:C2397)&lt;&gt;"","")</f>
        <v/>
      </c>
    </row>
    <row r="2389" spans="2:6">
      <c r="B2389" t="str">
        <v>2388,Volvo,V60 Cross Country,2017,regular unleaded,AUTOMATIC,240,45350,2387</v>
      </c>
      <c r="F2389" s="5" t="str" cm="1">
        <f t="array" ref="F2389">_xlfn._xlws.FILTER(_xlfn.UNIQUE(options!C2389:C2398),_xlfn.UNIQUE(options!C2389:C2398)&lt;&gt;"","")</f>
        <v/>
      </c>
    </row>
    <row r="2390" spans="2:6">
      <c r="B2390" t="str">
        <v>2389,Volvo,V70,2008,premium unleaded (recommended),AUTOMATIC,235,32465,|n</v>
      </c>
      <c r="F2390" s="5" t="str" cm="1">
        <f t="array" ref="F2390">_xlfn._xlws.FILTER(_xlfn.UNIQUE(options!C2390:C2399),_xlfn.UNIQUE(options!C2390:C2399)&lt;&gt;"","")</f>
        <v/>
      </c>
    </row>
    <row r="2391" spans="2:6">
      <c r="B2391" t="str">
        <v>2390,Volvo,V70,2009,premium unleaded (recommended),AUTOMATIC,235,32900,2389</v>
      </c>
      <c r="F2391" s="5" t="str" cm="1">
        <f t="array" ref="F2391">_xlfn._xlws.FILTER(_xlfn.UNIQUE(options!C2391:C2400),_xlfn.UNIQUE(options!C2391:C2400)&lt;&gt;"","")</f>
        <v/>
      </c>
    </row>
    <row r="2392" spans="2:6">
      <c r="B2392" t="str">
        <v>2391,Volvo,V70,2010,premium unleaded (recommended),AUTOMATIC,235,38000,2390</v>
      </c>
      <c r="F2392" s="5" t="str" cm="1">
        <f t="array" ref="F2392">_xlfn._xlws.FILTER(_xlfn.UNIQUE(options!C2392:C2401),_xlfn.UNIQUE(options!C2392:C2401)&lt;&gt;"","")</f>
        <v/>
      </c>
    </row>
    <row r="2393" spans="2:6">
      <c r="B2393" t="str">
        <v>2392,Volvo,XC60,2015,regular unleaded,AUTOMATIC,325,51050,|n</v>
      </c>
      <c r="F2393" s="5" t="str" cm="1">
        <f t="array" ref="F2393">_xlfn._xlws.FILTER(_xlfn.UNIQUE(options!C2393:C2402),_xlfn.UNIQUE(options!C2393:C2402)&lt;&gt;"","")</f>
        <v/>
      </c>
    </row>
    <row r="2394" spans="2:6">
      <c r="B2394" t="str">
        <v>2393,Volvo,XC60,2016,regular unleaded,AUTOMATIC,302,51300,2392</v>
      </c>
      <c r="F2394" s="5" t="str" cm="1">
        <f t="array" ref="F2394">_xlfn._xlws.FILTER(_xlfn.UNIQUE(options!C2394:C2403),_xlfn.UNIQUE(options!C2394:C2403)&lt;&gt;"","")</f>
        <v/>
      </c>
    </row>
    <row r="2395" spans="2:6">
      <c r="B2395" t="str">
        <v>2394,Volvo,XC60,2017,regular unleaded,AUTOMATIC,302,51000,2393</v>
      </c>
      <c r="F2395" s="5" t="str" cm="1">
        <f t="array" ref="F2395">_xlfn._xlws.FILTER(_xlfn.UNIQUE(options!C2395:C2404),_xlfn.UNIQUE(options!C2395:C2404)&lt;&gt;"","")</f>
        <v/>
      </c>
    </row>
    <row r="2396" spans="2:6">
      <c r="B2396" t="str">
        <v>2395,Volvo,XC70,2014,regular unleaded,AUTOMATIC,300,40950,|n</v>
      </c>
      <c r="F2396" s="5" t="str" cm="1">
        <f t="array" ref="F2396">_xlfn._xlws.FILTER(_xlfn.UNIQUE(options!C2396:C2405),_xlfn.UNIQUE(options!C2396:C2405)&lt;&gt;"","")</f>
        <v/>
      </c>
    </row>
    <row r="2397" spans="2:6">
      <c r="B2397" t="str">
        <v>2396,Volvo,XC70,2015,regular unleaded,AUTOMATIC,300,42050,2395</v>
      </c>
      <c r="F2397" s="5" t="str" cm="1">
        <f t="array" ref="F2397">_xlfn._xlws.FILTER(_xlfn.UNIQUE(options!C2397:C2406),_xlfn.UNIQUE(options!C2397:C2406)&lt;&gt;"","")</f>
        <v/>
      </c>
    </row>
    <row r="2398" spans="2:6">
      <c r="B2398" t="str">
        <v>2397,Volvo,XC70,2016,regular unleaded,AUTOMATIC,250,48175,2396</v>
      </c>
      <c r="F2398" s="5" t="str" cm="1">
        <f t="array" ref="F2398">_xlfn._xlws.FILTER(_xlfn.UNIQUE(options!C2398:C2407),_xlfn.UNIQUE(options!C2398:C2407)&lt;&gt;"","")</f>
        <v/>
      </c>
    </row>
    <row r="2399" spans="2:6">
      <c r="B2399" t="str">
        <v>2398,Volvo,XC90,2014,regular unleaded,AUTOMATIC,240,42700,|n</v>
      </c>
      <c r="F2399" s="5" t="str" cm="1">
        <f t="array" ref="F2399">_xlfn._xlws.FILTER(_xlfn.UNIQUE(options!C2399:C2408),_xlfn.UNIQUE(options!C2399:C2408)&lt;&gt;"","")</f>
        <v/>
      </c>
    </row>
    <row r="2400" spans="2:6">
      <c r="B2400" t="str">
        <v>2399,Volvo,XC90,2016,premium unleaded (recommended),AUTOMATIC,316,65700,|n</v>
      </c>
      <c r="F2400" s="5" t="str" cm="1">
        <f t="array" ref="F2400">_xlfn._xlws.FILTER(_xlfn.UNIQUE(options!C2400:C2409),_xlfn.UNIQUE(options!C2400:C2409)&lt;&gt;"","")</f>
        <v/>
      </c>
    </row>
    <row r="2401" spans="2:6">
      <c r="B2401" t="str">
        <v>2400,Volvo,XC90,2017,premium unleaded (recommended),AUTOMATIC,316,57200,2399</v>
      </c>
      <c r="F2401" s="5" t="str" cm="1">
        <f t="array" ref="F2401">_xlfn._xlws.FILTER(_xlfn.UNIQUE(options!C2401:C2410),_xlfn.UNIQUE(options!C2401:C2410)&lt;&gt;"","")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LegendAndTables</vt:lpstr>
      <vt:lpstr>data</vt:lpstr>
      <vt:lpstr>manufacturers</vt:lpstr>
      <vt:lpstr>models</vt:lpstr>
      <vt:lpstr>engines</vt:lpstr>
      <vt:lpstr>options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den oetelaar</dc:creator>
  <cp:lastModifiedBy>sander van den oetelaar</cp:lastModifiedBy>
  <dcterms:created xsi:type="dcterms:W3CDTF">2020-05-30T10:57:43Z</dcterms:created>
  <dcterms:modified xsi:type="dcterms:W3CDTF">2020-06-01T11:28:12Z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c48555d8-68ba-420a-8cb9-4d978251c0b3</vt:lpwstr>
  </property>
  <property fmtid="{D5CDD505-2E9C-101B-9397-08002B2CF9AE}" pid="3" name="ConnectionInfosStorage">
    <vt:lpwstr>UserSettingsFile</vt:lpwstr>
  </property>
</Properties>
</file>